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enderacz-my.sharepoint.com/personal/bielak_tendera_cz/Documents/01_Moje zakázky/Obec Milín/25091_Obec Milín_ZŠ_sociálky/"/>
    </mc:Choice>
  </mc:AlternateContent>
  <xr:revisionPtr revIDLastSave="0" documentId="11_0829F4260E3E3892541850F09347B78B644BC519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 stavby" sheetId="1" r:id="rId1"/>
    <sheet name="SO_A - Část A - stavební ..." sheetId="2" r:id="rId2"/>
    <sheet name="SO_A1 - Elektroinstalace" sheetId="3" r:id="rId3"/>
    <sheet name="SO_A2 - Vodovod, kanaliza..." sheetId="4" r:id="rId4"/>
    <sheet name="SO_A3 - Vzduchotechnika" sheetId="5" r:id="rId5"/>
    <sheet name="VRN_A - Vedlejší náklady" sheetId="6" r:id="rId6"/>
    <sheet name="SO_B - Část B - stavební ..." sheetId="7" r:id="rId7"/>
    <sheet name="SO_B1 - Elektroinstalace" sheetId="8" r:id="rId8"/>
    <sheet name="SO_B2 - Vodovod, kanaliza..." sheetId="9" r:id="rId9"/>
    <sheet name="SO_B3 - Vzduchotechnika" sheetId="10" r:id="rId10"/>
    <sheet name="VRN_B - Vedlejší náklady" sheetId="11" r:id="rId11"/>
    <sheet name="SO_C - Část C - stavební ..." sheetId="12" r:id="rId12"/>
    <sheet name="SO_C1 - Elektroinstalace" sheetId="13" r:id="rId13"/>
    <sheet name="SO_C2 - Vodovod, kanaliza..." sheetId="14" r:id="rId14"/>
    <sheet name="SO_C3 - Vzduchotechnika" sheetId="15" r:id="rId15"/>
    <sheet name="VRN_C - Vedlejší náklady" sheetId="16" r:id="rId16"/>
    <sheet name="SO_D - Část D - stavební ..." sheetId="17" r:id="rId17"/>
    <sheet name="SO_D1 - Elektroinstalace" sheetId="18" r:id="rId18"/>
    <sheet name="SO_D2 - Vodovod, kanaliza..." sheetId="19" r:id="rId19"/>
    <sheet name="SO_D3 - Vzduchotechnika" sheetId="20" r:id="rId20"/>
    <sheet name="VRN_D - Vedlejší náklady" sheetId="21" r:id="rId21"/>
    <sheet name="Pokyny pro vyplnění" sheetId="22" r:id="rId22"/>
  </sheets>
  <definedNames>
    <definedName name="_xlnm._FilterDatabase" localSheetId="1" hidden="1">'SO_A - Část A - stavební ...'!$C$99:$K$1158</definedName>
    <definedName name="_xlnm._FilterDatabase" localSheetId="2" hidden="1">'SO_A1 - Elektroinstalace'!$C$88:$K$139</definedName>
    <definedName name="_xlnm._FilterDatabase" localSheetId="3" hidden="1">'SO_A2 - Vodovod, kanaliza...'!$C$88:$K$156</definedName>
    <definedName name="_xlnm._FilterDatabase" localSheetId="4" hidden="1">'SO_A3 - Vzduchotechnika'!$C$87:$K$132</definedName>
    <definedName name="_xlnm._FilterDatabase" localSheetId="6" hidden="1">'SO_B - Část B - stavební ...'!$C$98:$K$718</definedName>
    <definedName name="_xlnm._FilterDatabase" localSheetId="7" hidden="1">'SO_B1 - Elektroinstalace'!$C$88:$K$127</definedName>
    <definedName name="_xlnm._FilterDatabase" localSheetId="8" hidden="1">'SO_B2 - Vodovod, kanaliza...'!$C$88:$K$145</definedName>
    <definedName name="_xlnm._FilterDatabase" localSheetId="9" hidden="1">'SO_B3 - Vzduchotechnika'!$C$87:$K$127</definedName>
    <definedName name="_xlnm._FilterDatabase" localSheetId="11" hidden="1">'SO_C - Část C - stavební ...'!$C$99:$K$559</definedName>
    <definedName name="_xlnm._FilterDatabase" localSheetId="12" hidden="1">'SO_C1 - Elektroinstalace'!$C$88:$K$124</definedName>
    <definedName name="_xlnm._FilterDatabase" localSheetId="13" hidden="1">'SO_C2 - Vodovod, kanaliza...'!$C$87:$K$125</definedName>
    <definedName name="_xlnm._FilterDatabase" localSheetId="14" hidden="1">'SO_C3 - Vzduchotechnika'!$C$87:$K$123</definedName>
    <definedName name="_xlnm._FilterDatabase" localSheetId="16" hidden="1">'SO_D - Část D - stavební ...'!$C$99:$K$923</definedName>
    <definedName name="_xlnm._FilterDatabase" localSheetId="17" hidden="1">'SO_D1 - Elektroinstalace'!$C$88:$K$130</definedName>
    <definedName name="_xlnm._FilterDatabase" localSheetId="18" hidden="1">'SO_D2 - Vodovod, kanaliza...'!$C$88:$K$146</definedName>
    <definedName name="_xlnm._FilterDatabase" localSheetId="19" hidden="1">'SO_D3 - Vzduchotechnika'!$C$87:$K$130</definedName>
    <definedName name="_xlnm._FilterDatabase" localSheetId="5" hidden="1">'VRN_A - Vedlejší náklady'!$C$86:$K$90</definedName>
    <definedName name="_xlnm._FilterDatabase" localSheetId="10" hidden="1">'VRN_B - Vedlejší náklady'!$C$86:$K$90</definedName>
    <definedName name="_xlnm._FilterDatabase" localSheetId="15" hidden="1">'VRN_C - Vedlejší náklady'!$C$86:$K$90</definedName>
    <definedName name="_xlnm._FilterDatabase" localSheetId="20" hidden="1">'VRN_D - Vedlejší náklady'!$C$86:$K$90</definedName>
    <definedName name="_xlnm.Print_Titles" localSheetId="0">'Rekapitulace stavby'!$52:$52</definedName>
    <definedName name="_xlnm.Print_Titles" localSheetId="1">'SO_A - Část A - stavební ...'!$99:$99</definedName>
    <definedName name="_xlnm.Print_Titles" localSheetId="2">'SO_A1 - Elektroinstalace'!$88:$88</definedName>
    <definedName name="_xlnm.Print_Titles" localSheetId="3">'SO_A2 - Vodovod, kanaliza...'!$88:$88</definedName>
    <definedName name="_xlnm.Print_Titles" localSheetId="4">'SO_A3 - Vzduchotechnika'!$87:$87</definedName>
    <definedName name="_xlnm.Print_Titles" localSheetId="6">'SO_B - Část B - stavební ...'!$98:$98</definedName>
    <definedName name="_xlnm.Print_Titles" localSheetId="7">'SO_B1 - Elektroinstalace'!$88:$88</definedName>
    <definedName name="_xlnm.Print_Titles" localSheetId="8">'SO_B2 - Vodovod, kanaliza...'!$88:$88</definedName>
    <definedName name="_xlnm.Print_Titles" localSheetId="9">'SO_B3 - Vzduchotechnika'!$87:$87</definedName>
    <definedName name="_xlnm.Print_Titles" localSheetId="11">'SO_C - Část C - stavební ...'!$99:$99</definedName>
    <definedName name="_xlnm.Print_Titles" localSheetId="12">'SO_C1 - Elektroinstalace'!$88:$88</definedName>
    <definedName name="_xlnm.Print_Titles" localSheetId="13">'SO_C2 - Vodovod, kanaliza...'!$87:$87</definedName>
    <definedName name="_xlnm.Print_Titles" localSheetId="14">'SO_C3 - Vzduchotechnika'!$87:$87</definedName>
    <definedName name="_xlnm.Print_Titles" localSheetId="16">'SO_D - Část D - stavební ...'!$99:$99</definedName>
    <definedName name="_xlnm.Print_Titles" localSheetId="17">'SO_D1 - Elektroinstalace'!$88:$88</definedName>
    <definedName name="_xlnm.Print_Titles" localSheetId="18">'SO_D2 - Vodovod, kanaliza...'!$88:$88</definedName>
    <definedName name="_xlnm.Print_Titles" localSheetId="19">'SO_D3 - Vzduchotechnika'!$87:$87</definedName>
    <definedName name="_xlnm.Print_Titles" localSheetId="5">'VRN_A - Vedlejší náklady'!$86:$86</definedName>
    <definedName name="_xlnm.Print_Titles" localSheetId="10">'VRN_B - Vedlejší náklady'!$86:$86</definedName>
    <definedName name="_xlnm.Print_Titles" localSheetId="15">'VRN_C - Vedlejší náklady'!$86:$86</definedName>
    <definedName name="_xlnm.Print_Titles" localSheetId="20">'VRN_D - Vedlejší náklady'!$86:$86</definedName>
    <definedName name="_xlnm.Print_Area" localSheetId="21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stavby'!$C$42:$AQ$79</definedName>
    <definedName name="_xlnm.Print_Area" localSheetId="1">'SO_A - Část A - stavební ...'!$C$4:$J$41,'SO_A - Část A - stavební ...'!$C$47:$J$79,'SO_A - Část A - stavební ...'!$C$85:$K$1158</definedName>
    <definedName name="_xlnm.Print_Area" localSheetId="2">'SO_A1 - Elektroinstalace'!$C$4:$J$41,'SO_A1 - Elektroinstalace'!$C$47:$J$68,'SO_A1 - Elektroinstalace'!$C$74:$K$139</definedName>
    <definedName name="_xlnm.Print_Area" localSheetId="3">'SO_A2 - Vodovod, kanaliza...'!$C$4:$J$41,'SO_A2 - Vodovod, kanaliza...'!$C$47:$J$68,'SO_A2 - Vodovod, kanaliza...'!$C$74:$K$156</definedName>
    <definedName name="_xlnm.Print_Area" localSheetId="4">'SO_A3 - Vzduchotechnika'!$C$4:$J$41,'SO_A3 - Vzduchotechnika'!$C$47:$J$67,'SO_A3 - Vzduchotechnika'!$C$73:$K$132</definedName>
    <definedName name="_xlnm.Print_Area" localSheetId="6">'SO_B - Část B - stavební ...'!$C$4:$J$41,'SO_B - Část B - stavební ...'!$C$47:$J$78,'SO_B - Část B - stavební ...'!$C$84:$K$718</definedName>
    <definedName name="_xlnm.Print_Area" localSheetId="7">'SO_B1 - Elektroinstalace'!$C$4:$J$41,'SO_B1 - Elektroinstalace'!$C$47:$J$68,'SO_B1 - Elektroinstalace'!$C$74:$K$127</definedName>
    <definedName name="_xlnm.Print_Area" localSheetId="8">'SO_B2 - Vodovod, kanaliza...'!$C$4:$J$41,'SO_B2 - Vodovod, kanaliza...'!$C$47:$J$68,'SO_B2 - Vodovod, kanaliza...'!$C$74:$K$145</definedName>
    <definedName name="_xlnm.Print_Area" localSheetId="9">'SO_B3 - Vzduchotechnika'!$C$4:$J$41,'SO_B3 - Vzduchotechnika'!$C$47:$J$67,'SO_B3 - Vzduchotechnika'!$C$73:$K$127</definedName>
    <definedName name="_xlnm.Print_Area" localSheetId="11">'SO_C - Část C - stavební ...'!$C$4:$J$41,'SO_C - Část C - stavební ...'!$C$47:$J$79,'SO_C - Část C - stavební ...'!$C$85:$K$559</definedName>
    <definedName name="_xlnm.Print_Area" localSheetId="12">'SO_C1 - Elektroinstalace'!$C$4:$J$41,'SO_C1 - Elektroinstalace'!$C$47:$J$68,'SO_C1 - Elektroinstalace'!$C$74:$K$124</definedName>
    <definedName name="_xlnm.Print_Area" localSheetId="13">'SO_C2 - Vodovod, kanaliza...'!$C$4:$J$41,'SO_C2 - Vodovod, kanaliza...'!$C$47:$J$67,'SO_C2 - Vodovod, kanaliza...'!$C$73:$K$125</definedName>
    <definedName name="_xlnm.Print_Area" localSheetId="14">'SO_C3 - Vzduchotechnika'!$C$4:$J$41,'SO_C3 - Vzduchotechnika'!$C$47:$J$67,'SO_C3 - Vzduchotechnika'!$C$73:$K$123</definedName>
    <definedName name="_xlnm.Print_Area" localSheetId="16">'SO_D - Část D - stavební ...'!$C$4:$J$41,'SO_D - Část D - stavební ...'!$C$47:$J$79,'SO_D - Část D - stavební ...'!$C$85:$K$923</definedName>
    <definedName name="_xlnm.Print_Area" localSheetId="17">'SO_D1 - Elektroinstalace'!$C$4:$J$41,'SO_D1 - Elektroinstalace'!$C$47:$J$68,'SO_D1 - Elektroinstalace'!$C$74:$K$130</definedName>
    <definedName name="_xlnm.Print_Area" localSheetId="18">'SO_D2 - Vodovod, kanaliza...'!$C$4:$J$41,'SO_D2 - Vodovod, kanaliza...'!$C$47:$J$68,'SO_D2 - Vodovod, kanaliza...'!$C$74:$K$146</definedName>
    <definedName name="_xlnm.Print_Area" localSheetId="19">'SO_D3 - Vzduchotechnika'!$C$4:$J$41,'SO_D3 - Vzduchotechnika'!$C$47:$J$67,'SO_D3 - Vzduchotechnika'!$C$73:$K$130</definedName>
    <definedName name="_xlnm.Print_Area" localSheetId="5">'VRN_A - Vedlejší náklady'!$C$4:$J$41,'VRN_A - Vedlejší náklady'!$C$47:$J$66,'VRN_A - Vedlejší náklady'!$C$72:$K$90</definedName>
    <definedName name="_xlnm.Print_Area" localSheetId="10">'VRN_B - Vedlejší náklady'!$C$4:$J$41,'VRN_B - Vedlejší náklady'!$C$47:$J$66,'VRN_B - Vedlejší náklady'!$C$72:$K$90</definedName>
    <definedName name="_xlnm.Print_Area" localSheetId="15">'VRN_C - Vedlejší náklady'!$C$4:$J$41,'VRN_C - Vedlejší náklady'!$C$47:$J$66,'VRN_C - Vedlejší náklady'!$C$72:$K$90</definedName>
    <definedName name="_xlnm.Print_Area" localSheetId="20">'VRN_D - Vedlejší náklady'!$C$4:$J$41,'VRN_D - Vedlejší náklady'!$C$47:$J$66,'VRN_D - Vedlejší náklady'!$C$72:$K$90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1" l="1"/>
  <c r="J38" i="21"/>
  <c r="AY78" i="1" s="1"/>
  <c r="J37" i="21"/>
  <c r="AX78" i="1" s="1"/>
  <c r="BI90" i="21"/>
  <c r="BH90" i="21"/>
  <c r="BG90" i="21"/>
  <c r="BF90" i="21"/>
  <c r="T90" i="21"/>
  <c r="T89" i="21" s="1"/>
  <c r="T88" i="21" s="1"/>
  <c r="T87" i="21" s="1"/>
  <c r="R90" i="21"/>
  <c r="R89" i="21"/>
  <c r="R88" i="21" s="1"/>
  <c r="R87" i="21" s="1"/>
  <c r="P90" i="21"/>
  <c r="P89" i="21" s="1"/>
  <c r="P88" i="21" s="1"/>
  <c r="P87" i="21" s="1"/>
  <c r="AU78" i="1" s="1"/>
  <c r="F81" i="21"/>
  <c r="E79" i="21"/>
  <c r="F56" i="21"/>
  <c r="E54" i="21"/>
  <c r="J26" i="21"/>
  <c r="E26" i="21"/>
  <c r="J84" i="21" s="1"/>
  <c r="J25" i="21"/>
  <c r="J23" i="21"/>
  <c r="E23" i="21"/>
  <c r="J83" i="21" s="1"/>
  <c r="J22" i="21"/>
  <c r="J20" i="21"/>
  <c r="E20" i="21"/>
  <c r="F59" i="21" s="1"/>
  <c r="J19" i="21"/>
  <c r="J17" i="21"/>
  <c r="E17" i="21"/>
  <c r="F58" i="21" s="1"/>
  <c r="J16" i="21"/>
  <c r="J14" i="21"/>
  <c r="J81" i="21"/>
  <c r="E7" i="21"/>
  <c r="E75" i="21"/>
  <c r="J39" i="20"/>
  <c r="J38" i="20"/>
  <c r="AY77" i="1" s="1"/>
  <c r="J37" i="20"/>
  <c r="AX77" i="1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BI128" i="20"/>
  <c r="BH128" i="20"/>
  <c r="BG128" i="20"/>
  <c r="BF128" i="20"/>
  <c r="T128" i="20"/>
  <c r="R128" i="20"/>
  <c r="P128" i="20"/>
  <c r="BI127" i="20"/>
  <c r="BH127" i="20"/>
  <c r="BG127" i="20"/>
  <c r="BF127" i="20"/>
  <c r="T127" i="20"/>
  <c r="R127" i="20"/>
  <c r="P127" i="20"/>
  <c r="BI126" i="20"/>
  <c r="BH126" i="20"/>
  <c r="BG126" i="20"/>
  <c r="BF126" i="20"/>
  <c r="T126" i="20"/>
  <c r="R126" i="20"/>
  <c r="P126" i="20"/>
  <c r="BI125" i="20"/>
  <c r="BH125" i="20"/>
  <c r="BG125" i="20"/>
  <c r="BF125" i="20"/>
  <c r="T125" i="20"/>
  <c r="R125" i="20"/>
  <c r="P125" i="20"/>
  <c r="BI124" i="20"/>
  <c r="BH124" i="20"/>
  <c r="BG124" i="20"/>
  <c r="BF124" i="20"/>
  <c r="T124" i="20"/>
  <c r="R124" i="20"/>
  <c r="P124" i="20"/>
  <c r="BI123" i="20"/>
  <c r="BH123" i="20"/>
  <c r="BG123" i="20"/>
  <c r="BF123" i="20"/>
  <c r="T123" i="20"/>
  <c r="R123" i="20"/>
  <c r="P123" i="20"/>
  <c r="BI122" i="20"/>
  <c r="BH122" i="20"/>
  <c r="BG122" i="20"/>
  <c r="BF122" i="20"/>
  <c r="T122" i="20"/>
  <c r="R122" i="20"/>
  <c r="P122" i="20"/>
  <c r="BI121" i="20"/>
  <c r="BH121" i="20"/>
  <c r="BG121" i="20"/>
  <c r="BF121" i="20"/>
  <c r="T121" i="20"/>
  <c r="R121" i="20"/>
  <c r="P121" i="20"/>
  <c r="BI120" i="20"/>
  <c r="BH120" i="20"/>
  <c r="BG120" i="20"/>
  <c r="BF120" i="20"/>
  <c r="T120" i="20"/>
  <c r="R120" i="20"/>
  <c r="P120" i="20"/>
  <c r="BI119" i="20"/>
  <c r="BH119" i="20"/>
  <c r="BG119" i="20"/>
  <c r="BF119" i="20"/>
  <c r="T119" i="20"/>
  <c r="R119" i="20"/>
  <c r="P119" i="20"/>
  <c r="BI118" i="20"/>
  <c r="BH118" i="20"/>
  <c r="BG118" i="20"/>
  <c r="BF118" i="20"/>
  <c r="T118" i="20"/>
  <c r="R118" i="20"/>
  <c r="P118" i="20"/>
  <c r="BI117" i="20"/>
  <c r="BH117" i="20"/>
  <c r="BG117" i="20"/>
  <c r="BF117" i="20"/>
  <c r="T117" i="20"/>
  <c r="R117" i="20"/>
  <c r="P117" i="20"/>
  <c r="BI115" i="20"/>
  <c r="BH115" i="20"/>
  <c r="BG115" i="20"/>
  <c r="BF115" i="20"/>
  <c r="T115" i="20"/>
  <c r="R115" i="20"/>
  <c r="P115" i="20"/>
  <c r="BI114" i="20"/>
  <c r="BH114" i="20"/>
  <c r="BG114" i="20"/>
  <c r="BF114" i="20"/>
  <c r="T114" i="20"/>
  <c r="R114" i="20"/>
  <c r="P114" i="20"/>
  <c r="BI113" i="20"/>
  <c r="BH113" i="20"/>
  <c r="BG113" i="20"/>
  <c r="BF113" i="20"/>
  <c r="T113" i="20"/>
  <c r="R113" i="20"/>
  <c r="P113" i="20"/>
  <c r="BI112" i="20"/>
  <c r="BH112" i="20"/>
  <c r="BG112" i="20"/>
  <c r="BF112" i="20"/>
  <c r="T112" i="20"/>
  <c r="R112" i="20"/>
  <c r="P112" i="20"/>
  <c r="BI111" i="20"/>
  <c r="BH111" i="20"/>
  <c r="BG111" i="20"/>
  <c r="BF111" i="20"/>
  <c r="T111" i="20"/>
  <c r="R111" i="20"/>
  <c r="P111" i="20"/>
  <c r="BI110" i="20"/>
  <c r="BH110" i="20"/>
  <c r="BG110" i="20"/>
  <c r="BF110" i="20"/>
  <c r="T110" i="20"/>
  <c r="R110" i="20"/>
  <c r="P110" i="20"/>
  <c r="BI109" i="20"/>
  <c r="BH109" i="20"/>
  <c r="BG109" i="20"/>
  <c r="BF109" i="20"/>
  <c r="T109" i="20"/>
  <c r="R109" i="20"/>
  <c r="P109" i="20"/>
  <c r="BI108" i="20"/>
  <c r="BH108" i="20"/>
  <c r="BG108" i="20"/>
  <c r="BF108" i="20"/>
  <c r="T108" i="20"/>
  <c r="R108" i="20"/>
  <c r="P108" i="20"/>
  <c r="BI107" i="20"/>
  <c r="BH107" i="20"/>
  <c r="BG107" i="20"/>
  <c r="BF107" i="20"/>
  <c r="T107" i="20"/>
  <c r="R107" i="20"/>
  <c r="P107" i="20"/>
  <c r="BI106" i="20"/>
  <c r="BH106" i="20"/>
  <c r="BG106" i="20"/>
  <c r="BF106" i="20"/>
  <c r="T106" i="20"/>
  <c r="R106" i="20"/>
  <c r="P106" i="20"/>
  <c r="BI105" i="20"/>
  <c r="BH105" i="20"/>
  <c r="BG105" i="20"/>
  <c r="BF105" i="20"/>
  <c r="T105" i="20"/>
  <c r="R105" i="20"/>
  <c r="P105" i="20"/>
  <c r="BI104" i="20"/>
  <c r="BH104" i="20"/>
  <c r="BG104" i="20"/>
  <c r="BF104" i="20"/>
  <c r="T104" i="20"/>
  <c r="R104" i="20"/>
  <c r="P104" i="20"/>
  <c r="BI103" i="20"/>
  <c r="BH103" i="20"/>
  <c r="BG103" i="20"/>
  <c r="BF103" i="20"/>
  <c r="T103" i="20"/>
  <c r="R103" i="20"/>
  <c r="P103" i="20"/>
  <c r="BI102" i="20"/>
  <c r="BH102" i="20"/>
  <c r="BG102" i="20"/>
  <c r="BF102" i="20"/>
  <c r="T102" i="20"/>
  <c r="R102" i="20"/>
  <c r="P102" i="20"/>
  <c r="BI101" i="20"/>
  <c r="BH101" i="20"/>
  <c r="BG101" i="20"/>
  <c r="BF101" i="20"/>
  <c r="T101" i="20"/>
  <c r="R101" i="20"/>
  <c r="P101" i="20"/>
  <c r="BI100" i="20"/>
  <c r="BH100" i="20"/>
  <c r="BG100" i="20"/>
  <c r="BF100" i="20"/>
  <c r="T100" i="20"/>
  <c r="R100" i="20"/>
  <c r="P100" i="20"/>
  <c r="BI99" i="20"/>
  <c r="BH99" i="20"/>
  <c r="BG99" i="20"/>
  <c r="BF99" i="20"/>
  <c r="T99" i="20"/>
  <c r="R99" i="20"/>
  <c r="P99" i="20"/>
  <c r="BI98" i="20"/>
  <c r="BH98" i="20"/>
  <c r="BG98" i="20"/>
  <c r="BF98" i="20"/>
  <c r="T98" i="20"/>
  <c r="R98" i="20"/>
  <c r="P98" i="20"/>
  <c r="BI97" i="20"/>
  <c r="BH97" i="20"/>
  <c r="BG97" i="20"/>
  <c r="BF97" i="20"/>
  <c r="T97" i="20"/>
  <c r="R97" i="20"/>
  <c r="P97" i="20"/>
  <c r="BI95" i="20"/>
  <c r="BH95" i="20"/>
  <c r="BG95" i="20"/>
  <c r="BF95" i="20"/>
  <c r="T95" i="20"/>
  <c r="R95" i="20"/>
  <c r="P95" i="20"/>
  <c r="BI94" i="20"/>
  <c r="BH94" i="20"/>
  <c r="BG94" i="20"/>
  <c r="BF94" i="20"/>
  <c r="T94" i="20"/>
  <c r="R94" i="20"/>
  <c r="P94" i="20"/>
  <c r="BI93" i="20"/>
  <c r="BH93" i="20"/>
  <c r="BG93" i="20"/>
  <c r="BF93" i="20"/>
  <c r="T93" i="20"/>
  <c r="R93" i="20"/>
  <c r="P93" i="20"/>
  <c r="BI92" i="20"/>
  <c r="BH92" i="20"/>
  <c r="BG92" i="20"/>
  <c r="BF92" i="20"/>
  <c r="T92" i="20"/>
  <c r="R92" i="20"/>
  <c r="P92" i="20"/>
  <c r="BI91" i="20"/>
  <c r="BH91" i="20"/>
  <c r="BG91" i="20"/>
  <c r="BF91" i="20"/>
  <c r="T91" i="20"/>
  <c r="R91" i="20"/>
  <c r="P91" i="20"/>
  <c r="BI90" i="20"/>
  <c r="BH90" i="20"/>
  <c r="BG90" i="20"/>
  <c r="BF90" i="20"/>
  <c r="T90" i="20"/>
  <c r="R90" i="20"/>
  <c r="P90" i="20"/>
  <c r="F82" i="20"/>
  <c r="E80" i="20"/>
  <c r="F56" i="20"/>
  <c r="E54" i="20"/>
  <c r="J26" i="20"/>
  <c r="E26" i="20"/>
  <c r="J85" i="20"/>
  <c r="J25" i="20"/>
  <c r="J23" i="20"/>
  <c r="E23" i="20"/>
  <c r="J84" i="20"/>
  <c r="J22" i="20"/>
  <c r="J20" i="20"/>
  <c r="E20" i="20"/>
  <c r="F85" i="20"/>
  <c r="J19" i="20"/>
  <c r="J17" i="20"/>
  <c r="E17" i="20"/>
  <c r="F84" i="20"/>
  <c r="J16" i="20"/>
  <c r="J14" i="20"/>
  <c r="J82" i="20"/>
  <c r="E7" i="20"/>
  <c r="E76" i="20" s="1"/>
  <c r="J39" i="19"/>
  <c r="J38" i="19"/>
  <c r="AY76" i="1"/>
  <c r="J37" i="19"/>
  <c r="AX76" i="1" s="1"/>
  <c r="BI145" i="19"/>
  <c r="BH145" i="19"/>
  <c r="BG145" i="19"/>
  <c r="BF145" i="19"/>
  <c r="T145" i="19"/>
  <c r="R145" i="19"/>
  <c r="P145" i="19"/>
  <c r="BI144" i="19"/>
  <c r="BH144" i="19"/>
  <c r="BG144" i="19"/>
  <c r="BF144" i="19"/>
  <c r="T144" i="19"/>
  <c r="R144" i="19"/>
  <c r="P144" i="19"/>
  <c r="BI143" i="19"/>
  <c r="BH143" i="19"/>
  <c r="BG143" i="19"/>
  <c r="BF143" i="19"/>
  <c r="T143" i="19"/>
  <c r="R143" i="19"/>
  <c r="P143" i="19"/>
  <c r="BI142" i="19"/>
  <c r="BH142" i="19"/>
  <c r="BG142" i="19"/>
  <c r="BF142" i="19"/>
  <c r="T142" i="19"/>
  <c r="R142" i="19"/>
  <c r="P142" i="19"/>
  <c r="BI141" i="19"/>
  <c r="BH141" i="19"/>
  <c r="BG141" i="19"/>
  <c r="BF141" i="19"/>
  <c r="T141" i="19"/>
  <c r="R141" i="19"/>
  <c r="P141" i="19"/>
  <c r="BI140" i="19"/>
  <c r="BH140" i="19"/>
  <c r="BG140" i="19"/>
  <c r="BF140" i="19"/>
  <c r="T140" i="19"/>
  <c r="R140" i="19"/>
  <c r="P140" i="19"/>
  <c r="BI139" i="19"/>
  <c r="BH139" i="19"/>
  <c r="BG139" i="19"/>
  <c r="BF139" i="19"/>
  <c r="T139" i="19"/>
  <c r="R139" i="19"/>
  <c r="P139" i="19"/>
  <c r="BI138" i="19"/>
  <c r="BH138" i="19"/>
  <c r="BG138" i="19"/>
  <c r="BF138" i="19"/>
  <c r="T138" i="19"/>
  <c r="R138" i="19"/>
  <c r="P138" i="19"/>
  <c r="BI137" i="19"/>
  <c r="BH137" i="19"/>
  <c r="BG137" i="19"/>
  <c r="BF137" i="19"/>
  <c r="T137" i="19"/>
  <c r="R137" i="19"/>
  <c r="P137" i="19"/>
  <c r="BI136" i="19"/>
  <c r="BH136" i="19"/>
  <c r="BG136" i="19"/>
  <c r="BF136" i="19"/>
  <c r="T136" i="19"/>
  <c r="R136" i="19"/>
  <c r="P136" i="19"/>
  <c r="BI135" i="19"/>
  <c r="BH135" i="19"/>
  <c r="BG135" i="19"/>
  <c r="BF135" i="19"/>
  <c r="T135" i="19"/>
  <c r="R135" i="19"/>
  <c r="P135" i="19"/>
  <c r="BI134" i="19"/>
  <c r="BH134" i="19"/>
  <c r="BG134" i="19"/>
  <c r="BF134" i="19"/>
  <c r="T134" i="19"/>
  <c r="R134" i="19"/>
  <c r="P134" i="19"/>
  <c r="BI133" i="19"/>
  <c r="BH133" i="19"/>
  <c r="BG133" i="19"/>
  <c r="BF133" i="19"/>
  <c r="T133" i="19"/>
  <c r="R133" i="19"/>
  <c r="P133" i="19"/>
  <c r="BI132" i="19"/>
  <c r="BH132" i="19"/>
  <c r="BG132" i="19"/>
  <c r="BF132" i="19"/>
  <c r="T132" i="19"/>
  <c r="R132" i="19"/>
  <c r="P132" i="19"/>
  <c r="BI131" i="19"/>
  <c r="BH131" i="19"/>
  <c r="BG131" i="19"/>
  <c r="BF131" i="19"/>
  <c r="T131" i="19"/>
  <c r="R131" i="19"/>
  <c r="P131" i="19"/>
  <c r="BI130" i="19"/>
  <c r="BH130" i="19"/>
  <c r="BG130" i="19"/>
  <c r="BF130" i="19"/>
  <c r="T130" i="19"/>
  <c r="R130" i="19"/>
  <c r="P130" i="19"/>
  <c r="BI129" i="19"/>
  <c r="BH129" i="19"/>
  <c r="BG129" i="19"/>
  <c r="BF129" i="19"/>
  <c r="T129" i="19"/>
  <c r="R129" i="19"/>
  <c r="P129" i="19"/>
  <c r="BI128" i="19"/>
  <c r="BH128" i="19"/>
  <c r="BG128" i="19"/>
  <c r="BF128" i="19"/>
  <c r="T128" i="19"/>
  <c r="R128" i="19"/>
  <c r="P128" i="19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BI124" i="19"/>
  <c r="BH124" i="19"/>
  <c r="BG124" i="19"/>
  <c r="BF124" i="19"/>
  <c r="T124" i="19"/>
  <c r="R124" i="19"/>
  <c r="P124" i="19"/>
  <c r="BI123" i="19"/>
  <c r="BH123" i="19"/>
  <c r="BG123" i="19"/>
  <c r="BF123" i="19"/>
  <c r="T123" i="19"/>
  <c r="R123" i="19"/>
  <c r="P123" i="19"/>
  <c r="BI122" i="19"/>
  <c r="BH122" i="19"/>
  <c r="BG122" i="19"/>
  <c r="BF122" i="19"/>
  <c r="T122" i="19"/>
  <c r="R122" i="19"/>
  <c r="P122" i="19"/>
  <c r="BI121" i="19"/>
  <c r="BH121" i="19"/>
  <c r="BG121" i="19"/>
  <c r="BF121" i="19"/>
  <c r="T121" i="19"/>
  <c r="R121" i="19"/>
  <c r="P121" i="19"/>
  <c r="BI120" i="19"/>
  <c r="BH120" i="19"/>
  <c r="BG120" i="19"/>
  <c r="BF120" i="19"/>
  <c r="T120" i="19"/>
  <c r="R120" i="19"/>
  <c r="P120" i="19"/>
  <c r="BI119" i="19"/>
  <c r="BH119" i="19"/>
  <c r="BG119" i="19"/>
  <c r="BF119" i="19"/>
  <c r="T119" i="19"/>
  <c r="R119" i="19"/>
  <c r="P119" i="19"/>
  <c r="BI118" i="19"/>
  <c r="BH118" i="19"/>
  <c r="BG118" i="19"/>
  <c r="BF118" i="19"/>
  <c r="T118" i="19"/>
  <c r="R118" i="19"/>
  <c r="P118" i="19"/>
  <c r="BI117" i="19"/>
  <c r="BH117" i="19"/>
  <c r="BG117" i="19"/>
  <c r="BF117" i="19"/>
  <c r="T117" i="19"/>
  <c r="R117" i="19"/>
  <c r="P117" i="19"/>
  <c r="BI116" i="19"/>
  <c r="BH116" i="19"/>
  <c r="BG116" i="19"/>
  <c r="BF116" i="19"/>
  <c r="T116" i="19"/>
  <c r="R116" i="19"/>
  <c r="P116" i="19"/>
  <c r="BI114" i="19"/>
  <c r="BH114" i="19"/>
  <c r="BG114" i="19"/>
  <c r="BF114" i="19"/>
  <c r="T114" i="19"/>
  <c r="R114" i="19"/>
  <c r="P114" i="19"/>
  <c r="BI113" i="19"/>
  <c r="BH113" i="19"/>
  <c r="BG113" i="19"/>
  <c r="BF113" i="19"/>
  <c r="T113" i="19"/>
  <c r="R113" i="19"/>
  <c r="P113" i="19"/>
  <c r="BI112" i="19"/>
  <c r="BH112" i="19"/>
  <c r="BG112" i="19"/>
  <c r="BF112" i="19"/>
  <c r="T112" i="19"/>
  <c r="R112" i="19"/>
  <c r="P112" i="19"/>
  <c r="BI111" i="19"/>
  <c r="BH111" i="19"/>
  <c r="BG111" i="19"/>
  <c r="BF111" i="19"/>
  <c r="T111" i="19"/>
  <c r="R111" i="19"/>
  <c r="P111" i="19"/>
  <c r="BI110" i="19"/>
  <c r="BH110" i="19"/>
  <c r="BG110" i="19"/>
  <c r="BF110" i="19"/>
  <c r="T110" i="19"/>
  <c r="R110" i="19"/>
  <c r="P110" i="19"/>
  <c r="BI109" i="19"/>
  <c r="BH109" i="19"/>
  <c r="BG109" i="19"/>
  <c r="BF109" i="19"/>
  <c r="T109" i="19"/>
  <c r="R109" i="19"/>
  <c r="P109" i="19"/>
  <c r="BI108" i="19"/>
  <c r="BH108" i="19"/>
  <c r="BG108" i="19"/>
  <c r="BF108" i="19"/>
  <c r="T108" i="19"/>
  <c r="R108" i="19"/>
  <c r="P108" i="19"/>
  <c r="BI107" i="19"/>
  <c r="BH107" i="19"/>
  <c r="BG107" i="19"/>
  <c r="BF107" i="19"/>
  <c r="T107" i="19"/>
  <c r="R107" i="19"/>
  <c r="P107" i="19"/>
  <c r="BI106" i="19"/>
  <c r="BH106" i="19"/>
  <c r="BG106" i="19"/>
  <c r="BF106" i="19"/>
  <c r="T106" i="19"/>
  <c r="R106" i="19"/>
  <c r="P106" i="19"/>
  <c r="BI105" i="19"/>
  <c r="BH105" i="19"/>
  <c r="BG105" i="19"/>
  <c r="BF105" i="19"/>
  <c r="T105" i="19"/>
  <c r="R105" i="19"/>
  <c r="P105" i="19"/>
  <c r="BI104" i="19"/>
  <c r="BH104" i="19"/>
  <c r="BG104" i="19"/>
  <c r="BF104" i="19"/>
  <c r="T104" i="19"/>
  <c r="R104" i="19"/>
  <c r="P104" i="19"/>
  <c r="BI103" i="19"/>
  <c r="BH103" i="19"/>
  <c r="BG103" i="19"/>
  <c r="BF103" i="19"/>
  <c r="T103" i="19"/>
  <c r="R103" i="19"/>
  <c r="P103" i="19"/>
  <c r="BI102" i="19"/>
  <c r="BH102" i="19"/>
  <c r="BG102" i="19"/>
  <c r="BF102" i="19"/>
  <c r="T102" i="19"/>
  <c r="R102" i="19"/>
  <c r="P102" i="19"/>
  <c r="BI100" i="19"/>
  <c r="BH100" i="19"/>
  <c r="BG100" i="19"/>
  <c r="BF100" i="19"/>
  <c r="T100" i="19"/>
  <c r="R100" i="19"/>
  <c r="P100" i="19"/>
  <c r="BI99" i="19"/>
  <c r="BH99" i="19"/>
  <c r="BG99" i="19"/>
  <c r="BF99" i="19"/>
  <c r="T99" i="19"/>
  <c r="R99" i="19"/>
  <c r="P99" i="19"/>
  <c r="BI98" i="19"/>
  <c r="BH98" i="19"/>
  <c r="BG98" i="19"/>
  <c r="BF98" i="19"/>
  <c r="T98" i="19"/>
  <c r="R98" i="19"/>
  <c r="P98" i="19"/>
  <c r="BI97" i="19"/>
  <c r="BH97" i="19"/>
  <c r="BG97" i="19"/>
  <c r="BF97" i="19"/>
  <c r="T97" i="19"/>
  <c r="R97" i="19"/>
  <c r="P97" i="19"/>
  <c r="BI96" i="19"/>
  <c r="BH96" i="19"/>
  <c r="BG96" i="19"/>
  <c r="BF96" i="19"/>
  <c r="T96" i="19"/>
  <c r="R96" i="19"/>
  <c r="P96" i="19"/>
  <c r="BI95" i="19"/>
  <c r="BH95" i="19"/>
  <c r="BG95" i="19"/>
  <c r="BF95" i="19"/>
  <c r="T95" i="19"/>
  <c r="R95" i="19"/>
  <c r="P95" i="19"/>
  <c r="BI94" i="19"/>
  <c r="BH94" i="19"/>
  <c r="BG94" i="19"/>
  <c r="BF94" i="19"/>
  <c r="T94" i="19"/>
  <c r="R94" i="19"/>
  <c r="P94" i="19"/>
  <c r="BI93" i="19"/>
  <c r="BH93" i="19"/>
  <c r="BG93" i="19"/>
  <c r="BF93" i="19"/>
  <c r="T93" i="19"/>
  <c r="R93" i="19"/>
  <c r="P93" i="19"/>
  <c r="BI92" i="19"/>
  <c r="BH92" i="19"/>
  <c r="BG92" i="19"/>
  <c r="BF92" i="19"/>
  <c r="T92" i="19"/>
  <c r="R92" i="19"/>
  <c r="P92" i="19"/>
  <c r="BI91" i="19"/>
  <c r="BH91" i="19"/>
  <c r="BG91" i="19"/>
  <c r="BF91" i="19"/>
  <c r="T91" i="19"/>
  <c r="R91" i="19"/>
  <c r="P91" i="19"/>
  <c r="F83" i="19"/>
  <c r="E81" i="19"/>
  <c r="F56" i="19"/>
  <c r="E54" i="19"/>
  <c r="J26" i="19"/>
  <c r="E26" i="19"/>
  <c r="J86" i="19"/>
  <c r="J25" i="19"/>
  <c r="J23" i="19"/>
  <c r="E23" i="19"/>
  <c r="J85" i="19"/>
  <c r="J22" i="19"/>
  <c r="J20" i="19"/>
  <c r="E20" i="19"/>
  <c r="F59" i="19" s="1"/>
  <c r="J19" i="19"/>
  <c r="J17" i="19"/>
  <c r="E17" i="19"/>
  <c r="F85" i="19"/>
  <c r="J16" i="19"/>
  <c r="J14" i="19"/>
  <c r="J83" i="19"/>
  <c r="E7" i="19"/>
  <c r="E77" i="19" s="1"/>
  <c r="J39" i="18"/>
  <c r="J38" i="18"/>
  <c r="AY75" i="1" s="1"/>
  <c r="J37" i="18"/>
  <c r="AX75" i="1" s="1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4" i="18"/>
  <c r="BH124" i="18"/>
  <c r="BG124" i="18"/>
  <c r="BF124" i="18"/>
  <c r="T124" i="18"/>
  <c r="R124" i="18"/>
  <c r="P124" i="18"/>
  <c r="BI123" i="18"/>
  <c r="BH123" i="18"/>
  <c r="BG123" i="18"/>
  <c r="BF123" i="18"/>
  <c r="T123" i="18"/>
  <c r="R123" i="18"/>
  <c r="P123" i="18"/>
  <c r="BI122" i="18"/>
  <c r="BH122" i="18"/>
  <c r="BG122" i="18"/>
  <c r="BF122" i="18"/>
  <c r="T122" i="18"/>
  <c r="R122" i="18"/>
  <c r="P122" i="18"/>
  <c r="BI121" i="18"/>
  <c r="BH121" i="18"/>
  <c r="BG121" i="18"/>
  <c r="BF121" i="18"/>
  <c r="T121" i="18"/>
  <c r="R121" i="18"/>
  <c r="P121" i="18"/>
  <c r="BI120" i="18"/>
  <c r="BH120" i="18"/>
  <c r="BG120" i="18"/>
  <c r="BF120" i="18"/>
  <c r="T120" i="18"/>
  <c r="R120" i="18"/>
  <c r="P120" i="18"/>
  <c r="BI119" i="18"/>
  <c r="BH119" i="18"/>
  <c r="BG119" i="18"/>
  <c r="BF119" i="18"/>
  <c r="T119" i="18"/>
  <c r="R119" i="18"/>
  <c r="P119" i="18"/>
  <c r="BI118" i="18"/>
  <c r="BH118" i="18"/>
  <c r="BG118" i="18"/>
  <c r="BF118" i="18"/>
  <c r="T118" i="18"/>
  <c r="R118" i="18"/>
  <c r="P118" i="18"/>
  <c r="BI117" i="18"/>
  <c r="BH117" i="18"/>
  <c r="BG117" i="18"/>
  <c r="BF117" i="18"/>
  <c r="T117" i="18"/>
  <c r="R117" i="18"/>
  <c r="P117" i="18"/>
  <c r="BI116" i="18"/>
  <c r="BH116" i="18"/>
  <c r="BG116" i="18"/>
  <c r="BF116" i="18"/>
  <c r="T116" i="18"/>
  <c r="R116" i="18"/>
  <c r="P116" i="18"/>
  <c r="BI115" i="18"/>
  <c r="BH115" i="18"/>
  <c r="BG115" i="18"/>
  <c r="BF115" i="18"/>
  <c r="T115" i="18"/>
  <c r="R115" i="18"/>
  <c r="P115" i="18"/>
  <c r="BI114" i="18"/>
  <c r="BH114" i="18"/>
  <c r="BG114" i="18"/>
  <c r="BF114" i="18"/>
  <c r="T114" i="18"/>
  <c r="R114" i="18"/>
  <c r="P114" i="18"/>
  <c r="BI113" i="18"/>
  <c r="BH113" i="18"/>
  <c r="BG113" i="18"/>
  <c r="BF113" i="18"/>
  <c r="T113" i="18"/>
  <c r="R113" i="18"/>
  <c r="P113" i="18"/>
  <c r="BI112" i="18"/>
  <c r="BH112" i="18"/>
  <c r="BG112" i="18"/>
  <c r="BF112" i="18"/>
  <c r="T112" i="18"/>
  <c r="R112" i="18"/>
  <c r="P112" i="18"/>
  <c r="BI111" i="18"/>
  <c r="BH111" i="18"/>
  <c r="BG111" i="18"/>
  <c r="BF111" i="18"/>
  <c r="T111" i="18"/>
  <c r="R111" i="18"/>
  <c r="P111" i="18"/>
  <c r="BI109" i="18"/>
  <c r="BH109" i="18"/>
  <c r="BG109" i="18"/>
  <c r="BF109" i="18"/>
  <c r="T109" i="18"/>
  <c r="R109" i="18"/>
  <c r="P109" i="18"/>
  <c r="BI108" i="18"/>
  <c r="BH108" i="18"/>
  <c r="BG108" i="18"/>
  <c r="BF108" i="18"/>
  <c r="T108" i="18"/>
  <c r="R108" i="18"/>
  <c r="P108" i="18"/>
  <c r="BI107" i="18"/>
  <c r="BH107" i="18"/>
  <c r="BG107" i="18"/>
  <c r="BF107" i="18"/>
  <c r="T107" i="18"/>
  <c r="R107" i="18"/>
  <c r="P107" i="18"/>
  <c r="BI106" i="18"/>
  <c r="BH106" i="18"/>
  <c r="BG106" i="18"/>
  <c r="BF106" i="18"/>
  <c r="T106" i="18"/>
  <c r="R106" i="18"/>
  <c r="P106" i="18"/>
  <c r="BI105" i="18"/>
  <c r="BH105" i="18"/>
  <c r="BG105" i="18"/>
  <c r="BF105" i="18"/>
  <c r="T105" i="18"/>
  <c r="R105" i="18"/>
  <c r="P105" i="18"/>
  <c r="BI104" i="18"/>
  <c r="BH104" i="18"/>
  <c r="BG104" i="18"/>
  <c r="BF104" i="18"/>
  <c r="T104" i="18"/>
  <c r="R104" i="18"/>
  <c r="P104" i="18"/>
  <c r="BI103" i="18"/>
  <c r="BH103" i="18"/>
  <c r="BG103" i="18"/>
  <c r="BF103" i="18"/>
  <c r="T103" i="18"/>
  <c r="R103" i="18"/>
  <c r="P103" i="18"/>
  <c r="BI102" i="18"/>
  <c r="BH102" i="18"/>
  <c r="BG102" i="18"/>
  <c r="BF102" i="18"/>
  <c r="T102" i="18"/>
  <c r="R102" i="18"/>
  <c r="P102" i="18"/>
  <c r="BI101" i="18"/>
  <c r="BH101" i="18"/>
  <c r="BG101" i="18"/>
  <c r="BF101" i="18"/>
  <c r="T101" i="18"/>
  <c r="R101" i="18"/>
  <c r="P101" i="18"/>
  <c r="BI100" i="18"/>
  <c r="BH100" i="18"/>
  <c r="BG100" i="18"/>
  <c r="BF100" i="18"/>
  <c r="T100" i="18"/>
  <c r="R100" i="18"/>
  <c r="P100" i="18"/>
  <c r="BI99" i="18"/>
  <c r="BH99" i="18"/>
  <c r="BG99" i="18"/>
  <c r="BF99" i="18"/>
  <c r="T99" i="18"/>
  <c r="R99" i="18"/>
  <c r="P99" i="18"/>
  <c r="BI98" i="18"/>
  <c r="BH98" i="18"/>
  <c r="BG98" i="18"/>
  <c r="BF98" i="18"/>
  <c r="T98" i="18"/>
  <c r="R98" i="18"/>
  <c r="P98" i="18"/>
  <c r="BI97" i="18"/>
  <c r="BH97" i="18"/>
  <c r="BG97" i="18"/>
  <c r="BF97" i="18"/>
  <c r="T97" i="18"/>
  <c r="R97" i="18"/>
  <c r="P97" i="18"/>
  <c r="BI96" i="18"/>
  <c r="BH96" i="18"/>
  <c r="BG96" i="18"/>
  <c r="BF96" i="18"/>
  <c r="T96" i="18"/>
  <c r="R96" i="18"/>
  <c r="P96" i="18"/>
  <c r="BI94" i="18"/>
  <c r="BH94" i="18"/>
  <c r="BG94" i="18"/>
  <c r="BF94" i="18"/>
  <c r="T94" i="18"/>
  <c r="R94" i="18"/>
  <c r="P94" i="18"/>
  <c r="BI93" i="18"/>
  <c r="BH93" i="18"/>
  <c r="BG93" i="18"/>
  <c r="BF93" i="18"/>
  <c r="T93" i="18"/>
  <c r="R93" i="18"/>
  <c r="P93" i="18"/>
  <c r="BI92" i="18"/>
  <c r="BH92" i="18"/>
  <c r="BG92" i="18"/>
  <c r="BF92" i="18"/>
  <c r="T92" i="18"/>
  <c r="R92" i="18"/>
  <c r="P92" i="18"/>
  <c r="BI91" i="18"/>
  <c r="BH91" i="18"/>
  <c r="BG91" i="18"/>
  <c r="BF91" i="18"/>
  <c r="T91" i="18"/>
  <c r="R91" i="18"/>
  <c r="P91" i="18"/>
  <c r="F83" i="18"/>
  <c r="E81" i="18"/>
  <c r="F56" i="18"/>
  <c r="E54" i="18"/>
  <c r="J26" i="18"/>
  <c r="E26" i="18"/>
  <c r="J86" i="18"/>
  <c r="J25" i="18"/>
  <c r="J23" i="18"/>
  <c r="E23" i="18"/>
  <c r="J85" i="18"/>
  <c r="J22" i="18"/>
  <c r="J20" i="18"/>
  <c r="E20" i="18"/>
  <c r="F86" i="18" s="1"/>
  <c r="J19" i="18"/>
  <c r="J17" i="18"/>
  <c r="E17" i="18"/>
  <c r="F85" i="18"/>
  <c r="J16" i="18"/>
  <c r="J14" i="18"/>
  <c r="J83" i="18"/>
  <c r="E7" i="18"/>
  <c r="E77" i="18" s="1"/>
  <c r="J39" i="17"/>
  <c r="J38" i="17"/>
  <c r="AY74" i="1" s="1"/>
  <c r="J37" i="17"/>
  <c r="AX74" i="1"/>
  <c r="BI915" i="17"/>
  <c r="BH915" i="17"/>
  <c r="BG915" i="17"/>
  <c r="BF915" i="17"/>
  <c r="T915" i="17"/>
  <c r="R915" i="17"/>
  <c r="P915" i="17"/>
  <c r="BI893" i="17"/>
  <c r="BH893" i="17"/>
  <c r="BG893" i="17"/>
  <c r="BF893" i="17"/>
  <c r="T893" i="17"/>
  <c r="R893" i="17"/>
  <c r="P893" i="17"/>
  <c r="BI871" i="17"/>
  <c r="BH871" i="17"/>
  <c r="BG871" i="17"/>
  <c r="BF871" i="17"/>
  <c r="T871" i="17"/>
  <c r="R871" i="17"/>
  <c r="P871" i="17"/>
  <c r="BI844" i="17"/>
  <c r="BH844" i="17"/>
  <c r="BG844" i="17"/>
  <c r="BF844" i="17"/>
  <c r="T844" i="17"/>
  <c r="R844" i="17"/>
  <c r="P844" i="17"/>
  <c r="BI833" i="17"/>
  <c r="BH833" i="17"/>
  <c r="BG833" i="17"/>
  <c r="BF833" i="17"/>
  <c r="T833" i="17"/>
  <c r="R833" i="17"/>
  <c r="P833" i="17"/>
  <c r="BI823" i="17"/>
  <c r="BH823" i="17"/>
  <c r="BG823" i="17"/>
  <c r="BF823" i="17"/>
  <c r="T823" i="17"/>
  <c r="R823" i="17"/>
  <c r="P823" i="17"/>
  <c r="BI813" i="17"/>
  <c r="BH813" i="17"/>
  <c r="BG813" i="17"/>
  <c r="BF813" i="17"/>
  <c r="T813" i="17"/>
  <c r="R813" i="17"/>
  <c r="P813" i="17"/>
  <c r="BI811" i="17"/>
  <c r="BH811" i="17"/>
  <c r="BG811" i="17"/>
  <c r="BF811" i="17"/>
  <c r="T811" i="17"/>
  <c r="R811" i="17"/>
  <c r="P811" i="17"/>
  <c r="BI804" i="17"/>
  <c r="BH804" i="17"/>
  <c r="BG804" i="17"/>
  <c r="BF804" i="17"/>
  <c r="T804" i="17"/>
  <c r="R804" i="17"/>
  <c r="P804" i="17"/>
  <c r="BI801" i="17"/>
  <c r="BH801" i="17"/>
  <c r="BG801" i="17"/>
  <c r="BF801" i="17"/>
  <c r="T801" i="17"/>
  <c r="R801" i="17"/>
  <c r="P801" i="17"/>
  <c r="BI794" i="17"/>
  <c r="BH794" i="17"/>
  <c r="BG794" i="17"/>
  <c r="BF794" i="17"/>
  <c r="T794" i="17"/>
  <c r="R794" i="17"/>
  <c r="P794" i="17"/>
  <c r="BI787" i="17"/>
  <c r="BH787" i="17"/>
  <c r="BG787" i="17"/>
  <c r="BF787" i="17"/>
  <c r="T787" i="17"/>
  <c r="R787" i="17"/>
  <c r="P787" i="17"/>
  <c r="BI773" i="17"/>
  <c r="BH773" i="17"/>
  <c r="BG773" i="17"/>
  <c r="BF773" i="17"/>
  <c r="T773" i="17"/>
  <c r="R773" i="17"/>
  <c r="P773" i="17"/>
  <c r="BI759" i="17"/>
  <c r="BH759" i="17"/>
  <c r="BG759" i="17"/>
  <c r="BF759" i="17"/>
  <c r="T759" i="17"/>
  <c r="R759" i="17"/>
  <c r="P759" i="17"/>
  <c r="BI757" i="17"/>
  <c r="BH757" i="17"/>
  <c r="BG757" i="17"/>
  <c r="BF757" i="17"/>
  <c r="T757" i="17"/>
  <c r="R757" i="17"/>
  <c r="P757" i="17"/>
  <c r="BI739" i="17"/>
  <c r="BH739" i="17"/>
  <c r="BG739" i="17"/>
  <c r="BF739" i="17"/>
  <c r="T739" i="17"/>
  <c r="R739" i="17"/>
  <c r="P739" i="17"/>
  <c r="BI737" i="17"/>
  <c r="BH737" i="17"/>
  <c r="BG737" i="17"/>
  <c r="BF737" i="17"/>
  <c r="T737" i="17"/>
  <c r="R737" i="17"/>
  <c r="P737" i="17"/>
  <c r="BI729" i="17"/>
  <c r="BH729" i="17"/>
  <c r="BG729" i="17"/>
  <c r="BF729" i="17"/>
  <c r="T729" i="17"/>
  <c r="R729" i="17"/>
  <c r="P729" i="17"/>
  <c r="BI726" i="17"/>
  <c r="BH726" i="17"/>
  <c r="BG726" i="17"/>
  <c r="BF726" i="17"/>
  <c r="T726" i="17"/>
  <c r="R726" i="17"/>
  <c r="P726" i="17"/>
  <c r="BI724" i="17"/>
  <c r="BH724" i="17"/>
  <c r="BG724" i="17"/>
  <c r="BF724" i="17"/>
  <c r="T724" i="17"/>
  <c r="R724" i="17"/>
  <c r="P724" i="17"/>
  <c r="BI705" i="17"/>
  <c r="BH705" i="17"/>
  <c r="BG705" i="17"/>
  <c r="BF705" i="17"/>
  <c r="T705" i="17"/>
  <c r="R705" i="17"/>
  <c r="P705" i="17"/>
  <c r="BI696" i="17"/>
  <c r="BH696" i="17"/>
  <c r="BG696" i="17"/>
  <c r="BF696" i="17"/>
  <c r="T696" i="17"/>
  <c r="R696" i="17"/>
  <c r="P696" i="17"/>
  <c r="BI677" i="17"/>
  <c r="BH677" i="17"/>
  <c r="BG677" i="17"/>
  <c r="BF677" i="17"/>
  <c r="T677" i="17"/>
  <c r="R677" i="17"/>
  <c r="P677" i="17"/>
  <c r="BI658" i="17"/>
  <c r="BH658" i="17"/>
  <c r="BG658" i="17"/>
  <c r="BF658" i="17"/>
  <c r="T658" i="17"/>
  <c r="R658" i="17"/>
  <c r="P658" i="17"/>
  <c r="BI655" i="17"/>
  <c r="BH655" i="17"/>
  <c r="BG655" i="17"/>
  <c r="BF655" i="17"/>
  <c r="T655" i="17"/>
  <c r="R655" i="17"/>
  <c r="P655" i="17"/>
  <c r="BI653" i="17"/>
  <c r="BH653" i="17"/>
  <c r="BG653" i="17"/>
  <c r="BF653" i="17"/>
  <c r="T653" i="17"/>
  <c r="R653" i="17"/>
  <c r="P653" i="17"/>
  <c r="BI648" i="17"/>
  <c r="BH648" i="17"/>
  <c r="BG648" i="17"/>
  <c r="BF648" i="17"/>
  <c r="T648" i="17"/>
  <c r="R648" i="17"/>
  <c r="P648" i="17"/>
  <c r="BI645" i="17"/>
  <c r="BH645" i="17"/>
  <c r="BG645" i="17"/>
  <c r="BF645" i="17"/>
  <c r="T645" i="17"/>
  <c r="R645" i="17"/>
  <c r="P645" i="17"/>
  <c r="BI638" i="17"/>
  <c r="BH638" i="17"/>
  <c r="BG638" i="17"/>
  <c r="BF638" i="17"/>
  <c r="T638" i="17"/>
  <c r="R638" i="17"/>
  <c r="P638" i="17"/>
  <c r="BI631" i="17"/>
  <c r="BH631" i="17"/>
  <c r="BG631" i="17"/>
  <c r="BF631" i="17"/>
  <c r="T631" i="17"/>
  <c r="R631" i="17"/>
  <c r="P631" i="17"/>
  <c r="BI624" i="17"/>
  <c r="BH624" i="17"/>
  <c r="BG624" i="17"/>
  <c r="BF624" i="17"/>
  <c r="T624" i="17"/>
  <c r="R624" i="17"/>
  <c r="P624" i="17"/>
  <c r="BI617" i="17"/>
  <c r="BH617" i="17"/>
  <c r="BG617" i="17"/>
  <c r="BF617" i="17"/>
  <c r="T617" i="17"/>
  <c r="R617" i="17"/>
  <c r="P617" i="17"/>
  <c r="BI604" i="17"/>
  <c r="BH604" i="17"/>
  <c r="BG604" i="17"/>
  <c r="BF604" i="17"/>
  <c r="T604" i="17"/>
  <c r="R604" i="17"/>
  <c r="P604" i="17"/>
  <c r="BI602" i="17"/>
  <c r="BH602" i="17"/>
  <c r="BG602" i="17"/>
  <c r="BF602" i="17"/>
  <c r="T602" i="17"/>
  <c r="R602" i="17"/>
  <c r="P602" i="17"/>
  <c r="BI595" i="17"/>
  <c r="BH595" i="17"/>
  <c r="BG595" i="17"/>
  <c r="BF595" i="17"/>
  <c r="T595" i="17"/>
  <c r="R595" i="17"/>
  <c r="P595" i="17"/>
  <c r="BI588" i="17"/>
  <c r="BH588" i="17"/>
  <c r="BG588" i="17"/>
  <c r="BF588" i="17"/>
  <c r="T588" i="17"/>
  <c r="R588" i="17"/>
  <c r="P588" i="17"/>
  <c r="BI586" i="17"/>
  <c r="BH586" i="17"/>
  <c r="BG586" i="17"/>
  <c r="BF586" i="17"/>
  <c r="T586" i="17"/>
  <c r="R586" i="17"/>
  <c r="P586" i="17"/>
  <c r="BI577" i="17"/>
  <c r="BH577" i="17"/>
  <c r="BG577" i="17"/>
  <c r="BF577" i="17"/>
  <c r="T577" i="17"/>
  <c r="R577" i="17"/>
  <c r="P577" i="17"/>
  <c r="BI568" i="17"/>
  <c r="BH568" i="17"/>
  <c r="BG568" i="17"/>
  <c r="BF568" i="17"/>
  <c r="T568" i="17"/>
  <c r="R568" i="17"/>
  <c r="P568" i="17"/>
  <c r="BI561" i="17"/>
  <c r="BH561" i="17"/>
  <c r="BG561" i="17"/>
  <c r="BF561" i="17"/>
  <c r="T561" i="17"/>
  <c r="R561" i="17"/>
  <c r="P561" i="17"/>
  <c r="BI554" i="17"/>
  <c r="BH554" i="17"/>
  <c r="BG554" i="17"/>
  <c r="BF554" i="17"/>
  <c r="T554" i="17"/>
  <c r="R554" i="17"/>
  <c r="P554" i="17"/>
  <c r="BI547" i="17"/>
  <c r="BH547" i="17"/>
  <c r="BG547" i="17"/>
  <c r="BF547" i="17"/>
  <c r="T547" i="17"/>
  <c r="R547" i="17"/>
  <c r="P547" i="17"/>
  <c r="BI544" i="17"/>
  <c r="BH544" i="17"/>
  <c r="BG544" i="17"/>
  <c r="BF544" i="17"/>
  <c r="T544" i="17"/>
  <c r="R544" i="17"/>
  <c r="P544" i="17"/>
  <c r="BI537" i="17"/>
  <c r="BH537" i="17"/>
  <c r="BG537" i="17"/>
  <c r="BF537" i="17"/>
  <c r="T537" i="17"/>
  <c r="R537" i="17"/>
  <c r="P537" i="17"/>
  <c r="BI536" i="17"/>
  <c r="BH536" i="17"/>
  <c r="BG536" i="17"/>
  <c r="BF536" i="17"/>
  <c r="T536" i="17"/>
  <c r="R536" i="17"/>
  <c r="P536" i="17"/>
  <c r="BI526" i="17"/>
  <c r="BH526" i="17"/>
  <c r="BG526" i="17"/>
  <c r="BF526" i="17"/>
  <c r="T526" i="17"/>
  <c r="R526" i="17"/>
  <c r="P526" i="17"/>
  <c r="BI525" i="17"/>
  <c r="BH525" i="17"/>
  <c r="BG525" i="17"/>
  <c r="BF525" i="17"/>
  <c r="T525" i="17"/>
  <c r="R525" i="17"/>
  <c r="P525" i="17"/>
  <c r="BI523" i="17"/>
  <c r="BH523" i="17"/>
  <c r="BG523" i="17"/>
  <c r="BF523" i="17"/>
  <c r="T523" i="17"/>
  <c r="R523" i="17"/>
  <c r="P523" i="17"/>
  <c r="BI520" i="17"/>
  <c r="BH520" i="17"/>
  <c r="BG520" i="17"/>
  <c r="BF520" i="17"/>
  <c r="T520" i="17"/>
  <c r="R520" i="17"/>
  <c r="P520" i="17"/>
  <c r="BI517" i="17"/>
  <c r="BH517" i="17"/>
  <c r="BG517" i="17"/>
  <c r="BF517" i="17"/>
  <c r="T517" i="17"/>
  <c r="R517" i="17"/>
  <c r="P517" i="17"/>
  <c r="BI514" i="17"/>
  <c r="BH514" i="17"/>
  <c r="BG514" i="17"/>
  <c r="BF514" i="17"/>
  <c r="T514" i="17"/>
  <c r="R514" i="17"/>
  <c r="P514" i="17"/>
  <c r="BI500" i="17"/>
  <c r="BH500" i="17"/>
  <c r="BG500" i="17"/>
  <c r="BF500" i="17"/>
  <c r="T500" i="17"/>
  <c r="R500" i="17"/>
  <c r="P500" i="17"/>
  <c r="BI497" i="17"/>
  <c r="BH497" i="17"/>
  <c r="BG497" i="17"/>
  <c r="BF497" i="17"/>
  <c r="T497" i="17"/>
  <c r="R497" i="17"/>
  <c r="P497" i="17"/>
  <c r="BI491" i="17"/>
  <c r="BH491" i="17"/>
  <c r="BG491" i="17"/>
  <c r="BF491" i="17"/>
  <c r="T491" i="17"/>
  <c r="R491" i="17"/>
  <c r="P491" i="17"/>
  <c r="BI488" i="17"/>
  <c r="BH488" i="17"/>
  <c r="BG488" i="17"/>
  <c r="BF488" i="17"/>
  <c r="T488" i="17"/>
  <c r="R488" i="17"/>
  <c r="P488" i="17"/>
  <c r="BI483" i="17"/>
  <c r="BH483" i="17"/>
  <c r="BG483" i="17"/>
  <c r="BF483" i="17"/>
  <c r="T483" i="17"/>
  <c r="R483" i="17"/>
  <c r="P483" i="17"/>
  <c r="BI477" i="17"/>
  <c r="BH477" i="17"/>
  <c r="BG477" i="17"/>
  <c r="BF477" i="17"/>
  <c r="T477" i="17"/>
  <c r="R477" i="17"/>
  <c r="P477" i="17"/>
  <c r="BI476" i="17"/>
  <c r="BH476" i="17"/>
  <c r="BG476" i="17"/>
  <c r="BF476" i="17"/>
  <c r="T476" i="17"/>
  <c r="R476" i="17"/>
  <c r="P476" i="17"/>
  <c r="BI469" i="17"/>
  <c r="BH469" i="17"/>
  <c r="BG469" i="17"/>
  <c r="BF469" i="17"/>
  <c r="T469" i="17"/>
  <c r="R469" i="17"/>
  <c r="P469" i="17"/>
  <c r="BI468" i="17"/>
  <c r="BH468" i="17"/>
  <c r="BG468" i="17"/>
  <c r="BF468" i="17"/>
  <c r="T468" i="17"/>
  <c r="R468" i="17"/>
  <c r="P468" i="17"/>
  <c r="BI461" i="17"/>
  <c r="BH461" i="17"/>
  <c r="BG461" i="17"/>
  <c r="BF461" i="17"/>
  <c r="T461" i="17"/>
  <c r="R461" i="17"/>
  <c r="P461" i="17"/>
  <c r="BI460" i="17"/>
  <c r="BH460" i="17"/>
  <c r="BG460" i="17"/>
  <c r="BF460" i="17"/>
  <c r="T460" i="17"/>
  <c r="R460" i="17"/>
  <c r="P460" i="17"/>
  <c r="BI453" i="17"/>
  <c r="BH453" i="17"/>
  <c r="BG453" i="17"/>
  <c r="BF453" i="17"/>
  <c r="T453" i="17"/>
  <c r="R453" i="17"/>
  <c r="P453" i="17"/>
  <c r="BI446" i="17"/>
  <c r="BH446" i="17"/>
  <c r="BG446" i="17"/>
  <c r="BF446" i="17"/>
  <c r="T446" i="17"/>
  <c r="R446" i="17"/>
  <c r="P446" i="17"/>
  <c r="BI444" i="17"/>
  <c r="BH444" i="17"/>
  <c r="BG444" i="17"/>
  <c r="BF444" i="17"/>
  <c r="T444" i="17"/>
  <c r="R444" i="17"/>
  <c r="P444" i="17"/>
  <c r="BI437" i="17"/>
  <c r="BH437" i="17"/>
  <c r="BG437" i="17"/>
  <c r="BF437" i="17"/>
  <c r="T437" i="17"/>
  <c r="R437" i="17"/>
  <c r="P437" i="17"/>
  <c r="BI430" i="17"/>
  <c r="BH430" i="17"/>
  <c r="BG430" i="17"/>
  <c r="BF430" i="17"/>
  <c r="T430" i="17"/>
  <c r="R430" i="17"/>
  <c r="P430" i="17"/>
  <c r="BI423" i="17"/>
  <c r="BH423" i="17"/>
  <c r="BG423" i="17"/>
  <c r="BF423" i="17"/>
  <c r="T423" i="17"/>
  <c r="R423" i="17"/>
  <c r="P423" i="17"/>
  <c r="BI416" i="17"/>
  <c r="BH416" i="17"/>
  <c r="BG416" i="17"/>
  <c r="BF416" i="17"/>
  <c r="T416" i="17"/>
  <c r="R416" i="17"/>
  <c r="P416" i="17"/>
  <c r="BI409" i="17"/>
  <c r="BH409" i="17"/>
  <c r="BG409" i="17"/>
  <c r="BF409" i="17"/>
  <c r="T409" i="17"/>
  <c r="R409" i="17"/>
  <c r="P409" i="17"/>
  <c r="BI402" i="17"/>
  <c r="BH402" i="17"/>
  <c r="BG402" i="17"/>
  <c r="BF402" i="17"/>
  <c r="T402" i="17"/>
  <c r="R402" i="17"/>
  <c r="P402" i="17"/>
  <c r="BI395" i="17"/>
  <c r="BH395" i="17"/>
  <c r="BG395" i="17"/>
  <c r="BF395" i="17"/>
  <c r="T395" i="17"/>
  <c r="R395" i="17"/>
  <c r="P395" i="17"/>
  <c r="BI388" i="17"/>
  <c r="BH388" i="17"/>
  <c r="BG388" i="17"/>
  <c r="BF388" i="17"/>
  <c r="T388" i="17"/>
  <c r="R388" i="17"/>
  <c r="P388" i="17"/>
  <c r="BI381" i="17"/>
  <c r="BH381" i="17"/>
  <c r="BG381" i="17"/>
  <c r="BF381" i="17"/>
  <c r="T381" i="17"/>
  <c r="R381" i="17"/>
  <c r="P381" i="17"/>
  <c r="BI373" i="17"/>
  <c r="BH373" i="17"/>
  <c r="BG373" i="17"/>
  <c r="BF373" i="17"/>
  <c r="T373" i="17"/>
  <c r="R373" i="17"/>
  <c r="P373" i="17"/>
  <c r="BI366" i="17"/>
  <c r="BH366" i="17"/>
  <c r="BG366" i="17"/>
  <c r="BF366" i="17"/>
  <c r="T366" i="17"/>
  <c r="R366" i="17"/>
  <c r="P366" i="17"/>
  <c r="BI365" i="17"/>
  <c r="BH365" i="17"/>
  <c r="BG365" i="17"/>
  <c r="BF365" i="17"/>
  <c r="T365" i="17"/>
  <c r="R365" i="17"/>
  <c r="P365" i="17"/>
  <c r="BI360" i="17"/>
  <c r="BH360" i="17"/>
  <c r="BG360" i="17"/>
  <c r="BF360" i="17"/>
  <c r="T360" i="17"/>
  <c r="R360" i="17"/>
  <c r="P360" i="17"/>
  <c r="BI359" i="17"/>
  <c r="BH359" i="17"/>
  <c r="BG359" i="17"/>
  <c r="BF359" i="17"/>
  <c r="T359" i="17"/>
  <c r="R359" i="17"/>
  <c r="P359" i="17"/>
  <c r="BI354" i="17"/>
  <c r="BH354" i="17"/>
  <c r="BG354" i="17"/>
  <c r="BF354" i="17"/>
  <c r="T354" i="17"/>
  <c r="R354" i="17"/>
  <c r="P354" i="17"/>
  <c r="BI347" i="17"/>
  <c r="BH347" i="17"/>
  <c r="BG347" i="17"/>
  <c r="BF347" i="17"/>
  <c r="T347" i="17"/>
  <c r="R347" i="17"/>
  <c r="P347" i="17"/>
  <c r="BI340" i="17"/>
  <c r="BH340" i="17"/>
  <c r="BG340" i="17"/>
  <c r="BF340" i="17"/>
  <c r="T340" i="17"/>
  <c r="R340" i="17"/>
  <c r="P340" i="17"/>
  <c r="BI333" i="17"/>
  <c r="BH333" i="17"/>
  <c r="BG333" i="17"/>
  <c r="BF333" i="17"/>
  <c r="T333" i="17"/>
  <c r="R333" i="17"/>
  <c r="P333" i="17"/>
  <c r="BI329" i="17"/>
  <c r="BH329" i="17"/>
  <c r="BG329" i="17"/>
  <c r="BF329" i="17"/>
  <c r="T329" i="17"/>
  <c r="T328" i="17"/>
  <c r="R329" i="17"/>
  <c r="R328" i="17"/>
  <c r="P329" i="17"/>
  <c r="P328" i="17" s="1"/>
  <c r="BI326" i="17"/>
  <c r="BH326" i="17"/>
  <c r="BG326" i="17"/>
  <c r="BF326" i="17"/>
  <c r="T326" i="17"/>
  <c r="R326" i="17"/>
  <c r="P326" i="17"/>
  <c r="BI323" i="17"/>
  <c r="BH323" i="17"/>
  <c r="BG323" i="17"/>
  <c r="BF323" i="17"/>
  <c r="T323" i="17"/>
  <c r="R323" i="17"/>
  <c r="P323" i="17"/>
  <c r="BI321" i="17"/>
  <c r="BH321" i="17"/>
  <c r="BG321" i="17"/>
  <c r="BF321" i="17"/>
  <c r="T321" i="17"/>
  <c r="R321" i="17"/>
  <c r="P321" i="17"/>
  <c r="BI318" i="17"/>
  <c r="BH318" i="17"/>
  <c r="BG318" i="17"/>
  <c r="BF318" i="17"/>
  <c r="T318" i="17"/>
  <c r="R318" i="17"/>
  <c r="P318" i="17"/>
  <c r="BI316" i="17"/>
  <c r="BH316" i="17"/>
  <c r="BG316" i="17"/>
  <c r="BF316" i="17"/>
  <c r="T316" i="17"/>
  <c r="R316" i="17"/>
  <c r="P316" i="17"/>
  <c r="BI309" i="17"/>
  <c r="BH309" i="17"/>
  <c r="BG309" i="17"/>
  <c r="BF309" i="17"/>
  <c r="T309" i="17"/>
  <c r="R309" i="17"/>
  <c r="P309" i="17"/>
  <c r="BI288" i="17"/>
  <c r="BH288" i="17"/>
  <c r="BG288" i="17"/>
  <c r="BF288" i="17"/>
  <c r="T288" i="17"/>
  <c r="R288" i="17"/>
  <c r="P288" i="17"/>
  <c r="BI281" i="17"/>
  <c r="BH281" i="17"/>
  <c r="BG281" i="17"/>
  <c r="BF281" i="17"/>
  <c r="T281" i="17"/>
  <c r="R281" i="17"/>
  <c r="P281" i="17"/>
  <c r="BI274" i="17"/>
  <c r="BH274" i="17"/>
  <c r="BG274" i="17"/>
  <c r="BF274" i="17"/>
  <c r="T274" i="17"/>
  <c r="R274" i="17"/>
  <c r="P274" i="17"/>
  <c r="BI267" i="17"/>
  <c r="BH267" i="17"/>
  <c r="BG267" i="17"/>
  <c r="BF267" i="17"/>
  <c r="T267" i="17"/>
  <c r="R267" i="17"/>
  <c r="P267" i="17"/>
  <c r="BI263" i="17"/>
  <c r="BH263" i="17"/>
  <c r="BG263" i="17"/>
  <c r="BF263" i="17"/>
  <c r="T263" i="17"/>
  <c r="R263" i="17"/>
  <c r="P263" i="17"/>
  <c r="BI256" i="17"/>
  <c r="BH256" i="17"/>
  <c r="BG256" i="17"/>
  <c r="BF256" i="17"/>
  <c r="T256" i="17"/>
  <c r="R256" i="17"/>
  <c r="P256" i="17"/>
  <c r="BI249" i="17"/>
  <c r="BH249" i="17"/>
  <c r="BG249" i="17"/>
  <c r="BF249" i="17"/>
  <c r="T249" i="17"/>
  <c r="R249" i="17"/>
  <c r="P249" i="17"/>
  <c r="BI242" i="17"/>
  <c r="BH242" i="17"/>
  <c r="BG242" i="17"/>
  <c r="BF242" i="17"/>
  <c r="T242" i="17"/>
  <c r="R242" i="17"/>
  <c r="P242" i="17"/>
  <c r="BI235" i="17"/>
  <c r="BH235" i="17"/>
  <c r="BG235" i="17"/>
  <c r="BF235" i="17"/>
  <c r="T235" i="17"/>
  <c r="R235" i="17"/>
  <c r="P235" i="17"/>
  <c r="BI224" i="17"/>
  <c r="BH224" i="17"/>
  <c r="BG224" i="17"/>
  <c r="BF224" i="17"/>
  <c r="T224" i="17"/>
  <c r="R224" i="17"/>
  <c r="P224" i="17"/>
  <c r="BI213" i="17"/>
  <c r="BH213" i="17"/>
  <c r="BG213" i="17"/>
  <c r="BF213" i="17"/>
  <c r="T213" i="17"/>
  <c r="R213" i="17"/>
  <c r="P213" i="17"/>
  <c r="BI206" i="17"/>
  <c r="BH206" i="17"/>
  <c r="BG206" i="17"/>
  <c r="BF206" i="17"/>
  <c r="T206" i="17"/>
  <c r="R206" i="17"/>
  <c r="P206" i="17"/>
  <c r="BI199" i="17"/>
  <c r="BH199" i="17"/>
  <c r="BG199" i="17"/>
  <c r="BF199" i="17"/>
  <c r="T199" i="17"/>
  <c r="R199" i="17"/>
  <c r="P199" i="17"/>
  <c r="BI192" i="17"/>
  <c r="BH192" i="17"/>
  <c r="BG192" i="17"/>
  <c r="BF192" i="17"/>
  <c r="T192" i="17"/>
  <c r="R192" i="17"/>
  <c r="P192" i="17"/>
  <c r="BI186" i="17"/>
  <c r="BH186" i="17"/>
  <c r="BG186" i="17"/>
  <c r="BF186" i="17"/>
  <c r="T186" i="17"/>
  <c r="R186" i="17"/>
  <c r="P186" i="17"/>
  <c r="BI179" i="17"/>
  <c r="BH179" i="17"/>
  <c r="BG179" i="17"/>
  <c r="BF179" i="17"/>
  <c r="T179" i="17"/>
  <c r="R179" i="17"/>
  <c r="P179" i="17"/>
  <c r="BI171" i="17"/>
  <c r="BH171" i="17"/>
  <c r="BG171" i="17"/>
  <c r="BF171" i="17"/>
  <c r="T171" i="17"/>
  <c r="R171" i="17"/>
  <c r="P171" i="17"/>
  <c r="BI154" i="17"/>
  <c r="BH154" i="17"/>
  <c r="BG154" i="17"/>
  <c r="BF154" i="17"/>
  <c r="T154" i="17"/>
  <c r="R154" i="17"/>
  <c r="P154" i="17"/>
  <c r="BI147" i="17"/>
  <c r="BH147" i="17"/>
  <c r="BG147" i="17"/>
  <c r="BF147" i="17"/>
  <c r="T147" i="17"/>
  <c r="R147" i="17"/>
  <c r="P147" i="17"/>
  <c r="BI126" i="17"/>
  <c r="BH126" i="17"/>
  <c r="BG126" i="17"/>
  <c r="BF126" i="17"/>
  <c r="T126" i="17"/>
  <c r="R126" i="17"/>
  <c r="P126" i="17"/>
  <c r="BI119" i="17"/>
  <c r="BH119" i="17"/>
  <c r="BG119" i="17"/>
  <c r="BF119" i="17"/>
  <c r="T119" i="17"/>
  <c r="R119" i="17"/>
  <c r="P119" i="17"/>
  <c r="BI111" i="17"/>
  <c r="BH111" i="17"/>
  <c r="BG111" i="17"/>
  <c r="BF111" i="17"/>
  <c r="T111" i="17"/>
  <c r="R111" i="17"/>
  <c r="P111" i="17"/>
  <c r="BI107" i="17"/>
  <c r="BH107" i="17"/>
  <c r="BG107" i="17"/>
  <c r="BF107" i="17"/>
  <c r="T107" i="17"/>
  <c r="R107" i="17"/>
  <c r="P107" i="17"/>
  <c r="BI103" i="17"/>
  <c r="BH103" i="17"/>
  <c r="BG103" i="17"/>
  <c r="BF103" i="17"/>
  <c r="T103" i="17"/>
  <c r="R103" i="17"/>
  <c r="P103" i="17"/>
  <c r="F94" i="17"/>
  <c r="E92" i="17"/>
  <c r="F56" i="17"/>
  <c r="E54" i="17"/>
  <c r="J26" i="17"/>
  <c r="E26" i="17"/>
  <c r="J97" i="17" s="1"/>
  <c r="J25" i="17"/>
  <c r="J23" i="17"/>
  <c r="E23" i="17"/>
  <c r="J96" i="17" s="1"/>
  <c r="J22" i="17"/>
  <c r="J20" i="17"/>
  <c r="E20" i="17"/>
  <c r="F97" i="17" s="1"/>
  <c r="J19" i="17"/>
  <c r="J17" i="17"/>
  <c r="E17" i="17"/>
  <c r="F96" i="17" s="1"/>
  <c r="J16" i="17"/>
  <c r="J14" i="17"/>
  <c r="J94" i="17"/>
  <c r="E7" i="17"/>
  <c r="E88" i="17"/>
  <c r="J39" i="16"/>
  <c r="J38" i="16"/>
  <c r="AY72" i="1" s="1"/>
  <c r="J37" i="16"/>
  <c r="AX72" i="1" s="1"/>
  <c r="BI90" i="16"/>
  <c r="BH90" i="16"/>
  <c r="BG90" i="16"/>
  <c r="BF90" i="16"/>
  <c r="T90" i="16"/>
  <c r="T89" i="16" s="1"/>
  <c r="T88" i="16" s="1"/>
  <c r="T87" i="16" s="1"/>
  <c r="R90" i="16"/>
  <c r="R89" i="16" s="1"/>
  <c r="R88" i="16" s="1"/>
  <c r="R87" i="16" s="1"/>
  <c r="P90" i="16"/>
  <c r="P89" i="16" s="1"/>
  <c r="P88" i="16" s="1"/>
  <c r="P87" i="16" s="1"/>
  <c r="AU72" i="1" s="1"/>
  <c r="F81" i="16"/>
  <c r="E79" i="16"/>
  <c r="F56" i="16"/>
  <c r="E54" i="16"/>
  <c r="J26" i="16"/>
  <c r="E26" i="16"/>
  <c r="J84" i="16" s="1"/>
  <c r="J25" i="16"/>
  <c r="J23" i="16"/>
  <c r="E23" i="16"/>
  <c r="J58" i="16" s="1"/>
  <c r="J22" i="16"/>
  <c r="J20" i="16"/>
  <c r="E20" i="16"/>
  <c r="F84" i="16" s="1"/>
  <c r="J19" i="16"/>
  <c r="J17" i="16"/>
  <c r="E17" i="16"/>
  <c r="F83" i="16" s="1"/>
  <c r="J16" i="16"/>
  <c r="J14" i="16"/>
  <c r="J81" i="16" s="1"/>
  <c r="E7" i="16"/>
  <c r="E75" i="16" s="1"/>
  <c r="J39" i="15"/>
  <c r="J38" i="15"/>
  <c r="AY71" i="1" s="1"/>
  <c r="J37" i="15"/>
  <c r="AX71" i="1" s="1"/>
  <c r="BI123" i="15"/>
  <c r="BH123" i="15"/>
  <c r="BG123" i="15"/>
  <c r="BF123" i="15"/>
  <c r="T123" i="15"/>
  <c r="R123" i="15"/>
  <c r="P123" i="15"/>
  <c r="BI122" i="15"/>
  <c r="BH122" i="15"/>
  <c r="BG122" i="15"/>
  <c r="BF122" i="15"/>
  <c r="T122" i="15"/>
  <c r="R122" i="15"/>
  <c r="P122" i="15"/>
  <c r="BI121" i="15"/>
  <c r="BH121" i="15"/>
  <c r="BG121" i="15"/>
  <c r="BF121" i="15"/>
  <c r="T121" i="15"/>
  <c r="R121" i="15"/>
  <c r="P121" i="15"/>
  <c r="BI120" i="15"/>
  <c r="BH120" i="15"/>
  <c r="BG120" i="15"/>
  <c r="BF120" i="15"/>
  <c r="T120" i="15"/>
  <c r="R120" i="15"/>
  <c r="P120" i="15"/>
  <c r="BI119" i="15"/>
  <c r="BH119" i="15"/>
  <c r="BG119" i="15"/>
  <c r="BF119" i="15"/>
  <c r="T119" i="15"/>
  <c r="R119" i="15"/>
  <c r="P119" i="15"/>
  <c r="BI118" i="15"/>
  <c r="BH118" i="15"/>
  <c r="BG118" i="15"/>
  <c r="BF118" i="15"/>
  <c r="T118" i="15"/>
  <c r="R118" i="15"/>
  <c r="P118" i="15"/>
  <c r="BI117" i="15"/>
  <c r="BH117" i="15"/>
  <c r="BG117" i="15"/>
  <c r="BF117" i="15"/>
  <c r="T117" i="15"/>
  <c r="R117" i="15"/>
  <c r="P117" i="15"/>
  <c r="BI116" i="15"/>
  <c r="BH116" i="15"/>
  <c r="BG116" i="15"/>
  <c r="BF116" i="15"/>
  <c r="T116" i="15"/>
  <c r="R116" i="15"/>
  <c r="P116" i="15"/>
  <c r="BI115" i="15"/>
  <c r="BH115" i="15"/>
  <c r="BG115" i="15"/>
  <c r="BF115" i="15"/>
  <c r="T115" i="15"/>
  <c r="R115" i="15"/>
  <c r="P115" i="15"/>
  <c r="BI114" i="15"/>
  <c r="BH114" i="15"/>
  <c r="BG114" i="15"/>
  <c r="BF114" i="15"/>
  <c r="T114" i="15"/>
  <c r="R114" i="15"/>
  <c r="P114" i="15"/>
  <c r="BI113" i="15"/>
  <c r="BH113" i="15"/>
  <c r="BG113" i="15"/>
  <c r="BF113" i="15"/>
  <c r="T113" i="15"/>
  <c r="R113" i="15"/>
  <c r="P113" i="15"/>
  <c r="BI112" i="15"/>
  <c r="BH112" i="15"/>
  <c r="BG112" i="15"/>
  <c r="BF112" i="15"/>
  <c r="T112" i="15"/>
  <c r="R112" i="15"/>
  <c r="P112" i="15"/>
  <c r="BI111" i="15"/>
  <c r="BH111" i="15"/>
  <c r="BG111" i="15"/>
  <c r="BF111" i="15"/>
  <c r="T111" i="15"/>
  <c r="R111" i="15"/>
  <c r="P111" i="15"/>
  <c r="BI110" i="15"/>
  <c r="BH110" i="15"/>
  <c r="BG110" i="15"/>
  <c r="BF110" i="15"/>
  <c r="T110" i="15"/>
  <c r="R110" i="15"/>
  <c r="P110" i="15"/>
  <c r="BI108" i="15"/>
  <c r="BH108" i="15"/>
  <c r="BG108" i="15"/>
  <c r="BF108" i="15"/>
  <c r="T108" i="15"/>
  <c r="R108" i="15"/>
  <c r="P108" i="15"/>
  <c r="BI107" i="15"/>
  <c r="BH107" i="15"/>
  <c r="BG107" i="15"/>
  <c r="BF107" i="15"/>
  <c r="T107" i="15"/>
  <c r="R107" i="15"/>
  <c r="P107" i="15"/>
  <c r="BI106" i="15"/>
  <c r="BH106" i="15"/>
  <c r="BG106" i="15"/>
  <c r="BF106" i="15"/>
  <c r="T106" i="15"/>
  <c r="R106" i="15"/>
  <c r="P106" i="15"/>
  <c r="BI105" i="15"/>
  <c r="BH105" i="15"/>
  <c r="BG105" i="15"/>
  <c r="BF105" i="15"/>
  <c r="T105" i="15"/>
  <c r="R105" i="15"/>
  <c r="P105" i="15"/>
  <c r="BI104" i="15"/>
  <c r="BH104" i="15"/>
  <c r="BG104" i="15"/>
  <c r="BF104" i="15"/>
  <c r="T104" i="15"/>
  <c r="R104" i="15"/>
  <c r="P104" i="15"/>
  <c r="BI103" i="15"/>
  <c r="BH103" i="15"/>
  <c r="BG103" i="15"/>
  <c r="BF103" i="15"/>
  <c r="T103" i="15"/>
  <c r="R103" i="15"/>
  <c r="P103" i="15"/>
  <c r="BI102" i="15"/>
  <c r="BH102" i="15"/>
  <c r="BG102" i="15"/>
  <c r="BF102" i="15"/>
  <c r="T102" i="15"/>
  <c r="R102" i="15"/>
  <c r="P102" i="15"/>
  <c r="BI101" i="15"/>
  <c r="BH101" i="15"/>
  <c r="BG101" i="15"/>
  <c r="BF101" i="15"/>
  <c r="T101" i="15"/>
  <c r="R101" i="15"/>
  <c r="P101" i="15"/>
  <c r="BI100" i="15"/>
  <c r="BH100" i="15"/>
  <c r="BG100" i="15"/>
  <c r="BF100" i="15"/>
  <c r="T100" i="15"/>
  <c r="R100" i="15"/>
  <c r="P100" i="15"/>
  <c r="BI99" i="15"/>
  <c r="BH99" i="15"/>
  <c r="BG99" i="15"/>
  <c r="BF99" i="15"/>
  <c r="T99" i="15"/>
  <c r="R99" i="15"/>
  <c r="P99" i="15"/>
  <c r="BI98" i="15"/>
  <c r="BH98" i="15"/>
  <c r="BG98" i="15"/>
  <c r="BF98" i="15"/>
  <c r="T98" i="15"/>
  <c r="R98" i="15"/>
  <c r="P98" i="15"/>
  <c r="BI97" i="15"/>
  <c r="BH97" i="15"/>
  <c r="BG97" i="15"/>
  <c r="BF97" i="15"/>
  <c r="T97" i="15"/>
  <c r="R97" i="15"/>
  <c r="P97" i="15"/>
  <c r="BI95" i="15"/>
  <c r="BH95" i="15"/>
  <c r="BG95" i="15"/>
  <c r="BF95" i="15"/>
  <c r="T95" i="15"/>
  <c r="R95" i="15"/>
  <c r="P95" i="15"/>
  <c r="BI94" i="15"/>
  <c r="BH94" i="15"/>
  <c r="BG94" i="15"/>
  <c r="BF94" i="15"/>
  <c r="T94" i="15"/>
  <c r="R94" i="15"/>
  <c r="P94" i="15"/>
  <c r="BI93" i="15"/>
  <c r="BH93" i="15"/>
  <c r="BG93" i="15"/>
  <c r="BF93" i="15"/>
  <c r="T93" i="15"/>
  <c r="R93" i="15"/>
  <c r="P93" i="15"/>
  <c r="BI92" i="15"/>
  <c r="BH92" i="15"/>
  <c r="BG92" i="15"/>
  <c r="BF92" i="15"/>
  <c r="T92" i="15"/>
  <c r="R92" i="15"/>
  <c r="P92" i="15"/>
  <c r="BI91" i="15"/>
  <c r="BH91" i="15"/>
  <c r="BG91" i="15"/>
  <c r="BF91" i="15"/>
  <c r="T91" i="15"/>
  <c r="R91" i="15"/>
  <c r="P91" i="15"/>
  <c r="BI90" i="15"/>
  <c r="BH90" i="15"/>
  <c r="BG90" i="15"/>
  <c r="BF90" i="15"/>
  <c r="T90" i="15"/>
  <c r="R90" i="15"/>
  <c r="P90" i="15"/>
  <c r="F82" i="15"/>
  <c r="E80" i="15"/>
  <c r="F56" i="15"/>
  <c r="E54" i="15"/>
  <c r="J26" i="15"/>
  <c r="E26" i="15"/>
  <c r="J85" i="15"/>
  <c r="J25" i="15"/>
  <c r="J23" i="15"/>
  <c r="E23" i="15"/>
  <c r="J84" i="15" s="1"/>
  <c r="J22" i="15"/>
  <c r="J20" i="15"/>
  <c r="E20" i="15"/>
  <c r="F85" i="15"/>
  <c r="J19" i="15"/>
  <c r="J17" i="15"/>
  <c r="E17" i="15"/>
  <c r="F84" i="15"/>
  <c r="J16" i="15"/>
  <c r="J14" i="15"/>
  <c r="J82" i="15" s="1"/>
  <c r="E7" i="15"/>
  <c r="E76" i="15" s="1"/>
  <c r="J39" i="14"/>
  <c r="J38" i="14"/>
  <c r="AY70" i="1"/>
  <c r="J37" i="14"/>
  <c r="AX70" i="1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BI120" i="14"/>
  <c r="BH120" i="14"/>
  <c r="BG120" i="14"/>
  <c r="BF120" i="14"/>
  <c r="T120" i="14"/>
  <c r="R120" i="14"/>
  <c r="P120" i="14"/>
  <c r="BI119" i="14"/>
  <c r="BH119" i="14"/>
  <c r="BG119" i="14"/>
  <c r="BF119" i="14"/>
  <c r="T119" i="14"/>
  <c r="R119" i="14"/>
  <c r="P119" i="14"/>
  <c r="BI118" i="14"/>
  <c r="BH118" i="14"/>
  <c r="BG118" i="14"/>
  <c r="BF118" i="14"/>
  <c r="T118" i="14"/>
  <c r="R118" i="14"/>
  <c r="P118" i="14"/>
  <c r="BI116" i="14"/>
  <c r="BH116" i="14"/>
  <c r="BG116" i="14"/>
  <c r="BF116" i="14"/>
  <c r="T116" i="14"/>
  <c r="R116" i="14"/>
  <c r="P116" i="14"/>
  <c r="BI115" i="14"/>
  <c r="BH115" i="14"/>
  <c r="BG115" i="14"/>
  <c r="BF115" i="14"/>
  <c r="T115" i="14"/>
  <c r="R115" i="14"/>
  <c r="P115" i="14"/>
  <c r="BI114" i="14"/>
  <c r="BH114" i="14"/>
  <c r="BG114" i="14"/>
  <c r="BF114" i="14"/>
  <c r="T114" i="14"/>
  <c r="R114" i="14"/>
  <c r="P114" i="14"/>
  <c r="BI113" i="14"/>
  <c r="BH113" i="14"/>
  <c r="BG113" i="14"/>
  <c r="BF113" i="14"/>
  <c r="T113" i="14"/>
  <c r="R113" i="14"/>
  <c r="P113" i="14"/>
  <c r="BI112" i="14"/>
  <c r="BH112" i="14"/>
  <c r="BG112" i="14"/>
  <c r="BF112" i="14"/>
  <c r="T112" i="14"/>
  <c r="R112" i="14"/>
  <c r="P112" i="14"/>
  <c r="BI111" i="14"/>
  <c r="BH111" i="14"/>
  <c r="BG111" i="14"/>
  <c r="BF111" i="14"/>
  <c r="T111" i="14"/>
  <c r="R111" i="14"/>
  <c r="P111" i="14"/>
  <c r="BI110" i="14"/>
  <c r="BH110" i="14"/>
  <c r="BG110" i="14"/>
  <c r="BF110" i="14"/>
  <c r="T110" i="14"/>
  <c r="R110" i="14"/>
  <c r="P110" i="14"/>
  <c r="BI109" i="14"/>
  <c r="BH109" i="14"/>
  <c r="BG109" i="14"/>
  <c r="BF109" i="14"/>
  <c r="T109" i="14"/>
  <c r="R109" i="14"/>
  <c r="P109" i="14"/>
  <c r="BI108" i="14"/>
  <c r="BH108" i="14"/>
  <c r="BG108" i="14"/>
  <c r="BF108" i="14"/>
  <c r="T108" i="14"/>
  <c r="R108" i="14"/>
  <c r="P108" i="14"/>
  <c r="BI107" i="14"/>
  <c r="BH107" i="14"/>
  <c r="BG107" i="14"/>
  <c r="BF107" i="14"/>
  <c r="T107" i="14"/>
  <c r="R107" i="14"/>
  <c r="P107" i="14"/>
  <c r="BI106" i="14"/>
  <c r="BH106" i="14"/>
  <c r="BG106" i="14"/>
  <c r="BF106" i="14"/>
  <c r="T106" i="14"/>
  <c r="R106" i="14"/>
  <c r="P106" i="14"/>
  <c r="BI105" i="14"/>
  <c r="BH105" i="14"/>
  <c r="BG105" i="14"/>
  <c r="BF105" i="14"/>
  <c r="T105" i="14"/>
  <c r="R105" i="14"/>
  <c r="P105" i="14"/>
  <c r="BI104" i="14"/>
  <c r="BH104" i="14"/>
  <c r="BG104" i="14"/>
  <c r="BF104" i="14"/>
  <c r="T104" i="14"/>
  <c r="R104" i="14"/>
  <c r="P104" i="14"/>
  <c r="BI103" i="14"/>
  <c r="BH103" i="14"/>
  <c r="BG103" i="14"/>
  <c r="BF103" i="14"/>
  <c r="T103" i="14"/>
  <c r="R103" i="14"/>
  <c r="P103" i="14"/>
  <c r="BI102" i="14"/>
  <c r="BH102" i="14"/>
  <c r="BG102" i="14"/>
  <c r="BF102" i="14"/>
  <c r="T102" i="14"/>
  <c r="R102" i="14"/>
  <c r="P102" i="14"/>
  <c r="BI100" i="14"/>
  <c r="BH100" i="14"/>
  <c r="BG100" i="14"/>
  <c r="BF100" i="14"/>
  <c r="T100" i="14"/>
  <c r="R100" i="14"/>
  <c r="P100" i="14"/>
  <c r="BI99" i="14"/>
  <c r="BH99" i="14"/>
  <c r="BG99" i="14"/>
  <c r="BF99" i="14"/>
  <c r="T99" i="14"/>
  <c r="R99" i="14"/>
  <c r="P99" i="14"/>
  <c r="BI98" i="14"/>
  <c r="BH98" i="14"/>
  <c r="BG98" i="14"/>
  <c r="BF98" i="14"/>
  <c r="T98" i="14"/>
  <c r="R98" i="14"/>
  <c r="P98" i="14"/>
  <c r="BI97" i="14"/>
  <c r="BH97" i="14"/>
  <c r="BG97" i="14"/>
  <c r="BF97" i="14"/>
  <c r="T97" i="14"/>
  <c r="R97" i="14"/>
  <c r="P97" i="14"/>
  <c r="BI96" i="14"/>
  <c r="BH96" i="14"/>
  <c r="BG96" i="14"/>
  <c r="BF96" i="14"/>
  <c r="T96" i="14"/>
  <c r="R96" i="14"/>
  <c r="P96" i="14"/>
  <c r="BI95" i="14"/>
  <c r="BH95" i="14"/>
  <c r="BG95" i="14"/>
  <c r="BF95" i="14"/>
  <c r="T95" i="14"/>
  <c r="R95" i="14"/>
  <c r="P95" i="14"/>
  <c r="BI94" i="14"/>
  <c r="BH94" i="14"/>
  <c r="BG94" i="14"/>
  <c r="BF94" i="14"/>
  <c r="T94" i="14"/>
  <c r="R94" i="14"/>
  <c r="P94" i="14"/>
  <c r="BI93" i="14"/>
  <c r="BH93" i="14"/>
  <c r="BG93" i="14"/>
  <c r="BF93" i="14"/>
  <c r="T93" i="14"/>
  <c r="R93" i="14"/>
  <c r="P93" i="14"/>
  <c r="BI92" i="14"/>
  <c r="BH92" i="14"/>
  <c r="BG92" i="14"/>
  <c r="BF92" i="14"/>
  <c r="T92" i="14"/>
  <c r="R92" i="14"/>
  <c r="P92" i="14"/>
  <c r="BI91" i="14"/>
  <c r="BH91" i="14"/>
  <c r="BG91" i="14"/>
  <c r="BF91" i="14"/>
  <c r="T91" i="14"/>
  <c r="R91" i="14"/>
  <c r="P91" i="14"/>
  <c r="BI90" i="14"/>
  <c r="BH90" i="14"/>
  <c r="BG90" i="14"/>
  <c r="BF90" i="14"/>
  <c r="T90" i="14"/>
  <c r="R90" i="14"/>
  <c r="P90" i="14"/>
  <c r="F82" i="14"/>
  <c r="E80" i="14"/>
  <c r="F56" i="14"/>
  <c r="E54" i="14"/>
  <c r="J26" i="14"/>
  <c r="E26" i="14"/>
  <c r="J85" i="14"/>
  <c r="J25" i="14"/>
  <c r="J23" i="14"/>
  <c r="E23" i="14"/>
  <c r="J84" i="14"/>
  <c r="J22" i="14"/>
  <c r="J20" i="14"/>
  <c r="E20" i="14"/>
  <c r="F85" i="14" s="1"/>
  <c r="J19" i="14"/>
  <c r="J17" i="14"/>
  <c r="E17" i="14"/>
  <c r="F84" i="14"/>
  <c r="J16" i="14"/>
  <c r="J14" i="14"/>
  <c r="J82" i="14" s="1"/>
  <c r="E7" i="14"/>
  <c r="E76" i="14" s="1"/>
  <c r="J39" i="13"/>
  <c r="J38" i="13"/>
  <c r="AY69" i="1"/>
  <c r="J37" i="13"/>
  <c r="AX69" i="1"/>
  <c r="BI124" i="13"/>
  <c r="BH124" i="13"/>
  <c r="BG124" i="13"/>
  <c r="BF124" i="13"/>
  <c r="T124" i="13"/>
  <c r="R124" i="13"/>
  <c r="P124" i="13"/>
  <c r="BI123" i="13"/>
  <c r="BH123" i="13"/>
  <c r="BG123" i="13"/>
  <c r="BF123" i="13"/>
  <c r="T123" i="13"/>
  <c r="R123" i="13"/>
  <c r="P123" i="13"/>
  <c r="BI122" i="13"/>
  <c r="BH122" i="13"/>
  <c r="BG122" i="13"/>
  <c r="BF122" i="13"/>
  <c r="T122" i="13"/>
  <c r="R122" i="13"/>
  <c r="P122" i="13"/>
  <c r="BI121" i="13"/>
  <c r="BH121" i="13"/>
  <c r="BG121" i="13"/>
  <c r="BF121" i="13"/>
  <c r="T121" i="13"/>
  <c r="R121" i="13"/>
  <c r="P121" i="13"/>
  <c r="BI120" i="13"/>
  <c r="BH120" i="13"/>
  <c r="BG120" i="13"/>
  <c r="BF120" i="13"/>
  <c r="T120" i="13"/>
  <c r="R120" i="13"/>
  <c r="P120" i="13"/>
  <c r="BI118" i="13"/>
  <c r="BH118" i="13"/>
  <c r="BG118" i="13"/>
  <c r="BF118" i="13"/>
  <c r="T118" i="13"/>
  <c r="R118" i="13"/>
  <c r="P118" i="13"/>
  <c r="BI117" i="13"/>
  <c r="BH117" i="13"/>
  <c r="BG117" i="13"/>
  <c r="BF117" i="13"/>
  <c r="T117" i="13"/>
  <c r="R117" i="13"/>
  <c r="P117" i="13"/>
  <c r="BI116" i="13"/>
  <c r="BH116" i="13"/>
  <c r="BG116" i="13"/>
  <c r="BF116" i="13"/>
  <c r="T116" i="13"/>
  <c r="R116" i="13"/>
  <c r="P116" i="13"/>
  <c r="BI115" i="13"/>
  <c r="BH115" i="13"/>
  <c r="BG115" i="13"/>
  <c r="BF115" i="13"/>
  <c r="T115" i="13"/>
  <c r="R115" i="13"/>
  <c r="P115" i="13"/>
  <c r="BI114" i="13"/>
  <c r="BH114" i="13"/>
  <c r="BG114" i="13"/>
  <c r="BF114" i="13"/>
  <c r="T114" i="13"/>
  <c r="R114" i="13"/>
  <c r="P114" i="13"/>
  <c r="BI113" i="13"/>
  <c r="BH113" i="13"/>
  <c r="BG113" i="13"/>
  <c r="BF113" i="13"/>
  <c r="T113" i="13"/>
  <c r="R113" i="13"/>
  <c r="P113" i="13"/>
  <c r="BI112" i="13"/>
  <c r="BH112" i="13"/>
  <c r="BG112" i="13"/>
  <c r="BF112" i="13"/>
  <c r="T112" i="13"/>
  <c r="R112" i="13"/>
  <c r="P112" i="13"/>
  <c r="BI111" i="13"/>
  <c r="BH111" i="13"/>
  <c r="BG111" i="13"/>
  <c r="BF111" i="13"/>
  <c r="T111" i="13"/>
  <c r="R111" i="13"/>
  <c r="P111" i="13"/>
  <c r="BI110" i="13"/>
  <c r="BH110" i="13"/>
  <c r="BG110" i="13"/>
  <c r="BF110" i="13"/>
  <c r="T110" i="13"/>
  <c r="R110" i="13"/>
  <c r="P110" i="13"/>
  <c r="BI109" i="13"/>
  <c r="BH109" i="13"/>
  <c r="BG109" i="13"/>
  <c r="BF109" i="13"/>
  <c r="T109" i="13"/>
  <c r="R109" i="13"/>
  <c r="P109" i="13"/>
  <c r="BI108" i="13"/>
  <c r="BH108" i="13"/>
  <c r="BG108" i="13"/>
  <c r="BF108" i="13"/>
  <c r="T108" i="13"/>
  <c r="R108" i="13"/>
  <c r="P108" i="13"/>
  <c r="BI107" i="13"/>
  <c r="BH107" i="13"/>
  <c r="BG107" i="13"/>
  <c r="BF107" i="13"/>
  <c r="T107" i="13"/>
  <c r="R107" i="13"/>
  <c r="P107" i="13"/>
  <c r="BI106" i="13"/>
  <c r="BH106" i="13"/>
  <c r="BG106" i="13"/>
  <c r="BF106" i="13"/>
  <c r="T106" i="13"/>
  <c r="R106" i="13"/>
  <c r="P106" i="13"/>
  <c r="BI104" i="13"/>
  <c r="BH104" i="13"/>
  <c r="BG104" i="13"/>
  <c r="BF104" i="13"/>
  <c r="T104" i="13"/>
  <c r="R104" i="13"/>
  <c r="P104" i="13"/>
  <c r="BI103" i="13"/>
  <c r="BH103" i="13"/>
  <c r="BG103" i="13"/>
  <c r="BF103" i="13"/>
  <c r="T103" i="13"/>
  <c r="R103" i="13"/>
  <c r="P103" i="13"/>
  <c r="BI102" i="13"/>
  <c r="BH102" i="13"/>
  <c r="BG102" i="13"/>
  <c r="BF102" i="13"/>
  <c r="T102" i="13"/>
  <c r="R102" i="13"/>
  <c r="P102" i="13"/>
  <c r="BI101" i="13"/>
  <c r="BH101" i="13"/>
  <c r="BG101" i="13"/>
  <c r="BF101" i="13"/>
  <c r="T101" i="13"/>
  <c r="R101" i="13"/>
  <c r="P101" i="13"/>
  <c r="BI100" i="13"/>
  <c r="BH100" i="13"/>
  <c r="BG100" i="13"/>
  <c r="BF100" i="13"/>
  <c r="T100" i="13"/>
  <c r="R100" i="13"/>
  <c r="P100" i="13"/>
  <c r="BI99" i="13"/>
  <c r="BH99" i="13"/>
  <c r="BG99" i="13"/>
  <c r="BF99" i="13"/>
  <c r="T99" i="13"/>
  <c r="R99" i="13"/>
  <c r="P99" i="13"/>
  <c r="BI98" i="13"/>
  <c r="BH98" i="13"/>
  <c r="BG98" i="13"/>
  <c r="BF98" i="13"/>
  <c r="T98" i="13"/>
  <c r="R98" i="13"/>
  <c r="P98" i="13"/>
  <c r="BI97" i="13"/>
  <c r="BH97" i="13"/>
  <c r="BG97" i="13"/>
  <c r="BF97" i="13"/>
  <c r="T97" i="13"/>
  <c r="R97" i="13"/>
  <c r="P97" i="13"/>
  <c r="BI96" i="13"/>
  <c r="BH96" i="13"/>
  <c r="BG96" i="13"/>
  <c r="BF96" i="13"/>
  <c r="T96" i="13"/>
  <c r="R96" i="13"/>
  <c r="P96" i="13"/>
  <c r="BI95" i="13"/>
  <c r="BH95" i="13"/>
  <c r="BG95" i="13"/>
  <c r="BF95" i="13"/>
  <c r="T95" i="13"/>
  <c r="R95" i="13"/>
  <c r="P95" i="13"/>
  <c r="BI94" i="13"/>
  <c r="BH94" i="13"/>
  <c r="BG94" i="13"/>
  <c r="BF94" i="13"/>
  <c r="T94" i="13"/>
  <c r="R94" i="13"/>
  <c r="P94" i="13"/>
  <c r="BI93" i="13"/>
  <c r="BH93" i="13"/>
  <c r="BG93" i="13"/>
  <c r="BF93" i="13"/>
  <c r="T93" i="13"/>
  <c r="R93" i="13"/>
  <c r="P93" i="13"/>
  <c r="BI91" i="13"/>
  <c r="BH91" i="13"/>
  <c r="BG91" i="13"/>
  <c r="BF91" i="13"/>
  <c r="T91" i="13"/>
  <c r="T90" i="13"/>
  <c r="R91" i="13"/>
  <c r="R90" i="13"/>
  <c r="P91" i="13"/>
  <c r="P90" i="13"/>
  <c r="F83" i="13"/>
  <c r="E81" i="13"/>
  <c r="F56" i="13"/>
  <c r="E54" i="13"/>
  <c r="J26" i="13"/>
  <c r="E26" i="13"/>
  <c r="J86" i="13" s="1"/>
  <c r="J25" i="13"/>
  <c r="J23" i="13"/>
  <c r="E23" i="13"/>
  <c r="J85" i="13" s="1"/>
  <c r="J22" i="13"/>
  <c r="J20" i="13"/>
  <c r="E20" i="13"/>
  <c r="F86" i="13" s="1"/>
  <c r="J19" i="13"/>
  <c r="J17" i="13"/>
  <c r="E17" i="13"/>
  <c r="F85" i="13"/>
  <c r="J16" i="13"/>
  <c r="J14" i="13"/>
  <c r="J83" i="13"/>
  <c r="E7" i="13"/>
  <c r="E77" i="13"/>
  <c r="J39" i="12"/>
  <c r="J38" i="12"/>
  <c r="AY68" i="1" s="1"/>
  <c r="J37" i="12"/>
  <c r="AX68" i="1"/>
  <c r="BI554" i="12"/>
  <c r="BH554" i="12"/>
  <c r="BG554" i="12"/>
  <c r="BF554" i="12"/>
  <c r="T554" i="12"/>
  <c r="R554" i="12"/>
  <c r="P554" i="12"/>
  <c r="BI544" i="12"/>
  <c r="BH544" i="12"/>
  <c r="BG544" i="12"/>
  <c r="BF544" i="12"/>
  <c r="T544" i="12"/>
  <c r="R544" i="12"/>
  <c r="P544" i="12"/>
  <c r="BI534" i="12"/>
  <c r="BH534" i="12"/>
  <c r="BG534" i="12"/>
  <c r="BF534" i="12"/>
  <c r="T534" i="12"/>
  <c r="R534" i="12"/>
  <c r="P534" i="12"/>
  <c r="BI524" i="12"/>
  <c r="BH524" i="12"/>
  <c r="BG524" i="12"/>
  <c r="BF524" i="12"/>
  <c r="T524" i="12"/>
  <c r="R524" i="12"/>
  <c r="P524" i="12"/>
  <c r="BI516" i="12"/>
  <c r="BH516" i="12"/>
  <c r="BG516" i="12"/>
  <c r="BF516" i="12"/>
  <c r="T516" i="12"/>
  <c r="R516" i="12"/>
  <c r="P516" i="12"/>
  <c r="BI509" i="12"/>
  <c r="BH509" i="12"/>
  <c r="BG509" i="12"/>
  <c r="BF509" i="12"/>
  <c r="T509" i="12"/>
  <c r="R509" i="12"/>
  <c r="P509" i="12"/>
  <c r="BI502" i="12"/>
  <c r="BH502" i="12"/>
  <c r="BG502" i="12"/>
  <c r="BF502" i="12"/>
  <c r="T502" i="12"/>
  <c r="R502" i="12"/>
  <c r="P502" i="12"/>
  <c r="BI500" i="12"/>
  <c r="BH500" i="12"/>
  <c r="BG500" i="12"/>
  <c r="BF500" i="12"/>
  <c r="T500" i="12"/>
  <c r="R500" i="12"/>
  <c r="P500" i="12"/>
  <c r="BI496" i="12"/>
  <c r="BH496" i="12"/>
  <c r="BG496" i="12"/>
  <c r="BF496" i="12"/>
  <c r="T496" i="12"/>
  <c r="R496" i="12"/>
  <c r="P496" i="12"/>
  <c r="BI493" i="12"/>
  <c r="BH493" i="12"/>
  <c r="BG493" i="12"/>
  <c r="BF493" i="12"/>
  <c r="T493" i="12"/>
  <c r="R493" i="12"/>
  <c r="P493" i="12"/>
  <c r="BI489" i="12"/>
  <c r="BH489" i="12"/>
  <c r="BG489" i="12"/>
  <c r="BF489" i="12"/>
  <c r="T489" i="12"/>
  <c r="R489" i="12"/>
  <c r="P489" i="12"/>
  <c r="BI485" i="12"/>
  <c r="BH485" i="12"/>
  <c r="BG485" i="12"/>
  <c r="BF485" i="12"/>
  <c r="T485" i="12"/>
  <c r="R485" i="12"/>
  <c r="P485" i="12"/>
  <c r="BI481" i="12"/>
  <c r="BH481" i="12"/>
  <c r="BG481" i="12"/>
  <c r="BF481" i="12"/>
  <c r="T481" i="12"/>
  <c r="R481" i="12"/>
  <c r="P481" i="12"/>
  <c r="BI477" i="12"/>
  <c r="BH477" i="12"/>
  <c r="BG477" i="12"/>
  <c r="BF477" i="12"/>
  <c r="T477" i="12"/>
  <c r="R477" i="12"/>
  <c r="P477" i="12"/>
  <c r="BI475" i="12"/>
  <c r="BH475" i="12"/>
  <c r="BG475" i="12"/>
  <c r="BF475" i="12"/>
  <c r="T475" i="12"/>
  <c r="R475" i="12"/>
  <c r="P475" i="12"/>
  <c r="BI468" i="12"/>
  <c r="BH468" i="12"/>
  <c r="BG468" i="12"/>
  <c r="BF468" i="12"/>
  <c r="T468" i="12"/>
  <c r="R468" i="12"/>
  <c r="P468" i="12"/>
  <c r="BI466" i="12"/>
  <c r="BH466" i="12"/>
  <c r="BG466" i="12"/>
  <c r="BF466" i="12"/>
  <c r="T466" i="12"/>
  <c r="R466" i="12"/>
  <c r="P466" i="12"/>
  <c r="BI460" i="12"/>
  <c r="BH460" i="12"/>
  <c r="BG460" i="12"/>
  <c r="BF460" i="12"/>
  <c r="T460" i="12"/>
  <c r="R460" i="12"/>
  <c r="P460" i="12"/>
  <c r="BI454" i="12"/>
  <c r="BH454" i="12"/>
  <c r="BG454" i="12"/>
  <c r="BF454" i="12"/>
  <c r="T454" i="12"/>
  <c r="R454" i="12"/>
  <c r="P454" i="12"/>
  <c r="BI452" i="12"/>
  <c r="BH452" i="12"/>
  <c r="BG452" i="12"/>
  <c r="BF452" i="12"/>
  <c r="T452" i="12"/>
  <c r="R452" i="12"/>
  <c r="P452" i="12"/>
  <c r="BI446" i="12"/>
  <c r="BH446" i="12"/>
  <c r="BG446" i="12"/>
  <c r="BF446" i="12"/>
  <c r="T446" i="12"/>
  <c r="R446" i="12"/>
  <c r="P446" i="12"/>
  <c r="BI439" i="12"/>
  <c r="BH439" i="12"/>
  <c r="BG439" i="12"/>
  <c r="BF439" i="12"/>
  <c r="T439" i="12"/>
  <c r="R439" i="12"/>
  <c r="P439" i="12"/>
  <c r="BI433" i="12"/>
  <c r="BH433" i="12"/>
  <c r="BG433" i="12"/>
  <c r="BF433" i="12"/>
  <c r="T433" i="12"/>
  <c r="R433" i="12"/>
  <c r="P433" i="12"/>
  <c r="BI427" i="12"/>
  <c r="BH427" i="12"/>
  <c r="BG427" i="12"/>
  <c r="BF427" i="12"/>
  <c r="T427" i="12"/>
  <c r="R427" i="12"/>
  <c r="P427" i="12"/>
  <c r="BI424" i="12"/>
  <c r="BH424" i="12"/>
  <c r="BG424" i="12"/>
  <c r="BF424" i="12"/>
  <c r="T424" i="12"/>
  <c r="R424" i="12"/>
  <c r="P424" i="12"/>
  <c r="BI422" i="12"/>
  <c r="BH422" i="12"/>
  <c r="BG422" i="12"/>
  <c r="BF422" i="12"/>
  <c r="T422" i="12"/>
  <c r="R422" i="12"/>
  <c r="P422" i="12"/>
  <c r="BI417" i="12"/>
  <c r="BH417" i="12"/>
  <c r="BG417" i="12"/>
  <c r="BF417" i="12"/>
  <c r="T417" i="12"/>
  <c r="R417" i="12"/>
  <c r="P417" i="12"/>
  <c r="BI414" i="12"/>
  <c r="BH414" i="12"/>
  <c r="BG414" i="12"/>
  <c r="BF414" i="12"/>
  <c r="T414" i="12"/>
  <c r="R414" i="12"/>
  <c r="P414" i="12"/>
  <c r="BI410" i="12"/>
  <c r="BH410" i="12"/>
  <c r="BG410" i="12"/>
  <c r="BF410" i="12"/>
  <c r="T410" i="12"/>
  <c r="R410" i="12"/>
  <c r="P410" i="12"/>
  <c r="BI406" i="12"/>
  <c r="BH406" i="12"/>
  <c r="BG406" i="12"/>
  <c r="BF406" i="12"/>
  <c r="T406" i="12"/>
  <c r="R406" i="12"/>
  <c r="P406" i="12"/>
  <c r="BI402" i="12"/>
  <c r="BH402" i="12"/>
  <c r="BG402" i="12"/>
  <c r="BF402" i="12"/>
  <c r="T402" i="12"/>
  <c r="R402" i="12"/>
  <c r="P402" i="12"/>
  <c r="BI398" i="12"/>
  <c r="BH398" i="12"/>
  <c r="BG398" i="12"/>
  <c r="BF398" i="12"/>
  <c r="T398" i="12"/>
  <c r="R398" i="12"/>
  <c r="P398" i="12"/>
  <c r="BI392" i="12"/>
  <c r="BH392" i="12"/>
  <c r="BG392" i="12"/>
  <c r="BF392" i="12"/>
  <c r="T392" i="12"/>
  <c r="R392" i="12"/>
  <c r="P392" i="12"/>
  <c r="BI390" i="12"/>
  <c r="BH390" i="12"/>
  <c r="BG390" i="12"/>
  <c r="BF390" i="12"/>
  <c r="T390" i="12"/>
  <c r="R390" i="12"/>
  <c r="P390" i="12"/>
  <c r="BI386" i="12"/>
  <c r="BH386" i="12"/>
  <c r="BG386" i="12"/>
  <c r="BF386" i="12"/>
  <c r="T386" i="12"/>
  <c r="R386" i="12"/>
  <c r="P386" i="12"/>
  <c r="BI382" i="12"/>
  <c r="BH382" i="12"/>
  <c r="BG382" i="12"/>
  <c r="BF382" i="12"/>
  <c r="T382" i="12"/>
  <c r="R382" i="12"/>
  <c r="P382" i="12"/>
  <c r="BI380" i="12"/>
  <c r="BH380" i="12"/>
  <c r="BG380" i="12"/>
  <c r="BF380" i="12"/>
  <c r="T380" i="12"/>
  <c r="R380" i="12"/>
  <c r="P380" i="12"/>
  <c r="BI374" i="12"/>
  <c r="BH374" i="12"/>
  <c r="BG374" i="12"/>
  <c r="BF374" i="12"/>
  <c r="T374" i="12"/>
  <c r="R374" i="12"/>
  <c r="P374" i="12"/>
  <c r="BI368" i="12"/>
  <c r="BH368" i="12"/>
  <c r="BG368" i="12"/>
  <c r="BF368" i="12"/>
  <c r="T368" i="12"/>
  <c r="R368" i="12"/>
  <c r="P368" i="12"/>
  <c r="BI364" i="12"/>
  <c r="BH364" i="12"/>
  <c r="BG364" i="12"/>
  <c r="BF364" i="12"/>
  <c r="T364" i="12"/>
  <c r="R364" i="12"/>
  <c r="P364" i="12"/>
  <c r="BI360" i="12"/>
  <c r="BH360" i="12"/>
  <c r="BG360" i="12"/>
  <c r="BF360" i="12"/>
  <c r="T360" i="12"/>
  <c r="R360" i="12"/>
  <c r="P360" i="12"/>
  <c r="BI356" i="12"/>
  <c r="BH356" i="12"/>
  <c r="BG356" i="12"/>
  <c r="BF356" i="12"/>
  <c r="T356" i="12"/>
  <c r="R356" i="12"/>
  <c r="P356" i="12"/>
  <c r="BI353" i="12"/>
  <c r="BH353" i="12"/>
  <c r="BG353" i="12"/>
  <c r="BF353" i="12"/>
  <c r="T353" i="12"/>
  <c r="R353" i="12"/>
  <c r="P353" i="12"/>
  <c r="BI352" i="12"/>
  <c r="BH352" i="12"/>
  <c r="BG352" i="12"/>
  <c r="BF352" i="12"/>
  <c r="T352" i="12"/>
  <c r="R352" i="12"/>
  <c r="P352" i="12"/>
  <c r="BI350" i="12"/>
  <c r="BH350" i="12"/>
  <c r="BG350" i="12"/>
  <c r="BF350" i="12"/>
  <c r="T350" i="12"/>
  <c r="R350" i="12"/>
  <c r="P350" i="12"/>
  <c r="BI349" i="12"/>
  <c r="BH349" i="12"/>
  <c r="BG349" i="12"/>
  <c r="BF349" i="12"/>
  <c r="T349" i="12"/>
  <c r="R349" i="12"/>
  <c r="P349" i="12"/>
  <c r="BI347" i="12"/>
  <c r="BH347" i="12"/>
  <c r="BG347" i="12"/>
  <c r="BF347" i="12"/>
  <c r="T347" i="12"/>
  <c r="R347" i="12"/>
  <c r="P347" i="12"/>
  <c r="BI344" i="12"/>
  <c r="BH344" i="12"/>
  <c r="BG344" i="12"/>
  <c r="BF344" i="12"/>
  <c r="T344" i="12"/>
  <c r="R344" i="12"/>
  <c r="P344" i="12"/>
  <c r="BI339" i="12"/>
  <c r="BH339" i="12"/>
  <c r="BG339" i="12"/>
  <c r="BF339" i="12"/>
  <c r="T339" i="12"/>
  <c r="R339" i="12"/>
  <c r="P339" i="12"/>
  <c r="BI336" i="12"/>
  <c r="BH336" i="12"/>
  <c r="BG336" i="12"/>
  <c r="BF336" i="12"/>
  <c r="T336" i="12"/>
  <c r="R336" i="12"/>
  <c r="P336" i="12"/>
  <c r="BI332" i="12"/>
  <c r="BH332" i="12"/>
  <c r="BG332" i="12"/>
  <c r="BF332" i="12"/>
  <c r="T332" i="12"/>
  <c r="R332" i="12"/>
  <c r="P332" i="12"/>
  <c r="BI329" i="12"/>
  <c r="BH329" i="12"/>
  <c r="BG329" i="12"/>
  <c r="BF329" i="12"/>
  <c r="T329" i="12"/>
  <c r="R329" i="12"/>
  <c r="P329" i="12"/>
  <c r="BI324" i="12"/>
  <c r="BH324" i="12"/>
  <c r="BG324" i="12"/>
  <c r="BF324" i="12"/>
  <c r="T324" i="12"/>
  <c r="R324" i="12"/>
  <c r="P324" i="12"/>
  <c r="BI320" i="12"/>
  <c r="BH320" i="12"/>
  <c r="BG320" i="12"/>
  <c r="BF320" i="12"/>
  <c r="T320" i="12"/>
  <c r="R320" i="12"/>
  <c r="P320" i="12"/>
  <c r="BI319" i="12"/>
  <c r="BH319" i="12"/>
  <c r="BG319" i="12"/>
  <c r="BF319" i="12"/>
  <c r="T319" i="12"/>
  <c r="R319" i="12"/>
  <c r="P319" i="12"/>
  <c r="BI315" i="12"/>
  <c r="BH315" i="12"/>
  <c r="BG315" i="12"/>
  <c r="BF315" i="12"/>
  <c r="T315" i="12"/>
  <c r="R315" i="12"/>
  <c r="P315" i="12"/>
  <c r="BI314" i="12"/>
  <c r="BH314" i="12"/>
  <c r="BG314" i="12"/>
  <c r="BF314" i="12"/>
  <c r="T314" i="12"/>
  <c r="R314" i="12"/>
  <c r="P314" i="12"/>
  <c r="BI310" i="12"/>
  <c r="BH310" i="12"/>
  <c r="BG310" i="12"/>
  <c r="BF310" i="12"/>
  <c r="T310" i="12"/>
  <c r="R310" i="12"/>
  <c r="P310" i="12"/>
  <c r="BI309" i="12"/>
  <c r="BH309" i="12"/>
  <c r="BG309" i="12"/>
  <c r="BF309" i="12"/>
  <c r="T309" i="12"/>
  <c r="R309" i="12"/>
  <c r="P309" i="12"/>
  <c r="BI305" i="12"/>
  <c r="BH305" i="12"/>
  <c r="BG305" i="12"/>
  <c r="BF305" i="12"/>
  <c r="T305" i="12"/>
  <c r="R305" i="12"/>
  <c r="P305" i="12"/>
  <c r="BI300" i="12"/>
  <c r="BH300" i="12"/>
  <c r="BG300" i="12"/>
  <c r="BF300" i="12"/>
  <c r="T300" i="12"/>
  <c r="R300" i="12"/>
  <c r="P300" i="12"/>
  <c r="BI295" i="12"/>
  <c r="BH295" i="12"/>
  <c r="BG295" i="12"/>
  <c r="BF295" i="12"/>
  <c r="T295" i="12"/>
  <c r="R295" i="12"/>
  <c r="P295" i="12"/>
  <c r="BI288" i="12"/>
  <c r="BH288" i="12"/>
  <c r="BG288" i="12"/>
  <c r="BF288" i="12"/>
  <c r="T288" i="12"/>
  <c r="R288" i="12"/>
  <c r="P288" i="12"/>
  <c r="BI284" i="12"/>
  <c r="BH284" i="12"/>
  <c r="BG284" i="12"/>
  <c r="BF284" i="12"/>
  <c r="T284" i="12"/>
  <c r="R284" i="12"/>
  <c r="P284" i="12"/>
  <c r="BI278" i="12"/>
  <c r="BH278" i="12"/>
  <c r="BG278" i="12"/>
  <c r="BF278" i="12"/>
  <c r="T278" i="12"/>
  <c r="R278" i="12"/>
  <c r="P278" i="12"/>
  <c r="BI269" i="12"/>
  <c r="BH269" i="12"/>
  <c r="BG269" i="12"/>
  <c r="BF269" i="12"/>
  <c r="T269" i="12"/>
  <c r="R269" i="12"/>
  <c r="P269" i="12"/>
  <c r="BI265" i="12"/>
  <c r="BH265" i="12"/>
  <c r="BG265" i="12"/>
  <c r="BF265" i="12"/>
  <c r="T265" i="12"/>
  <c r="R265" i="12"/>
  <c r="P265" i="12"/>
  <c r="BI256" i="12"/>
  <c r="BH256" i="12"/>
  <c r="BG256" i="12"/>
  <c r="BF256" i="12"/>
  <c r="T256" i="12"/>
  <c r="R256" i="12"/>
  <c r="P256" i="12"/>
  <c r="BI252" i="12"/>
  <c r="BH252" i="12"/>
  <c r="BG252" i="12"/>
  <c r="BF252" i="12"/>
  <c r="T252" i="12"/>
  <c r="R252" i="12"/>
  <c r="P252" i="12"/>
  <c r="BI247" i="12"/>
  <c r="BH247" i="12"/>
  <c r="BG247" i="12"/>
  <c r="BF247" i="12"/>
  <c r="T247" i="12"/>
  <c r="R247" i="12"/>
  <c r="P247" i="12"/>
  <c r="BI243" i="12"/>
  <c r="BH243" i="12"/>
  <c r="BG243" i="12"/>
  <c r="BF243" i="12"/>
  <c r="T243" i="12"/>
  <c r="R243" i="12"/>
  <c r="P243" i="12"/>
  <c r="BI239" i="12"/>
  <c r="BH239" i="12"/>
  <c r="BG239" i="12"/>
  <c r="BF239" i="12"/>
  <c r="T239" i="12"/>
  <c r="R239" i="12"/>
  <c r="P239" i="12"/>
  <c r="BI238" i="12"/>
  <c r="BH238" i="12"/>
  <c r="BG238" i="12"/>
  <c r="BF238" i="12"/>
  <c r="T238" i="12"/>
  <c r="R238" i="12"/>
  <c r="P238" i="12"/>
  <c r="BI233" i="12"/>
  <c r="BH233" i="12"/>
  <c r="BG233" i="12"/>
  <c r="BF233" i="12"/>
  <c r="T233" i="12"/>
  <c r="R233" i="12"/>
  <c r="P233" i="12"/>
  <c r="BI232" i="12"/>
  <c r="BH232" i="12"/>
  <c r="BG232" i="12"/>
  <c r="BF232" i="12"/>
  <c r="T232" i="12"/>
  <c r="R232" i="12"/>
  <c r="P232" i="12"/>
  <c r="BI227" i="12"/>
  <c r="BH227" i="12"/>
  <c r="BG227" i="12"/>
  <c r="BF227" i="12"/>
  <c r="T227" i="12"/>
  <c r="R227" i="12"/>
  <c r="P227" i="12"/>
  <c r="BI223" i="12"/>
  <c r="BH223" i="12"/>
  <c r="BG223" i="12"/>
  <c r="BF223" i="12"/>
  <c r="T223" i="12"/>
  <c r="R223" i="12"/>
  <c r="P223" i="12"/>
  <c r="BI219" i="12"/>
  <c r="BH219" i="12"/>
  <c r="BG219" i="12"/>
  <c r="BF219" i="12"/>
  <c r="T219" i="12"/>
  <c r="R219" i="12"/>
  <c r="P219" i="12"/>
  <c r="BI215" i="12"/>
  <c r="BH215" i="12"/>
  <c r="BG215" i="12"/>
  <c r="BF215" i="12"/>
  <c r="T215" i="12"/>
  <c r="T214" i="12"/>
  <c r="R215" i="12"/>
  <c r="R214" i="12"/>
  <c r="P215" i="12"/>
  <c r="P214" i="12"/>
  <c r="BI212" i="12"/>
  <c r="BH212" i="12"/>
  <c r="BG212" i="12"/>
  <c r="BF212" i="12"/>
  <c r="T212" i="12"/>
  <c r="R212" i="12"/>
  <c r="P212" i="12"/>
  <c r="BI209" i="12"/>
  <c r="BH209" i="12"/>
  <c r="BG209" i="12"/>
  <c r="BF209" i="12"/>
  <c r="T209" i="12"/>
  <c r="R209" i="12"/>
  <c r="P209" i="12"/>
  <c r="BI207" i="12"/>
  <c r="BH207" i="12"/>
  <c r="BG207" i="12"/>
  <c r="BF207" i="12"/>
  <c r="T207" i="12"/>
  <c r="R207" i="12"/>
  <c r="P207" i="12"/>
  <c r="BI204" i="12"/>
  <c r="BH204" i="12"/>
  <c r="BG204" i="12"/>
  <c r="BF204" i="12"/>
  <c r="T204" i="12"/>
  <c r="R204" i="12"/>
  <c r="P204" i="12"/>
  <c r="BI202" i="12"/>
  <c r="BH202" i="12"/>
  <c r="BG202" i="12"/>
  <c r="BF202" i="12"/>
  <c r="T202" i="12"/>
  <c r="R202" i="12"/>
  <c r="P202" i="12"/>
  <c r="BI198" i="12"/>
  <c r="BH198" i="12"/>
  <c r="BG198" i="12"/>
  <c r="BF198" i="12"/>
  <c r="T198" i="12"/>
  <c r="R198" i="12"/>
  <c r="P198" i="12"/>
  <c r="BI187" i="12"/>
  <c r="BH187" i="12"/>
  <c r="BG187" i="12"/>
  <c r="BF187" i="12"/>
  <c r="T187" i="12"/>
  <c r="R187" i="12"/>
  <c r="P187" i="12"/>
  <c r="BI183" i="12"/>
  <c r="BH183" i="12"/>
  <c r="BG183" i="12"/>
  <c r="BF183" i="12"/>
  <c r="T183" i="12"/>
  <c r="R183" i="12"/>
  <c r="P183" i="12"/>
  <c r="BI179" i="12"/>
  <c r="BH179" i="12"/>
  <c r="BG179" i="12"/>
  <c r="BF179" i="12"/>
  <c r="T179" i="12"/>
  <c r="R179" i="12"/>
  <c r="P179" i="12"/>
  <c r="BI175" i="12"/>
  <c r="BH175" i="12"/>
  <c r="BG175" i="12"/>
  <c r="BF175" i="12"/>
  <c r="T175" i="12"/>
  <c r="R175" i="12"/>
  <c r="P175" i="12"/>
  <c r="BI171" i="12"/>
  <c r="BH171" i="12"/>
  <c r="BG171" i="12"/>
  <c r="BF171" i="12"/>
  <c r="T171" i="12"/>
  <c r="R171" i="12"/>
  <c r="P171" i="12"/>
  <c r="BI167" i="12"/>
  <c r="BH167" i="12"/>
  <c r="BG167" i="12"/>
  <c r="BF167" i="12"/>
  <c r="T167" i="12"/>
  <c r="R167" i="12"/>
  <c r="P167" i="12"/>
  <c r="BI163" i="12"/>
  <c r="BH163" i="12"/>
  <c r="BG163" i="12"/>
  <c r="BF163" i="12"/>
  <c r="T163" i="12"/>
  <c r="R163" i="12"/>
  <c r="P163" i="12"/>
  <c r="BI156" i="12"/>
  <c r="BH156" i="12"/>
  <c r="BG156" i="12"/>
  <c r="BF156" i="12"/>
  <c r="T156" i="12"/>
  <c r="R156" i="12"/>
  <c r="P156" i="12"/>
  <c r="BI152" i="12"/>
  <c r="BH152" i="12"/>
  <c r="BG152" i="12"/>
  <c r="BF152" i="12"/>
  <c r="T152" i="12"/>
  <c r="R152" i="12"/>
  <c r="P152" i="12"/>
  <c r="BI148" i="12"/>
  <c r="BH148" i="12"/>
  <c r="BG148" i="12"/>
  <c r="BF148" i="12"/>
  <c r="T148" i="12"/>
  <c r="R148" i="12"/>
  <c r="P148" i="12"/>
  <c r="BI146" i="12"/>
  <c r="BH146" i="12"/>
  <c r="BG146" i="12"/>
  <c r="BF146" i="12"/>
  <c r="T146" i="12"/>
  <c r="R146" i="12"/>
  <c r="P146" i="12"/>
  <c r="BI142" i="12"/>
  <c r="BH142" i="12"/>
  <c r="BG142" i="12"/>
  <c r="BF142" i="12"/>
  <c r="T142" i="12"/>
  <c r="R142" i="12"/>
  <c r="P142" i="12"/>
  <c r="BI134" i="12"/>
  <c r="BH134" i="12"/>
  <c r="BG134" i="12"/>
  <c r="BF134" i="12"/>
  <c r="T134" i="12"/>
  <c r="R134" i="12"/>
  <c r="P134" i="12"/>
  <c r="BI127" i="12"/>
  <c r="BH127" i="12"/>
  <c r="BG127" i="12"/>
  <c r="BF127" i="12"/>
  <c r="T127" i="12"/>
  <c r="R127" i="12"/>
  <c r="P127" i="12"/>
  <c r="BI123" i="12"/>
  <c r="BH123" i="12"/>
  <c r="BG123" i="12"/>
  <c r="BF123" i="12"/>
  <c r="T123" i="12"/>
  <c r="R123" i="12"/>
  <c r="P123" i="12"/>
  <c r="BI112" i="12"/>
  <c r="BH112" i="12"/>
  <c r="BG112" i="12"/>
  <c r="BF112" i="12"/>
  <c r="T112" i="12"/>
  <c r="R112" i="12"/>
  <c r="P112" i="12"/>
  <c r="BI108" i="12"/>
  <c r="BH108" i="12"/>
  <c r="BG108" i="12"/>
  <c r="BF108" i="12"/>
  <c r="T108" i="12"/>
  <c r="R108" i="12"/>
  <c r="P108" i="12"/>
  <c r="BI103" i="12"/>
  <c r="BH103" i="12"/>
  <c r="BG103" i="12"/>
  <c r="BF103" i="12"/>
  <c r="T103" i="12"/>
  <c r="T102" i="12" s="1"/>
  <c r="R103" i="12"/>
  <c r="R102" i="12"/>
  <c r="P103" i="12"/>
  <c r="P102" i="12"/>
  <c r="F94" i="12"/>
  <c r="E92" i="12"/>
  <c r="F56" i="12"/>
  <c r="E54" i="12"/>
  <c r="J26" i="12"/>
  <c r="E26" i="12"/>
  <c r="J97" i="12"/>
  <c r="J25" i="12"/>
  <c r="J23" i="12"/>
  <c r="E23" i="12"/>
  <c r="J96" i="12" s="1"/>
  <c r="J22" i="12"/>
  <c r="J20" i="12"/>
  <c r="E20" i="12"/>
  <c r="F59" i="12" s="1"/>
  <c r="J19" i="12"/>
  <c r="J17" i="12"/>
  <c r="E17" i="12"/>
  <c r="F96" i="12"/>
  <c r="J16" i="12"/>
  <c r="J14" i="12"/>
  <c r="J94" i="12"/>
  <c r="E7" i="12"/>
  <c r="E88" i="12"/>
  <c r="J39" i="11"/>
  <c r="J38" i="11"/>
  <c r="AY66" i="1" s="1"/>
  <c r="J37" i="11"/>
  <c r="AX66" i="1"/>
  <c r="BI90" i="11"/>
  <c r="BH90" i="11"/>
  <c r="BG90" i="11"/>
  <c r="F37" i="11" s="1"/>
  <c r="BB66" i="1" s="1"/>
  <c r="BF90" i="11"/>
  <c r="T90" i="11"/>
  <c r="T89" i="11" s="1"/>
  <c r="T88" i="11" s="1"/>
  <c r="T87" i="11" s="1"/>
  <c r="R90" i="11"/>
  <c r="R89" i="11" s="1"/>
  <c r="R88" i="11" s="1"/>
  <c r="R87" i="11" s="1"/>
  <c r="P90" i="11"/>
  <c r="P89" i="11"/>
  <c r="P88" i="11"/>
  <c r="P87" i="11" s="1"/>
  <c r="AU66" i="1" s="1"/>
  <c r="F81" i="11"/>
  <c r="E79" i="11"/>
  <c r="F56" i="11"/>
  <c r="E54" i="11"/>
  <c r="J26" i="11"/>
  <c r="E26" i="11"/>
  <c r="J84" i="11"/>
  <c r="J25" i="11"/>
  <c r="J23" i="11"/>
  <c r="E23" i="11"/>
  <c r="J83" i="11" s="1"/>
  <c r="J22" i="11"/>
  <c r="J20" i="11"/>
  <c r="E20" i="11"/>
  <c r="F84" i="11" s="1"/>
  <c r="J19" i="11"/>
  <c r="J17" i="11"/>
  <c r="E17" i="11"/>
  <c r="F83" i="11"/>
  <c r="J16" i="11"/>
  <c r="J14" i="11"/>
  <c r="J81" i="11"/>
  <c r="E7" i="11"/>
  <c r="E75" i="11"/>
  <c r="J39" i="10"/>
  <c r="J38" i="10"/>
  <c r="AY65" i="1" s="1"/>
  <c r="J37" i="10"/>
  <c r="AX65" i="1" s="1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BI118" i="10"/>
  <c r="BH118" i="10"/>
  <c r="BG118" i="10"/>
  <c r="BF118" i="10"/>
  <c r="T118" i="10"/>
  <c r="R118" i="10"/>
  <c r="P118" i="10"/>
  <c r="BI117" i="10"/>
  <c r="BH117" i="10"/>
  <c r="BG117" i="10"/>
  <c r="BF117" i="10"/>
  <c r="T117" i="10"/>
  <c r="R117" i="10"/>
  <c r="P117" i="10"/>
  <c r="BI116" i="10"/>
  <c r="BH116" i="10"/>
  <c r="BG116" i="10"/>
  <c r="BF116" i="10"/>
  <c r="T116" i="10"/>
  <c r="R116" i="10"/>
  <c r="P116" i="10"/>
  <c r="BI115" i="10"/>
  <c r="BH115" i="10"/>
  <c r="BG115" i="10"/>
  <c r="BF115" i="10"/>
  <c r="T115" i="10"/>
  <c r="R115" i="10"/>
  <c r="P115" i="10"/>
  <c r="BI114" i="10"/>
  <c r="BH114" i="10"/>
  <c r="BG114" i="10"/>
  <c r="BF114" i="10"/>
  <c r="T114" i="10"/>
  <c r="R114" i="10"/>
  <c r="P114" i="10"/>
  <c r="BI112" i="10"/>
  <c r="BH112" i="10"/>
  <c r="BG112" i="10"/>
  <c r="BF112" i="10"/>
  <c r="T112" i="10"/>
  <c r="R112" i="10"/>
  <c r="P112" i="10"/>
  <c r="BI111" i="10"/>
  <c r="BH111" i="10"/>
  <c r="BG111" i="10"/>
  <c r="BF111" i="10"/>
  <c r="T111" i="10"/>
  <c r="R111" i="10"/>
  <c r="P111" i="10"/>
  <c r="BI110" i="10"/>
  <c r="BH110" i="10"/>
  <c r="BG110" i="10"/>
  <c r="BF110" i="10"/>
  <c r="T110" i="10"/>
  <c r="R110" i="10"/>
  <c r="P110" i="10"/>
  <c r="BI109" i="10"/>
  <c r="BH109" i="10"/>
  <c r="BG109" i="10"/>
  <c r="BF109" i="10"/>
  <c r="T109" i="10"/>
  <c r="R109" i="10"/>
  <c r="P109" i="10"/>
  <c r="BI108" i="10"/>
  <c r="BH108" i="10"/>
  <c r="BG108" i="10"/>
  <c r="BF108" i="10"/>
  <c r="T108" i="10"/>
  <c r="R108" i="10"/>
  <c r="P108" i="10"/>
  <c r="BI107" i="10"/>
  <c r="BH107" i="10"/>
  <c r="BG107" i="10"/>
  <c r="BF107" i="10"/>
  <c r="T107" i="10"/>
  <c r="R107" i="10"/>
  <c r="P107" i="10"/>
  <c r="BI106" i="10"/>
  <c r="BH106" i="10"/>
  <c r="BG106" i="10"/>
  <c r="BF106" i="10"/>
  <c r="T106" i="10"/>
  <c r="R106" i="10"/>
  <c r="P106" i="10"/>
  <c r="BI105" i="10"/>
  <c r="BH105" i="10"/>
  <c r="BG105" i="10"/>
  <c r="BF105" i="10"/>
  <c r="T105" i="10"/>
  <c r="R105" i="10"/>
  <c r="P105" i="10"/>
  <c r="BI104" i="10"/>
  <c r="BH104" i="10"/>
  <c r="BG104" i="10"/>
  <c r="BF104" i="10"/>
  <c r="T104" i="10"/>
  <c r="R104" i="10"/>
  <c r="P104" i="10"/>
  <c r="BI103" i="10"/>
  <c r="BH103" i="10"/>
  <c r="BG103" i="10"/>
  <c r="BF103" i="10"/>
  <c r="T103" i="10"/>
  <c r="R103" i="10"/>
  <c r="P103" i="10"/>
  <c r="BI102" i="10"/>
  <c r="BH102" i="10"/>
  <c r="BG102" i="10"/>
  <c r="BF102" i="10"/>
  <c r="T102" i="10"/>
  <c r="R102" i="10"/>
  <c r="P102" i="10"/>
  <c r="BI101" i="10"/>
  <c r="BH101" i="10"/>
  <c r="BG101" i="10"/>
  <c r="BF101" i="10"/>
  <c r="T101" i="10"/>
  <c r="R101" i="10"/>
  <c r="P101" i="10"/>
  <c r="BI100" i="10"/>
  <c r="BH100" i="10"/>
  <c r="BG100" i="10"/>
  <c r="BF100" i="10"/>
  <c r="T100" i="10"/>
  <c r="R100" i="10"/>
  <c r="P100" i="10"/>
  <c r="BI99" i="10"/>
  <c r="BH99" i="10"/>
  <c r="BG99" i="10"/>
  <c r="BF99" i="10"/>
  <c r="T99" i="10"/>
  <c r="R99" i="10"/>
  <c r="P99" i="10"/>
  <c r="BI98" i="10"/>
  <c r="BH98" i="10"/>
  <c r="BG98" i="10"/>
  <c r="BF98" i="10"/>
  <c r="T98" i="10"/>
  <c r="R98" i="10"/>
  <c r="P98" i="10"/>
  <c r="BI97" i="10"/>
  <c r="BH97" i="10"/>
  <c r="BG97" i="10"/>
  <c r="BF97" i="10"/>
  <c r="T97" i="10"/>
  <c r="R97" i="10"/>
  <c r="P97" i="10"/>
  <c r="BI95" i="10"/>
  <c r="BH95" i="10"/>
  <c r="BG95" i="10"/>
  <c r="BF95" i="10"/>
  <c r="T95" i="10"/>
  <c r="R95" i="10"/>
  <c r="P95" i="10"/>
  <c r="BI94" i="10"/>
  <c r="BH94" i="10"/>
  <c r="BG94" i="10"/>
  <c r="BF94" i="10"/>
  <c r="T94" i="10"/>
  <c r="R94" i="10"/>
  <c r="P94" i="10"/>
  <c r="BI93" i="10"/>
  <c r="BH93" i="10"/>
  <c r="BG93" i="10"/>
  <c r="BF93" i="10"/>
  <c r="T93" i="10"/>
  <c r="R93" i="10"/>
  <c r="P93" i="10"/>
  <c r="BI92" i="10"/>
  <c r="BH92" i="10"/>
  <c r="BG92" i="10"/>
  <c r="BF92" i="10"/>
  <c r="T92" i="10"/>
  <c r="R92" i="10"/>
  <c r="P92" i="10"/>
  <c r="BI91" i="10"/>
  <c r="BH91" i="10"/>
  <c r="BG91" i="10"/>
  <c r="BF91" i="10"/>
  <c r="T91" i="10"/>
  <c r="R91" i="10"/>
  <c r="P91" i="10"/>
  <c r="BI90" i="10"/>
  <c r="BH90" i="10"/>
  <c r="BG90" i="10"/>
  <c r="BF90" i="10"/>
  <c r="T90" i="10"/>
  <c r="R90" i="10"/>
  <c r="P90" i="10"/>
  <c r="F82" i="10"/>
  <c r="E80" i="10"/>
  <c r="F56" i="10"/>
  <c r="E54" i="10"/>
  <c r="J26" i="10"/>
  <c r="E26" i="10"/>
  <c r="J85" i="10"/>
  <c r="J25" i="10"/>
  <c r="J23" i="10"/>
  <c r="E23" i="10"/>
  <c r="J84" i="10"/>
  <c r="J22" i="10"/>
  <c r="J20" i="10"/>
  <c r="E20" i="10"/>
  <c r="F59" i="10" s="1"/>
  <c r="J19" i="10"/>
  <c r="J17" i="10"/>
  <c r="E17" i="10"/>
  <c r="F84" i="10"/>
  <c r="J16" i="10"/>
  <c r="J14" i="10"/>
  <c r="J82" i="10" s="1"/>
  <c r="E7" i="10"/>
  <c r="E76" i="10" s="1"/>
  <c r="J39" i="9"/>
  <c r="J38" i="9"/>
  <c r="AY64" i="1" s="1"/>
  <c r="J37" i="9"/>
  <c r="AX64" i="1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8" i="9"/>
  <c r="BH118" i="9"/>
  <c r="BG118" i="9"/>
  <c r="BF118" i="9"/>
  <c r="T118" i="9"/>
  <c r="R118" i="9"/>
  <c r="P118" i="9"/>
  <c r="BI117" i="9"/>
  <c r="BH117" i="9"/>
  <c r="BG117" i="9"/>
  <c r="BF117" i="9"/>
  <c r="T117" i="9"/>
  <c r="R117" i="9"/>
  <c r="P117" i="9"/>
  <c r="BI116" i="9"/>
  <c r="BH116" i="9"/>
  <c r="BG116" i="9"/>
  <c r="BF116" i="9"/>
  <c r="T116" i="9"/>
  <c r="R116" i="9"/>
  <c r="P116" i="9"/>
  <c r="BI115" i="9"/>
  <c r="BH115" i="9"/>
  <c r="BG115" i="9"/>
  <c r="BF115" i="9"/>
  <c r="T115" i="9"/>
  <c r="R115" i="9"/>
  <c r="P115" i="9"/>
  <c r="BI114" i="9"/>
  <c r="BH114" i="9"/>
  <c r="BG114" i="9"/>
  <c r="BF114" i="9"/>
  <c r="T114" i="9"/>
  <c r="R114" i="9"/>
  <c r="P114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9" i="9"/>
  <c r="BH109" i="9"/>
  <c r="BG109" i="9"/>
  <c r="BF109" i="9"/>
  <c r="T109" i="9"/>
  <c r="R109" i="9"/>
  <c r="P109" i="9"/>
  <c r="BI108" i="9"/>
  <c r="BH108" i="9"/>
  <c r="BG108" i="9"/>
  <c r="BF108" i="9"/>
  <c r="T108" i="9"/>
  <c r="R108" i="9"/>
  <c r="P108" i="9"/>
  <c r="BI107" i="9"/>
  <c r="BH107" i="9"/>
  <c r="BG107" i="9"/>
  <c r="BF107" i="9"/>
  <c r="T107" i="9"/>
  <c r="R107" i="9"/>
  <c r="P107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3" i="9"/>
  <c r="BH103" i="9"/>
  <c r="BG103" i="9"/>
  <c r="BF103" i="9"/>
  <c r="T103" i="9"/>
  <c r="R103" i="9"/>
  <c r="P103" i="9"/>
  <c r="BI101" i="9"/>
  <c r="BH101" i="9"/>
  <c r="BG101" i="9"/>
  <c r="BF101" i="9"/>
  <c r="T101" i="9"/>
  <c r="R101" i="9"/>
  <c r="P101" i="9"/>
  <c r="BI100" i="9"/>
  <c r="BH100" i="9"/>
  <c r="BG100" i="9"/>
  <c r="BF100" i="9"/>
  <c r="T100" i="9"/>
  <c r="R100" i="9"/>
  <c r="P100" i="9"/>
  <c r="BI99" i="9"/>
  <c r="BH99" i="9"/>
  <c r="BG99" i="9"/>
  <c r="BF99" i="9"/>
  <c r="T99" i="9"/>
  <c r="R99" i="9"/>
  <c r="P99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BI96" i="9"/>
  <c r="BH96" i="9"/>
  <c r="BG96" i="9"/>
  <c r="BF96" i="9"/>
  <c r="T96" i="9"/>
  <c r="R96" i="9"/>
  <c r="P96" i="9"/>
  <c r="BI95" i="9"/>
  <c r="BH95" i="9"/>
  <c r="BG95" i="9"/>
  <c r="BF95" i="9"/>
  <c r="T95" i="9"/>
  <c r="R95" i="9"/>
  <c r="P95" i="9"/>
  <c r="BI94" i="9"/>
  <c r="BH94" i="9"/>
  <c r="BG94" i="9"/>
  <c r="BF94" i="9"/>
  <c r="T94" i="9"/>
  <c r="R94" i="9"/>
  <c r="P94" i="9"/>
  <c r="BI93" i="9"/>
  <c r="BH93" i="9"/>
  <c r="BG93" i="9"/>
  <c r="BF93" i="9"/>
  <c r="T93" i="9"/>
  <c r="R93" i="9"/>
  <c r="P93" i="9"/>
  <c r="BI92" i="9"/>
  <c r="BH92" i="9"/>
  <c r="BG92" i="9"/>
  <c r="BF92" i="9"/>
  <c r="T92" i="9"/>
  <c r="R92" i="9"/>
  <c r="P92" i="9"/>
  <c r="BI91" i="9"/>
  <c r="BH91" i="9"/>
  <c r="BG91" i="9"/>
  <c r="BF91" i="9"/>
  <c r="T91" i="9"/>
  <c r="R91" i="9"/>
  <c r="P91" i="9"/>
  <c r="F83" i="9"/>
  <c r="E81" i="9"/>
  <c r="F56" i="9"/>
  <c r="E54" i="9"/>
  <c r="J26" i="9"/>
  <c r="E26" i="9"/>
  <c r="J86" i="9"/>
  <c r="J25" i="9"/>
  <c r="J23" i="9"/>
  <c r="E23" i="9"/>
  <c r="J85" i="9" s="1"/>
  <c r="J22" i="9"/>
  <c r="J20" i="9"/>
  <c r="E20" i="9"/>
  <c r="F86" i="9"/>
  <c r="J19" i="9"/>
  <c r="J17" i="9"/>
  <c r="E17" i="9"/>
  <c r="F58" i="9"/>
  <c r="J16" i="9"/>
  <c r="J14" i="9"/>
  <c r="J83" i="9" s="1"/>
  <c r="E7" i="9"/>
  <c r="E77" i="9"/>
  <c r="J39" i="8"/>
  <c r="J38" i="8"/>
  <c r="AY63" i="1"/>
  <c r="J37" i="8"/>
  <c r="AX63" i="1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1" i="8"/>
  <c r="BH91" i="8"/>
  <c r="BG91" i="8"/>
  <c r="BF91" i="8"/>
  <c r="T91" i="8"/>
  <c r="T90" i="8"/>
  <c r="R91" i="8"/>
  <c r="R90" i="8" s="1"/>
  <c r="P91" i="8"/>
  <c r="P90" i="8" s="1"/>
  <c r="F83" i="8"/>
  <c r="E81" i="8"/>
  <c r="F56" i="8"/>
  <c r="E54" i="8"/>
  <c r="J26" i="8"/>
  <c r="E26" i="8"/>
  <c r="J86" i="8" s="1"/>
  <c r="J25" i="8"/>
  <c r="J23" i="8"/>
  <c r="E23" i="8"/>
  <c r="J85" i="8"/>
  <c r="J22" i="8"/>
  <c r="J20" i="8"/>
  <c r="E20" i="8"/>
  <c r="F86" i="8"/>
  <c r="J19" i="8"/>
  <c r="J17" i="8"/>
  <c r="E17" i="8"/>
  <c r="F85" i="8" s="1"/>
  <c r="J16" i="8"/>
  <c r="J14" i="8"/>
  <c r="J56" i="8" s="1"/>
  <c r="E7" i="8"/>
  <c r="E77" i="8" s="1"/>
  <c r="J39" i="7"/>
  <c r="J38" i="7"/>
  <c r="AY62" i="1"/>
  <c r="J37" i="7"/>
  <c r="AX62" i="1"/>
  <c r="BI713" i="7"/>
  <c r="BH713" i="7"/>
  <c r="BG713" i="7"/>
  <c r="BF713" i="7"/>
  <c r="T713" i="7"/>
  <c r="R713" i="7"/>
  <c r="P713" i="7"/>
  <c r="BI700" i="7"/>
  <c r="BH700" i="7"/>
  <c r="BG700" i="7"/>
  <c r="BF700" i="7"/>
  <c r="T700" i="7"/>
  <c r="R700" i="7"/>
  <c r="P700" i="7"/>
  <c r="BI687" i="7"/>
  <c r="BH687" i="7"/>
  <c r="BG687" i="7"/>
  <c r="BF687" i="7"/>
  <c r="T687" i="7"/>
  <c r="R687" i="7"/>
  <c r="P687" i="7"/>
  <c r="BI664" i="7"/>
  <c r="BH664" i="7"/>
  <c r="BG664" i="7"/>
  <c r="BF664" i="7"/>
  <c r="T664" i="7"/>
  <c r="R664" i="7"/>
  <c r="P664" i="7"/>
  <c r="BI656" i="7"/>
  <c r="BH656" i="7"/>
  <c r="BG656" i="7"/>
  <c r="BF656" i="7"/>
  <c r="T656" i="7"/>
  <c r="R656" i="7"/>
  <c r="P656" i="7"/>
  <c r="BI649" i="7"/>
  <c r="BH649" i="7"/>
  <c r="BG649" i="7"/>
  <c r="BF649" i="7"/>
  <c r="T649" i="7"/>
  <c r="R649" i="7"/>
  <c r="P649" i="7"/>
  <c r="BI643" i="7"/>
  <c r="BH643" i="7"/>
  <c r="BG643" i="7"/>
  <c r="BF643" i="7"/>
  <c r="T643" i="7"/>
  <c r="R643" i="7"/>
  <c r="P643" i="7"/>
  <c r="BI641" i="7"/>
  <c r="BH641" i="7"/>
  <c r="BG641" i="7"/>
  <c r="BF641" i="7"/>
  <c r="T641" i="7"/>
  <c r="R641" i="7"/>
  <c r="P641" i="7"/>
  <c r="BI637" i="7"/>
  <c r="BH637" i="7"/>
  <c r="BG637" i="7"/>
  <c r="BF637" i="7"/>
  <c r="T637" i="7"/>
  <c r="R637" i="7"/>
  <c r="P637" i="7"/>
  <c r="BI634" i="7"/>
  <c r="BH634" i="7"/>
  <c r="BG634" i="7"/>
  <c r="BF634" i="7"/>
  <c r="T634" i="7"/>
  <c r="R634" i="7"/>
  <c r="P634" i="7"/>
  <c r="BI630" i="7"/>
  <c r="BH630" i="7"/>
  <c r="BG630" i="7"/>
  <c r="BF630" i="7"/>
  <c r="T630" i="7"/>
  <c r="R630" i="7"/>
  <c r="P630" i="7"/>
  <c r="BI626" i="7"/>
  <c r="BH626" i="7"/>
  <c r="BG626" i="7"/>
  <c r="BF626" i="7"/>
  <c r="T626" i="7"/>
  <c r="R626" i="7"/>
  <c r="P626" i="7"/>
  <c r="BI620" i="7"/>
  <c r="BH620" i="7"/>
  <c r="BG620" i="7"/>
  <c r="BF620" i="7"/>
  <c r="T620" i="7"/>
  <c r="R620" i="7"/>
  <c r="P620" i="7"/>
  <c r="BI614" i="7"/>
  <c r="BH614" i="7"/>
  <c r="BG614" i="7"/>
  <c r="BF614" i="7"/>
  <c r="T614" i="7"/>
  <c r="R614" i="7"/>
  <c r="P614" i="7"/>
  <c r="BI612" i="7"/>
  <c r="BH612" i="7"/>
  <c r="BG612" i="7"/>
  <c r="BF612" i="7"/>
  <c r="T612" i="7"/>
  <c r="R612" i="7"/>
  <c r="P612" i="7"/>
  <c r="BI602" i="7"/>
  <c r="BH602" i="7"/>
  <c r="BG602" i="7"/>
  <c r="BF602" i="7"/>
  <c r="T602" i="7"/>
  <c r="R602" i="7"/>
  <c r="P602" i="7"/>
  <c r="BI600" i="7"/>
  <c r="BH600" i="7"/>
  <c r="BG600" i="7"/>
  <c r="BF600" i="7"/>
  <c r="T600" i="7"/>
  <c r="R600" i="7"/>
  <c r="P600" i="7"/>
  <c r="BI592" i="7"/>
  <c r="BH592" i="7"/>
  <c r="BG592" i="7"/>
  <c r="BF592" i="7"/>
  <c r="T592" i="7"/>
  <c r="R592" i="7"/>
  <c r="P592" i="7"/>
  <c r="BI590" i="7"/>
  <c r="BH590" i="7"/>
  <c r="BG590" i="7"/>
  <c r="BF590" i="7"/>
  <c r="T590" i="7"/>
  <c r="R590" i="7"/>
  <c r="P590" i="7"/>
  <c r="BI588" i="7"/>
  <c r="BH588" i="7"/>
  <c r="BG588" i="7"/>
  <c r="BF588" i="7"/>
  <c r="T588" i="7"/>
  <c r="R588" i="7"/>
  <c r="P588" i="7"/>
  <c r="BI576" i="7"/>
  <c r="BH576" i="7"/>
  <c r="BG576" i="7"/>
  <c r="BF576" i="7"/>
  <c r="T576" i="7"/>
  <c r="R576" i="7"/>
  <c r="P576" i="7"/>
  <c r="BI549" i="7"/>
  <c r="BH549" i="7"/>
  <c r="BG549" i="7"/>
  <c r="BF549" i="7"/>
  <c r="T549" i="7"/>
  <c r="R549" i="7"/>
  <c r="P549" i="7"/>
  <c r="BI537" i="7"/>
  <c r="BH537" i="7"/>
  <c r="BG537" i="7"/>
  <c r="BF537" i="7"/>
  <c r="T537" i="7"/>
  <c r="R537" i="7"/>
  <c r="P537" i="7"/>
  <c r="BI525" i="7"/>
  <c r="BH525" i="7"/>
  <c r="BG525" i="7"/>
  <c r="BF525" i="7"/>
  <c r="T525" i="7"/>
  <c r="R525" i="7"/>
  <c r="P525" i="7"/>
  <c r="BI522" i="7"/>
  <c r="BH522" i="7"/>
  <c r="BG522" i="7"/>
  <c r="BF522" i="7"/>
  <c r="T522" i="7"/>
  <c r="R522" i="7"/>
  <c r="P522" i="7"/>
  <c r="BI520" i="7"/>
  <c r="BH520" i="7"/>
  <c r="BG520" i="7"/>
  <c r="BF520" i="7"/>
  <c r="T520" i="7"/>
  <c r="R520" i="7"/>
  <c r="P520" i="7"/>
  <c r="BI515" i="7"/>
  <c r="BH515" i="7"/>
  <c r="BG515" i="7"/>
  <c r="BF515" i="7"/>
  <c r="T515" i="7"/>
  <c r="R515" i="7"/>
  <c r="P515" i="7"/>
  <c r="BI512" i="7"/>
  <c r="BH512" i="7"/>
  <c r="BG512" i="7"/>
  <c r="BF512" i="7"/>
  <c r="T512" i="7"/>
  <c r="R512" i="7"/>
  <c r="P512" i="7"/>
  <c r="BI506" i="7"/>
  <c r="BH506" i="7"/>
  <c r="BG506" i="7"/>
  <c r="BF506" i="7"/>
  <c r="T506" i="7"/>
  <c r="R506" i="7"/>
  <c r="P506" i="7"/>
  <c r="BI502" i="7"/>
  <c r="BH502" i="7"/>
  <c r="BG502" i="7"/>
  <c r="BF502" i="7"/>
  <c r="T502" i="7"/>
  <c r="R502" i="7"/>
  <c r="P502" i="7"/>
  <c r="BI498" i="7"/>
  <c r="BH498" i="7"/>
  <c r="BG498" i="7"/>
  <c r="BF498" i="7"/>
  <c r="T498" i="7"/>
  <c r="R498" i="7"/>
  <c r="P498" i="7"/>
  <c r="BI494" i="7"/>
  <c r="BH494" i="7"/>
  <c r="BG494" i="7"/>
  <c r="BF494" i="7"/>
  <c r="T494" i="7"/>
  <c r="R494" i="7"/>
  <c r="P494" i="7"/>
  <c r="BI486" i="7"/>
  <c r="BH486" i="7"/>
  <c r="BG486" i="7"/>
  <c r="BF486" i="7"/>
  <c r="T486" i="7"/>
  <c r="R486" i="7"/>
  <c r="P486" i="7"/>
  <c r="BI484" i="7"/>
  <c r="BH484" i="7"/>
  <c r="BG484" i="7"/>
  <c r="BF484" i="7"/>
  <c r="T484" i="7"/>
  <c r="R484" i="7"/>
  <c r="P484" i="7"/>
  <c r="BI478" i="7"/>
  <c r="BH478" i="7"/>
  <c r="BG478" i="7"/>
  <c r="BF478" i="7"/>
  <c r="T478" i="7"/>
  <c r="R478" i="7"/>
  <c r="P478" i="7"/>
  <c r="BI469" i="7"/>
  <c r="BH469" i="7"/>
  <c r="BG469" i="7"/>
  <c r="BF469" i="7"/>
  <c r="T469" i="7"/>
  <c r="R469" i="7"/>
  <c r="P469" i="7"/>
  <c r="BI467" i="7"/>
  <c r="BH467" i="7"/>
  <c r="BG467" i="7"/>
  <c r="BF467" i="7"/>
  <c r="T467" i="7"/>
  <c r="R467" i="7"/>
  <c r="P467" i="7"/>
  <c r="BI463" i="7"/>
  <c r="BH463" i="7"/>
  <c r="BG463" i="7"/>
  <c r="BF463" i="7"/>
  <c r="T463" i="7"/>
  <c r="R463" i="7"/>
  <c r="P463" i="7"/>
  <c r="BI456" i="7"/>
  <c r="BH456" i="7"/>
  <c r="BG456" i="7"/>
  <c r="BF456" i="7"/>
  <c r="T456" i="7"/>
  <c r="R456" i="7"/>
  <c r="P456" i="7"/>
  <c r="BI450" i="7"/>
  <c r="BH450" i="7"/>
  <c r="BG450" i="7"/>
  <c r="BF450" i="7"/>
  <c r="T450" i="7"/>
  <c r="R450" i="7"/>
  <c r="P450" i="7"/>
  <c r="BI444" i="7"/>
  <c r="BH444" i="7"/>
  <c r="BG444" i="7"/>
  <c r="BF444" i="7"/>
  <c r="T444" i="7"/>
  <c r="R444" i="7"/>
  <c r="P444" i="7"/>
  <c r="BI438" i="7"/>
  <c r="BH438" i="7"/>
  <c r="BG438" i="7"/>
  <c r="BF438" i="7"/>
  <c r="T438" i="7"/>
  <c r="R438" i="7"/>
  <c r="P438" i="7"/>
  <c r="BI435" i="7"/>
  <c r="BH435" i="7"/>
  <c r="BG435" i="7"/>
  <c r="BF435" i="7"/>
  <c r="T435" i="7"/>
  <c r="R435" i="7"/>
  <c r="P435" i="7"/>
  <c r="BI431" i="7"/>
  <c r="BH431" i="7"/>
  <c r="BG431" i="7"/>
  <c r="BF431" i="7"/>
  <c r="T431" i="7"/>
  <c r="R431" i="7"/>
  <c r="P431" i="7"/>
  <c r="BI430" i="7"/>
  <c r="BH430" i="7"/>
  <c r="BG430" i="7"/>
  <c r="BF430" i="7"/>
  <c r="T430" i="7"/>
  <c r="R430" i="7"/>
  <c r="P430" i="7"/>
  <c r="BI420" i="7"/>
  <c r="BH420" i="7"/>
  <c r="BG420" i="7"/>
  <c r="BF420" i="7"/>
  <c r="T420" i="7"/>
  <c r="R420" i="7"/>
  <c r="P420" i="7"/>
  <c r="BI419" i="7"/>
  <c r="BH419" i="7"/>
  <c r="BG419" i="7"/>
  <c r="BF419" i="7"/>
  <c r="T419" i="7"/>
  <c r="R419" i="7"/>
  <c r="P419" i="7"/>
  <c r="BI409" i="7"/>
  <c r="BH409" i="7"/>
  <c r="BG409" i="7"/>
  <c r="BF409" i="7"/>
  <c r="T409" i="7"/>
  <c r="R409" i="7"/>
  <c r="P409" i="7"/>
  <c r="BI408" i="7"/>
  <c r="BH408" i="7"/>
  <c r="BG408" i="7"/>
  <c r="BF408" i="7"/>
  <c r="T408" i="7"/>
  <c r="R408" i="7"/>
  <c r="P408" i="7"/>
  <c r="BI403" i="7"/>
  <c r="BH403" i="7"/>
  <c r="BG403" i="7"/>
  <c r="BF403" i="7"/>
  <c r="T403" i="7"/>
  <c r="R403" i="7"/>
  <c r="P403" i="7"/>
  <c r="BI399" i="7"/>
  <c r="BH399" i="7"/>
  <c r="BG399" i="7"/>
  <c r="BF399" i="7"/>
  <c r="T399" i="7"/>
  <c r="R399" i="7"/>
  <c r="P399" i="7"/>
  <c r="BI396" i="7"/>
  <c r="BH396" i="7"/>
  <c r="BG396" i="7"/>
  <c r="BF396" i="7"/>
  <c r="T396" i="7"/>
  <c r="R396" i="7"/>
  <c r="P396" i="7"/>
  <c r="BI388" i="7"/>
  <c r="BH388" i="7"/>
  <c r="BG388" i="7"/>
  <c r="BF388" i="7"/>
  <c r="T388" i="7"/>
  <c r="R388" i="7"/>
  <c r="P388" i="7"/>
  <c r="BI385" i="7"/>
  <c r="BH385" i="7"/>
  <c r="BG385" i="7"/>
  <c r="BF385" i="7"/>
  <c r="T385" i="7"/>
  <c r="R385" i="7"/>
  <c r="P385" i="7"/>
  <c r="BI381" i="7"/>
  <c r="BH381" i="7"/>
  <c r="BG381" i="7"/>
  <c r="BF381" i="7"/>
  <c r="T381" i="7"/>
  <c r="R381" i="7"/>
  <c r="P381" i="7"/>
  <c r="BI378" i="7"/>
  <c r="BH378" i="7"/>
  <c r="BG378" i="7"/>
  <c r="BF378" i="7"/>
  <c r="T378" i="7"/>
  <c r="R378" i="7"/>
  <c r="P378" i="7"/>
  <c r="BI373" i="7"/>
  <c r="BH373" i="7"/>
  <c r="BG373" i="7"/>
  <c r="BF373" i="7"/>
  <c r="T373" i="7"/>
  <c r="R373" i="7"/>
  <c r="P373" i="7"/>
  <c r="BI369" i="7"/>
  <c r="BH369" i="7"/>
  <c r="BG369" i="7"/>
  <c r="BF369" i="7"/>
  <c r="T369" i="7"/>
  <c r="R369" i="7"/>
  <c r="P369" i="7"/>
  <c r="BI368" i="7"/>
  <c r="BH368" i="7"/>
  <c r="BG368" i="7"/>
  <c r="BF368" i="7"/>
  <c r="T368" i="7"/>
  <c r="R368" i="7"/>
  <c r="P368" i="7"/>
  <c r="BI364" i="7"/>
  <c r="BH364" i="7"/>
  <c r="BG364" i="7"/>
  <c r="BF364" i="7"/>
  <c r="T364" i="7"/>
  <c r="R364" i="7"/>
  <c r="P364" i="7"/>
  <c r="BI363" i="7"/>
  <c r="BH363" i="7"/>
  <c r="BG363" i="7"/>
  <c r="BF363" i="7"/>
  <c r="T363" i="7"/>
  <c r="R363" i="7"/>
  <c r="P363" i="7"/>
  <c r="BI359" i="7"/>
  <c r="BH359" i="7"/>
  <c r="BG359" i="7"/>
  <c r="BF359" i="7"/>
  <c r="T359" i="7"/>
  <c r="R359" i="7"/>
  <c r="P359" i="7"/>
  <c r="BI358" i="7"/>
  <c r="BH358" i="7"/>
  <c r="BG358" i="7"/>
  <c r="BF358" i="7"/>
  <c r="T358" i="7"/>
  <c r="R358" i="7"/>
  <c r="P358" i="7"/>
  <c r="BI354" i="7"/>
  <c r="BH354" i="7"/>
  <c r="BG354" i="7"/>
  <c r="BF354" i="7"/>
  <c r="T354" i="7"/>
  <c r="R354" i="7"/>
  <c r="P354" i="7"/>
  <c r="BI353" i="7"/>
  <c r="BH353" i="7"/>
  <c r="BG353" i="7"/>
  <c r="BF353" i="7"/>
  <c r="T353" i="7"/>
  <c r="R353" i="7"/>
  <c r="P353" i="7"/>
  <c r="BI349" i="7"/>
  <c r="BH349" i="7"/>
  <c r="BG349" i="7"/>
  <c r="BF349" i="7"/>
  <c r="T349" i="7"/>
  <c r="R349" i="7"/>
  <c r="P349" i="7"/>
  <c r="BI345" i="7"/>
  <c r="BH345" i="7"/>
  <c r="BG345" i="7"/>
  <c r="BF345" i="7"/>
  <c r="T345" i="7"/>
  <c r="R345" i="7"/>
  <c r="P345" i="7"/>
  <c r="BI341" i="7"/>
  <c r="BH341" i="7"/>
  <c r="BG341" i="7"/>
  <c r="BF341" i="7"/>
  <c r="T341" i="7"/>
  <c r="R341" i="7"/>
  <c r="P341" i="7"/>
  <c r="BI337" i="7"/>
  <c r="BH337" i="7"/>
  <c r="BG337" i="7"/>
  <c r="BF337" i="7"/>
  <c r="T337" i="7"/>
  <c r="R337" i="7"/>
  <c r="P337" i="7"/>
  <c r="BI331" i="7"/>
  <c r="BH331" i="7"/>
  <c r="BG331" i="7"/>
  <c r="BF331" i="7"/>
  <c r="T331" i="7"/>
  <c r="R331" i="7"/>
  <c r="P331" i="7"/>
  <c r="BI324" i="7"/>
  <c r="BH324" i="7"/>
  <c r="BG324" i="7"/>
  <c r="BF324" i="7"/>
  <c r="T324" i="7"/>
  <c r="R324" i="7"/>
  <c r="P324" i="7"/>
  <c r="BI318" i="7"/>
  <c r="BH318" i="7"/>
  <c r="BG318" i="7"/>
  <c r="BF318" i="7"/>
  <c r="T318" i="7"/>
  <c r="R318" i="7"/>
  <c r="P318" i="7"/>
  <c r="BI303" i="7"/>
  <c r="BH303" i="7"/>
  <c r="BG303" i="7"/>
  <c r="BF303" i="7"/>
  <c r="T303" i="7"/>
  <c r="R303" i="7"/>
  <c r="P303" i="7"/>
  <c r="BI299" i="7"/>
  <c r="BH299" i="7"/>
  <c r="BG299" i="7"/>
  <c r="BF299" i="7"/>
  <c r="T299" i="7"/>
  <c r="R299" i="7"/>
  <c r="P299" i="7"/>
  <c r="BI295" i="7"/>
  <c r="BH295" i="7"/>
  <c r="BG295" i="7"/>
  <c r="BF295" i="7"/>
  <c r="T295" i="7"/>
  <c r="R295" i="7"/>
  <c r="P295" i="7"/>
  <c r="BI289" i="7"/>
  <c r="BH289" i="7"/>
  <c r="BG289" i="7"/>
  <c r="BF289" i="7"/>
  <c r="T289" i="7"/>
  <c r="R289" i="7"/>
  <c r="P289" i="7"/>
  <c r="BI284" i="7"/>
  <c r="BH284" i="7"/>
  <c r="BG284" i="7"/>
  <c r="BF284" i="7"/>
  <c r="T284" i="7"/>
  <c r="R284" i="7"/>
  <c r="P284" i="7"/>
  <c r="BI280" i="7"/>
  <c r="BH280" i="7"/>
  <c r="BG280" i="7"/>
  <c r="BF280" i="7"/>
  <c r="T280" i="7"/>
  <c r="R280" i="7"/>
  <c r="P280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6" i="7"/>
  <c r="BH256" i="7"/>
  <c r="BG256" i="7"/>
  <c r="BF256" i="7"/>
  <c r="T256" i="7"/>
  <c r="R256" i="7"/>
  <c r="P256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T247" i="7"/>
  <c r="R248" i="7"/>
  <c r="R247" i="7"/>
  <c r="P248" i="7"/>
  <c r="P247" i="7"/>
  <c r="BI245" i="7"/>
  <c r="BH245" i="7"/>
  <c r="BG245" i="7"/>
  <c r="BF245" i="7"/>
  <c r="T245" i="7"/>
  <c r="R245" i="7"/>
  <c r="P245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1" i="7"/>
  <c r="BH231" i="7"/>
  <c r="BG231" i="7"/>
  <c r="BF231" i="7"/>
  <c r="T231" i="7"/>
  <c r="R231" i="7"/>
  <c r="P231" i="7"/>
  <c r="BI211" i="7"/>
  <c r="BH211" i="7"/>
  <c r="BG211" i="7"/>
  <c r="BF211" i="7"/>
  <c r="T211" i="7"/>
  <c r="R211" i="7"/>
  <c r="P211" i="7"/>
  <c r="BI207" i="7"/>
  <c r="BH207" i="7"/>
  <c r="BG207" i="7"/>
  <c r="BF207" i="7"/>
  <c r="T207" i="7"/>
  <c r="R207" i="7"/>
  <c r="P207" i="7"/>
  <c r="BI203" i="7"/>
  <c r="BH203" i="7"/>
  <c r="BG203" i="7"/>
  <c r="BF203" i="7"/>
  <c r="T203" i="7"/>
  <c r="R203" i="7"/>
  <c r="P203" i="7"/>
  <c r="BI199" i="7"/>
  <c r="BH199" i="7"/>
  <c r="BG199" i="7"/>
  <c r="BF199" i="7"/>
  <c r="T199" i="7"/>
  <c r="R199" i="7"/>
  <c r="P199" i="7"/>
  <c r="BI195" i="7"/>
  <c r="BH195" i="7"/>
  <c r="BG195" i="7"/>
  <c r="BF195" i="7"/>
  <c r="T195" i="7"/>
  <c r="R195" i="7"/>
  <c r="P195" i="7"/>
  <c r="BI189" i="7"/>
  <c r="BH189" i="7"/>
  <c r="BG189" i="7"/>
  <c r="BF189" i="7"/>
  <c r="T189" i="7"/>
  <c r="R189" i="7"/>
  <c r="P189" i="7"/>
  <c r="BI180" i="7"/>
  <c r="BH180" i="7"/>
  <c r="BG180" i="7"/>
  <c r="BF180" i="7"/>
  <c r="T180" i="7"/>
  <c r="R180" i="7"/>
  <c r="P180" i="7"/>
  <c r="BI171" i="7"/>
  <c r="BH171" i="7"/>
  <c r="BG171" i="7"/>
  <c r="BF171" i="7"/>
  <c r="T171" i="7"/>
  <c r="R171" i="7"/>
  <c r="P171" i="7"/>
  <c r="BI167" i="7"/>
  <c r="BH167" i="7"/>
  <c r="BG167" i="7"/>
  <c r="BF167" i="7"/>
  <c r="T167" i="7"/>
  <c r="R167" i="7"/>
  <c r="P167" i="7"/>
  <c r="BI161" i="7"/>
  <c r="BH161" i="7"/>
  <c r="BG161" i="7"/>
  <c r="BF161" i="7"/>
  <c r="T161" i="7"/>
  <c r="R161" i="7"/>
  <c r="P161" i="7"/>
  <c r="BI157" i="7"/>
  <c r="BH157" i="7"/>
  <c r="BG157" i="7"/>
  <c r="BF157" i="7"/>
  <c r="T157" i="7"/>
  <c r="R157" i="7"/>
  <c r="P157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7" i="7"/>
  <c r="BH147" i="7"/>
  <c r="BG147" i="7"/>
  <c r="BF147" i="7"/>
  <c r="T147" i="7"/>
  <c r="R147" i="7"/>
  <c r="P147" i="7"/>
  <c r="BI133" i="7"/>
  <c r="BH133" i="7"/>
  <c r="BG133" i="7"/>
  <c r="BF133" i="7"/>
  <c r="T133" i="7"/>
  <c r="R133" i="7"/>
  <c r="P133" i="7"/>
  <c r="BI126" i="7"/>
  <c r="BH126" i="7"/>
  <c r="BG126" i="7"/>
  <c r="BF126" i="7"/>
  <c r="T126" i="7"/>
  <c r="R126" i="7"/>
  <c r="P126" i="7"/>
  <c r="BI106" i="7"/>
  <c r="BH106" i="7"/>
  <c r="BG106" i="7"/>
  <c r="BF106" i="7"/>
  <c r="T106" i="7"/>
  <c r="R106" i="7"/>
  <c r="P106" i="7"/>
  <c r="BI102" i="7"/>
  <c r="BH102" i="7"/>
  <c r="BG102" i="7"/>
  <c r="BF102" i="7"/>
  <c r="T102" i="7"/>
  <c r="R102" i="7"/>
  <c r="P102" i="7"/>
  <c r="F93" i="7"/>
  <c r="E91" i="7"/>
  <c r="F56" i="7"/>
  <c r="E54" i="7"/>
  <c r="J26" i="7"/>
  <c r="E26" i="7"/>
  <c r="J96" i="7" s="1"/>
  <c r="J25" i="7"/>
  <c r="J23" i="7"/>
  <c r="E23" i="7"/>
  <c r="J58" i="7" s="1"/>
  <c r="J22" i="7"/>
  <c r="J20" i="7"/>
  <c r="E20" i="7"/>
  <c r="F96" i="7"/>
  <c r="J19" i="7"/>
  <c r="J17" i="7"/>
  <c r="E17" i="7"/>
  <c r="F95" i="7" s="1"/>
  <c r="J16" i="7"/>
  <c r="J14" i="7"/>
  <c r="J56" i="7"/>
  <c r="E7" i="7"/>
  <c r="E50" i="7"/>
  <c r="J39" i="6"/>
  <c r="J38" i="6"/>
  <c r="AY60" i="1"/>
  <c r="J37" i="6"/>
  <c r="AX60" i="1" s="1"/>
  <c r="BI90" i="6"/>
  <c r="BH90" i="6"/>
  <c r="BG90" i="6"/>
  <c r="F37" i="6" s="1"/>
  <c r="BB60" i="1" s="1"/>
  <c r="BF90" i="6"/>
  <c r="T90" i="6"/>
  <c r="T89" i="6" s="1"/>
  <c r="T88" i="6" s="1"/>
  <c r="T87" i="6" s="1"/>
  <c r="R90" i="6"/>
  <c r="R89" i="6"/>
  <c r="R88" i="6"/>
  <c r="R87" i="6" s="1"/>
  <c r="P90" i="6"/>
  <c r="P89" i="6" s="1"/>
  <c r="P88" i="6" s="1"/>
  <c r="P87" i="6" s="1"/>
  <c r="AU60" i="1" s="1"/>
  <c r="F81" i="6"/>
  <c r="E79" i="6"/>
  <c r="F56" i="6"/>
  <c r="E54" i="6"/>
  <c r="J26" i="6"/>
  <c r="E26" i="6"/>
  <c r="J84" i="6" s="1"/>
  <c r="J25" i="6"/>
  <c r="J23" i="6"/>
  <c r="E23" i="6"/>
  <c r="J58" i="6"/>
  <c r="J22" i="6"/>
  <c r="J20" i="6"/>
  <c r="E20" i="6"/>
  <c r="F84" i="6"/>
  <c r="J19" i="6"/>
  <c r="J17" i="6"/>
  <c r="E17" i="6"/>
  <c r="F83" i="6" s="1"/>
  <c r="J16" i="6"/>
  <c r="J14" i="6"/>
  <c r="J81" i="6"/>
  <c r="E7" i="6"/>
  <c r="E75" i="6"/>
  <c r="J39" i="5"/>
  <c r="J38" i="5"/>
  <c r="AY59" i="1"/>
  <c r="J37" i="5"/>
  <c r="AX59" i="1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3" i="5"/>
  <c r="BH103" i="5"/>
  <c r="BG103" i="5"/>
  <c r="BF103" i="5"/>
  <c r="T103" i="5"/>
  <c r="R103" i="5"/>
  <c r="P103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BI97" i="5"/>
  <c r="BH97" i="5"/>
  <c r="BG97" i="5"/>
  <c r="BF97" i="5"/>
  <c r="T97" i="5"/>
  <c r="R97" i="5"/>
  <c r="P97" i="5"/>
  <c r="BI96" i="5"/>
  <c r="BH96" i="5"/>
  <c r="BG96" i="5"/>
  <c r="BF96" i="5"/>
  <c r="T96" i="5"/>
  <c r="R96" i="5"/>
  <c r="P96" i="5"/>
  <c r="BI95" i="5"/>
  <c r="BH95" i="5"/>
  <c r="BG95" i="5"/>
  <c r="BF95" i="5"/>
  <c r="T95" i="5"/>
  <c r="R95" i="5"/>
  <c r="P95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F82" i="5"/>
  <c r="E80" i="5"/>
  <c r="F56" i="5"/>
  <c r="E54" i="5"/>
  <c r="J26" i="5"/>
  <c r="E26" i="5"/>
  <c r="J85" i="5"/>
  <c r="J25" i="5"/>
  <c r="J23" i="5"/>
  <c r="E23" i="5"/>
  <c r="J84" i="5"/>
  <c r="J22" i="5"/>
  <c r="J20" i="5"/>
  <c r="E20" i="5"/>
  <c r="F59" i="5" s="1"/>
  <c r="J19" i="5"/>
  <c r="J17" i="5"/>
  <c r="E17" i="5"/>
  <c r="F58" i="5"/>
  <c r="J16" i="5"/>
  <c r="J14" i="5"/>
  <c r="J82" i="5"/>
  <c r="E7" i="5"/>
  <c r="E50" i="5" s="1"/>
  <c r="J39" i="4"/>
  <c r="J38" i="4"/>
  <c r="AY58" i="1" s="1"/>
  <c r="J37" i="4"/>
  <c r="AX58" i="1" s="1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F83" i="4"/>
  <c r="E81" i="4"/>
  <c r="F56" i="4"/>
  <c r="E54" i="4"/>
  <c r="J26" i="4"/>
  <c r="E26" i="4"/>
  <c r="J86" i="4"/>
  <c r="J25" i="4"/>
  <c r="J23" i="4"/>
  <c r="E23" i="4"/>
  <c r="J85" i="4"/>
  <c r="J22" i="4"/>
  <c r="J20" i="4"/>
  <c r="E20" i="4"/>
  <c r="F86" i="4" s="1"/>
  <c r="J19" i="4"/>
  <c r="J17" i="4"/>
  <c r="E17" i="4"/>
  <c r="F85" i="4"/>
  <c r="J16" i="4"/>
  <c r="J14" i="4"/>
  <c r="J83" i="4"/>
  <c r="E7" i="4"/>
  <c r="E50" i="4" s="1"/>
  <c r="J39" i="3"/>
  <c r="J38" i="3"/>
  <c r="AY57" i="1" s="1"/>
  <c r="J37" i="3"/>
  <c r="AX57" i="1" s="1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F83" i="3"/>
  <c r="E81" i="3"/>
  <c r="F56" i="3"/>
  <c r="E54" i="3"/>
  <c r="J26" i="3"/>
  <c r="E26" i="3"/>
  <c r="J86" i="3"/>
  <c r="J25" i="3"/>
  <c r="J23" i="3"/>
  <c r="E23" i="3"/>
  <c r="J85" i="3"/>
  <c r="J22" i="3"/>
  <c r="J20" i="3"/>
  <c r="E20" i="3"/>
  <c r="F86" i="3"/>
  <c r="J19" i="3"/>
  <c r="J17" i="3"/>
  <c r="E17" i="3"/>
  <c r="F85" i="3"/>
  <c r="J16" i="3"/>
  <c r="J14" i="3"/>
  <c r="J83" i="3"/>
  <c r="E7" i="3"/>
  <c r="E77" i="3" s="1"/>
  <c r="J39" i="2"/>
  <c r="J38" i="2"/>
  <c r="AY56" i="1"/>
  <c r="J37" i="2"/>
  <c r="AX56" i="1"/>
  <c r="BI1150" i="2"/>
  <c r="BH1150" i="2"/>
  <c r="BG1150" i="2"/>
  <c r="BF1150" i="2"/>
  <c r="T1150" i="2"/>
  <c r="R1150" i="2"/>
  <c r="P1150" i="2"/>
  <c r="BI1123" i="2"/>
  <c r="BH1123" i="2"/>
  <c r="BG1123" i="2"/>
  <c r="BF1123" i="2"/>
  <c r="T1123" i="2"/>
  <c r="R1123" i="2"/>
  <c r="P1123" i="2"/>
  <c r="BI1096" i="2"/>
  <c r="BH1096" i="2"/>
  <c r="BG1096" i="2"/>
  <c r="BF1096" i="2"/>
  <c r="T1096" i="2"/>
  <c r="R1096" i="2"/>
  <c r="P1096" i="2"/>
  <c r="BI1051" i="2"/>
  <c r="BH1051" i="2"/>
  <c r="BG1051" i="2"/>
  <c r="BF1051" i="2"/>
  <c r="T1051" i="2"/>
  <c r="R1051" i="2"/>
  <c r="P1051" i="2"/>
  <c r="BI1040" i="2"/>
  <c r="BH1040" i="2"/>
  <c r="BG1040" i="2"/>
  <c r="BF1040" i="2"/>
  <c r="T1040" i="2"/>
  <c r="R1040" i="2"/>
  <c r="P1040" i="2"/>
  <c r="BI1030" i="2"/>
  <c r="BH1030" i="2"/>
  <c r="BG1030" i="2"/>
  <c r="BF1030" i="2"/>
  <c r="T1030" i="2"/>
  <c r="R1030" i="2"/>
  <c r="P1030" i="2"/>
  <c r="BI1020" i="2"/>
  <c r="BH1020" i="2"/>
  <c r="BG1020" i="2"/>
  <c r="BF1020" i="2"/>
  <c r="T1020" i="2"/>
  <c r="R1020" i="2"/>
  <c r="P1020" i="2"/>
  <c r="BI1018" i="2"/>
  <c r="BH1018" i="2"/>
  <c r="BG1018" i="2"/>
  <c r="BF1018" i="2"/>
  <c r="T1018" i="2"/>
  <c r="R1018" i="2"/>
  <c r="P1018" i="2"/>
  <c r="BI1014" i="2"/>
  <c r="BH1014" i="2"/>
  <c r="BG1014" i="2"/>
  <c r="BF1014" i="2"/>
  <c r="T1014" i="2"/>
  <c r="R1014" i="2"/>
  <c r="P1014" i="2"/>
  <c r="BI1011" i="2"/>
  <c r="BH1011" i="2"/>
  <c r="BG1011" i="2"/>
  <c r="BF1011" i="2"/>
  <c r="T1011" i="2"/>
  <c r="R1011" i="2"/>
  <c r="P1011" i="2"/>
  <c r="BI1002" i="2"/>
  <c r="BH1002" i="2"/>
  <c r="BG1002" i="2"/>
  <c r="BF1002" i="2"/>
  <c r="T1002" i="2"/>
  <c r="R1002" i="2"/>
  <c r="P1002" i="2"/>
  <c r="BI993" i="2"/>
  <c r="BH993" i="2"/>
  <c r="BG993" i="2"/>
  <c r="BF993" i="2"/>
  <c r="T993" i="2"/>
  <c r="R993" i="2"/>
  <c r="P993" i="2"/>
  <c r="BI991" i="2"/>
  <c r="BH991" i="2"/>
  <c r="BG991" i="2"/>
  <c r="BF991" i="2"/>
  <c r="T991" i="2"/>
  <c r="R991" i="2"/>
  <c r="P991" i="2"/>
  <c r="BI982" i="2"/>
  <c r="BH982" i="2"/>
  <c r="BG982" i="2"/>
  <c r="BF982" i="2"/>
  <c r="T982" i="2"/>
  <c r="R982" i="2"/>
  <c r="P982" i="2"/>
  <c r="BI980" i="2"/>
  <c r="BH980" i="2"/>
  <c r="BG980" i="2"/>
  <c r="BF980" i="2"/>
  <c r="T980" i="2"/>
  <c r="R980" i="2"/>
  <c r="P980" i="2"/>
  <c r="BI971" i="2"/>
  <c r="BH971" i="2"/>
  <c r="BG971" i="2"/>
  <c r="BF971" i="2"/>
  <c r="T971" i="2"/>
  <c r="R971" i="2"/>
  <c r="P971" i="2"/>
  <c r="BI969" i="2"/>
  <c r="BH969" i="2"/>
  <c r="BG969" i="2"/>
  <c r="BF969" i="2"/>
  <c r="T969" i="2"/>
  <c r="R969" i="2"/>
  <c r="P969" i="2"/>
  <c r="BI959" i="2"/>
  <c r="BH959" i="2"/>
  <c r="BG959" i="2"/>
  <c r="BF959" i="2"/>
  <c r="T959" i="2"/>
  <c r="R959" i="2"/>
  <c r="P959" i="2"/>
  <c r="BI957" i="2"/>
  <c r="BH957" i="2"/>
  <c r="BG957" i="2"/>
  <c r="BF957" i="2"/>
  <c r="T957" i="2"/>
  <c r="R957" i="2"/>
  <c r="P957" i="2"/>
  <c r="BI955" i="2"/>
  <c r="BH955" i="2"/>
  <c r="BG955" i="2"/>
  <c r="BF955" i="2"/>
  <c r="T955" i="2"/>
  <c r="R955" i="2"/>
  <c r="P955" i="2"/>
  <c r="BI928" i="2"/>
  <c r="BH928" i="2"/>
  <c r="BG928" i="2"/>
  <c r="BF928" i="2"/>
  <c r="T928" i="2"/>
  <c r="R928" i="2"/>
  <c r="P928" i="2"/>
  <c r="BI916" i="2"/>
  <c r="BH916" i="2"/>
  <c r="BG916" i="2"/>
  <c r="BF916" i="2"/>
  <c r="T916" i="2"/>
  <c r="R916" i="2"/>
  <c r="P916" i="2"/>
  <c r="BI889" i="2"/>
  <c r="BH889" i="2"/>
  <c r="BG889" i="2"/>
  <c r="BF889" i="2"/>
  <c r="T889" i="2"/>
  <c r="R889" i="2"/>
  <c r="P889" i="2"/>
  <c r="BI862" i="2"/>
  <c r="BH862" i="2"/>
  <c r="BG862" i="2"/>
  <c r="BF862" i="2"/>
  <c r="T862" i="2"/>
  <c r="R862" i="2"/>
  <c r="P862" i="2"/>
  <c r="BI859" i="2"/>
  <c r="BH859" i="2"/>
  <c r="BG859" i="2"/>
  <c r="BF859" i="2"/>
  <c r="T859" i="2"/>
  <c r="R859" i="2"/>
  <c r="P859" i="2"/>
  <c r="BI857" i="2"/>
  <c r="BH857" i="2"/>
  <c r="BG857" i="2"/>
  <c r="BF857" i="2"/>
  <c r="T857" i="2"/>
  <c r="R857" i="2"/>
  <c r="P857" i="2"/>
  <c r="BI852" i="2"/>
  <c r="BH852" i="2"/>
  <c r="BG852" i="2"/>
  <c r="BF852" i="2"/>
  <c r="T852" i="2"/>
  <c r="R852" i="2"/>
  <c r="P852" i="2"/>
  <c r="BI849" i="2"/>
  <c r="BH849" i="2"/>
  <c r="BG849" i="2"/>
  <c r="BF849" i="2"/>
  <c r="T849" i="2"/>
  <c r="R849" i="2"/>
  <c r="P849" i="2"/>
  <c r="BI830" i="2"/>
  <c r="BH830" i="2"/>
  <c r="BG830" i="2"/>
  <c r="BF830" i="2"/>
  <c r="T830" i="2"/>
  <c r="R830" i="2"/>
  <c r="P830" i="2"/>
  <c r="BI821" i="2"/>
  <c r="BH821" i="2"/>
  <c r="BG821" i="2"/>
  <c r="BF821" i="2"/>
  <c r="T821" i="2"/>
  <c r="R821" i="2"/>
  <c r="P821" i="2"/>
  <c r="BI819" i="2"/>
  <c r="BH819" i="2"/>
  <c r="BG819" i="2"/>
  <c r="BF819" i="2"/>
  <c r="T819" i="2"/>
  <c r="R819" i="2"/>
  <c r="P819" i="2"/>
  <c r="BI810" i="2"/>
  <c r="BH810" i="2"/>
  <c r="BG810" i="2"/>
  <c r="BF810" i="2"/>
  <c r="T810" i="2"/>
  <c r="R810" i="2"/>
  <c r="P810" i="2"/>
  <c r="BI782" i="2"/>
  <c r="BH782" i="2"/>
  <c r="BG782" i="2"/>
  <c r="BF782" i="2"/>
  <c r="T782" i="2"/>
  <c r="R782" i="2"/>
  <c r="P782" i="2"/>
  <c r="BI780" i="2"/>
  <c r="BH780" i="2"/>
  <c r="BG780" i="2"/>
  <c r="BF780" i="2"/>
  <c r="T780" i="2"/>
  <c r="R780" i="2"/>
  <c r="P780" i="2"/>
  <c r="BI761" i="2"/>
  <c r="BH761" i="2"/>
  <c r="BG761" i="2"/>
  <c r="BF761" i="2"/>
  <c r="T761" i="2"/>
  <c r="R761" i="2"/>
  <c r="P761" i="2"/>
  <c r="BI752" i="2"/>
  <c r="BH752" i="2"/>
  <c r="BG752" i="2"/>
  <c r="BF752" i="2"/>
  <c r="T752" i="2"/>
  <c r="R752" i="2"/>
  <c r="P752" i="2"/>
  <c r="BI750" i="2"/>
  <c r="BH750" i="2"/>
  <c r="BG750" i="2"/>
  <c r="BF750" i="2"/>
  <c r="T750" i="2"/>
  <c r="R750" i="2"/>
  <c r="P750" i="2"/>
  <c r="BI738" i="2"/>
  <c r="BH738" i="2"/>
  <c r="BG738" i="2"/>
  <c r="BF738" i="2"/>
  <c r="T738" i="2"/>
  <c r="R738" i="2"/>
  <c r="P738" i="2"/>
  <c r="BI729" i="2"/>
  <c r="BH729" i="2"/>
  <c r="BG729" i="2"/>
  <c r="BF729" i="2"/>
  <c r="T729" i="2"/>
  <c r="R729" i="2"/>
  <c r="P729" i="2"/>
  <c r="BI710" i="2"/>
  <c r="BH710" i="2"/>
  <c r="BG710" i="2"/>
  <c r="BF710" i="2"/>
  <c r="T710" i="2"/>
  <c r="R710" i="2"/>
  <c r="P710" i="2"/>
  <c r="BI708" i="2"/>
  <c r="BH708" i="2"/>
  <c r="BG708" i="2"/>
  <c r="BF708" i="2"/>
  <c r="T708" i="2"/>
  <c r="R708" i="2"/>
  <c r="P708" i="2"/>
  <c r="BI689" i="2"/>
  <c r="BH689" i="2"/>
  <c r="BG689" i="2"/>
  <c r="BF689" i="2"/>
  <c r="T689" i="2"/>
  <c r="R689" i="2"/>
  <c r="P689" i="2"/>
  <c r="BI686" i="2"/>
  <c r="BH686" i="2"/>
  <c r="BG686" i="2"/>
  <c r="BF686" i="2"/>
  <c r="T686" i="2"/>
  <c r="R686" i="2"/>
  <c r="P686" i="2"/>
  <c r="BI677" i="2"/>
  <c r="BH677" i="2"/>
  <c r="BG677" i="2"/>
  <c r="BF677" i="2"/>
  <c r="T677" i="2"/>
  <c r="R677" i="2"/>
  <c r="P677" i="2"/>
  <c r="BI676" i="2"/>
  <c r="BH676" i="2"/>
  <c r="BG676" i="2"/>
  <c r="BF676" i="2"/>
  <c r="T676" i="2"/>
  <c r="R676" i="2"/>
  <c r="P676" i="2"/>
  <c r="BI668" i="2"/>
  <c r="BH668" i="2"/>
  <c r="BG668" i="2"/>
  <c r="BF668" i="2"/>
  <c r="T668" i="2"/>
  <c r="R668" i="2"/>
  <c r="P668" i="2"/>
  <c r="BI667" i="2"/>
  <c r="BH667" i="2"/>
  <c r="BG667" i="2"/>
  <c r="BF667" i="2"/>
  <c r="T667" i="2"/>
  <c r="R667" i="2"/>
  <c r="P667" i="2"/>
  <c r="BI665" i="2"/>
  <c r="BH665" i="2"/>
  <c r="BG665" i="2"/>
  <c r="BF665" i="2"/>
  <c r="T665" i="2"/>
  <c r="R665" i="2"/>
  <c r="P665" i="2"/>
  <c r="BI662" i="2"/>
  <c r="BH662" i="2"/>
  <c r="BG662" i="2"/>
  <c r="BF662" i="2"/>
  <c r="T662" i="2"/>
  <c r="R662" i="2"/>
  <c r="P662" i="2"/>
  <c r="BI659" i="2"/>
  <c r="BH659" i="2"/>
  <c r="BG659" i="2"/>
  <c r="BF659" i="2"/>
  <c r="T659" i="2"/>
  <c r="R659" i="2"/>
  <c r="P659" i="2"/>
  <c r="BI651" i="2"/>
  <c r="BH651" i="2"/>
  <c r="BG651" i="2"/>
  <c r="BF651" i="2"/>
  <c r="T651" i="2"/>
  <c r="R651" i="2"/>
  <c r="P651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35" i="2"/>
  <c r="BH635" i="2"/>
  <c r="BG635" i="2"/>
  <c r="BF635" i="2"/>
  <c r="T635" i="2"/>
  <c r="R635" i="2"/>
  <c r="P635" i="2"/>
  <c r="BI632" i="2"/>
  <c r="BH632" i="2"/>
  <c r="BG632" i="2"/>
  <c r="BF632" i="2"/>
  <c r="T632" i="2"/>
  <c r="R632" i="2"/>
  <c r="P632" i="2"/>
  <c r="BI627" i="2"/>
  <c r="BH627" i="2"/>
  <c r="BG627" i="2"/>
  <c r="BF627" i="2"/>
  <c r="T627" i="2"/>
  <c r="R627" i="2"/>
  <c r="P627" i="2"/>
  <c r="BI626" i="2"/>
  <c r="BH626" i="2"/>
  <c r="BG626" i="2"/>
  <c r="BF626" i="2"/>
  <c r="T626" i="2"/>
  <c r="R626" i="2"/>
  <c r="P626" i="2"/>
  <c r="BI619" i="2"/>
  <c r="BH619" i="2"/>
  <c r="BG619" i="2"/>
  <c r="BF619" i="2"/>
  <c r="T619" i="2"/>
  <c r="R619" i="2"/>
  <c r="P619" i="2"/>
  <c r="BI618" i="2"/>
  <c r="BH618" i="2"/>
  <c r="BG618" i="2"/>
  <c r="BF618" i="2"/>
  <c r="T618" i="2"/>
  <c r="R618" i="2"/>
  <c r="P618" i="2"/>
  <c r="BI609" i="2"/>
  <c r="BH609" i="2"/>
  <c r="BG609" i="2"/>
  <c r="BF609" i="2"/>
  <c r="T609" i="2"/>
  <c r="R609" i="2"/>
  <c r="P609" i="2"/>
  <c r="BI608" i="2"/>
  <c r="BH608" i="2"/>
  <c r="BG608" i="2"/>
  <c r="BF608" i="2"/>
  <c r="T608" i="2"/>
  <c r="R608" i="2"/>
  <c r="P608" i="2"/>
  <c r="BI599" i="2"/>
  <c r="BH599" i="2"/>
  <c r="BG599" i="2"/>
  <c r="BF599" i="2"/>
  <c r="T599" i="2"/>
  <c r="R599" i="2"/>
  <c r="P599" i="2"/>
  <c r="BI594" i="2"/>
  <c r="BH594" i="2"/>
  <c r="BG594" i="2"/>
  <c r="BF594" i="2"/>
  <c r="T594" i="2"/>
  <c r="R594" i="2"/>
  <c r="P594" i="2"/>
  <c r="BI589" i="2"/>
  <c r="BH589" i="2"/>
  <c r="BG589" i="2"/>
  <c r="BF589" i="2"/>
  <c r="T589" i="2"/>
  <c r="R589" i="2"/>
  <c r="P589" i="2"/>
  <c r="BI584" i="2"/>
  <c r="BH584" i="2"/>
  <c r="BG584" i="2"/>
  <c r="BF584" i="2"/>
  <c r="T584" i="2"/>
  <c r="R584" i="2"/>
  <c r="P584" i="2"/>
  <c r="BI579" i="2"/>
  <c r="BH579" i="2"/>
  <c r="BG579" i="2"/>
  <c r="BF579" i="2"/>
  <c r="T579" i="2"/>
  <c r="R579" i="2"/>
  <c r="P579" i="2"/>
  <c r="BI570" i="2"/>
  <c r="BH570" i="2"/>
  <c r="BG570" i="2"/>
  <c r="BF570" i="2"/>
  <c r="T570" i="2"/>
  <c r="R570" i="2"/>
  <c r="P570" i="2"/>
  <c r="BI563" i="2"/>
  <c r="BH563" i="2"/>
  <c r="BG563" i="2"/>
  <c r="BF563" i="2"/>
  <c r="T563" i="2"/>
  <c r="R563" i="2"/>
  <c r="P563" i="2"/>
  <c r="BI554" i="2"/>
  <c r="BH554" i="2"/>
  <c r="BG554" i="2"/>
  <c r="BF554" i="2"/>
  <c r="T554" i="2"/>
  <c r="R554" i="2"/>
  <c r="P554" i="2"/>
  <c r="BI535" i="2"/>
  <c r="BH535" i="2"/>
  <c r="BG535" i="2"/>
  <c r="BF535" i="2"/>
  <c r="T535" i="2"/>
  <c r="R535" i="2"/>
  <c r="P535" i="2"/>
  <c r="BI531" i="2"/>
  <c r="BH531" i="2"/>
  <c r="BG531" i="2"/>
  <c r="BF531" i="2"/>
  <c r="T531" i="2"/>
  <c r="R531" i="2"/>
  <c r="P531" i="2"/>
  <c r="BI522" i="2"/>
  <c r="BH522" i="2"/>
  <c r="BG522" i="2"/>
  <c r="BF522" i="2"/>
  <c r="T522" i="2"/>
  <c r="R522" i="2"/>
  <c r="P522" i="2"/>
  <c r="BI513" i="2"/>
  <c r="BH513" i="2"/>
  <c r="BG513" i="2"/>
  <c r="BF513" i="2"/>
  <c r="T513" i="2"/>
  <c r="R513" i="2"/>
  <c r="P513" i="2"/>
  <c r="BI503" i="2"/>
  <c r="BH503" i="2"/>
  <c r="BG503" i="2"/>
  <c r="BF503" i="2"/>
  <c r="T503" i="2"/>
  <c r="R503" i="2"/>
  <c r="P503" i="2"/>
  <c r="BI494" i="2"/>
  <c r="BH494" i="2"/>
  <c r="BG494" i="2"/>
  <c r="BF494" i="2"/>
  <c r="T494" i="2"/>
  <c r="R494" i="2"/>
  <c r="P494" i="2"/>
  <c r="BI485" i="2"/>
  <c r="BH485" i="2"/>
  <c r="BG485" i="2"/>
  <c r="BF485" i="2"/>
  <c r="T485" i="2"/>
  <c r="R485" i="2"/>
  <c r="P485" i="2"/>
  <c r="BI476" i="2"/>
  <c r="BH476" i="2"/>
  <c r="BG476" i="2"/>
  <c r="BF476" i="2"/>
  <c r="T476" i="2"/>
  <c r="R476" i="2"/>
  <c r="P476" i="2"/>
  <c r="BI475" i="2"/>
  <c r="BH475" i="2"/>
  <c r="BG475" i="2"/>
  <c r="BF475" i="2"/>
  <c r="T475" i="2"/>
  <c r="R475" i="2"/>
  <c r="P475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63" i="2"/>
  <c r="BH463" i="2"/>
  <c r="BG463" i="2"/>
  <c r="BF463" i="2"/>
  <c r="T463" i="2"/>
  <c r="R463" i="2"/>
  <c r="P463" i="2"/>
  <c r="BI458" i="2"/>
  <c r="BH458" i="2"/>
  <c r="BG458" i="2"/>
  <c r="BF458" i="2"/>
  <c r="T458" i="2"/>
  <c r="R458" i="2"/>
  <c r="P458" i="2"/>
  <c r="BI457" i="2"/>
  <c r="BH457" i="2"/>
  <c r="BG457" i="2"/>
  <c r="BF457" i="2"/>
  <c r="T457" i="2"/>
  <c r="R457" i="2"/>
  <c r="P457" i="2"/>
  <c r="BI452" i="2"/>
  <c r="BH452" i="2"/>
  <c r="BG452" i="2"/>
  <c r="BF452" i="2"/>
  <c r="T452" i="2"/>
  <c r="R452" i="2"/>
  <c r="P452" i="2"/>
  <c r="BI443" i="2"/>
  <c r="BH443" i="2"/>
  <c r="BG443" i="2"/>
  <c r="BF443" i="2"/>
  <c r="T443" i="2"/>
  <c r="R443" i="2"/>
  <c r="P443" i="2"/>
  <c r="BI434" i="2"/>
  <c r="BH434" i="2"/>
  <c r="BG434" i="2"/>
  <c r="BF434" i="2"/>
  <c r="T434" i="2"/>
  <c r="R434" i="2"/>
  <c r="P434" i="2"/>
  <c r="BI430" i="2"/>
  <c r="BH430" i="2"/>
  <c r="BG430" i="2"/>
  <c r="BF430" i="2"/>
  <c r="T430" i="2"/>
  <c r="T429" i="2"/>
  <c r="R430" i="2"/>
  <c r="R429" i="2"/>
  <c r="P430" i="2"/>
  <c r="P429" i="2" s="1"/>
  <c r="BI427" i="2"/>
  <c r="BH427" i="2"/>
  <c r="BG427" i="2"/>
  <c r="BF427" i="2"/>
  <c r="T427" i="2"/>
  <c r="R427" i="2"/>
  <c r="P427" i="2"/>
  <c r="BI424" i="2"/>
  <c r="BH424" i="2"/>
  <c r="BG424" i="2"/>
  <c r="BF424" i="2"/>
  <c r="T424" i="2"/>
  <c r="R424" i="2"/>
  <c r="P424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08" i="2"/>
  <c r="BH408" i="2"/>
  <c r="BG408" i="2"/>
  <c r="BF408" i="2"/>
  <c r="T408" i="2"/>
  <c r="R408" i="2"/>
  <c r="P408" i="2"/>
  <c r="BI367" i="2"/>
  <c r="BH367" i="2"/>
  <c r="BG367" i="2"/>
  <c r="BF367" i="2"/>
  <c r="T367" i="2"/>
  <c r="R367" i="2"/>
  <c r="P367" i="2"/>
  <c r="BI358" i="2"/>
  <c r="BH358" i="2"/>
  <c r="BG358" i="2"/>
  <c r="BF358" i="2"/>
  <c r="T358" i="2"/>
  <c r="R358" i="2"/>
  <c r="P358" i="2"/>
  <c r="BI351" i="2"/>
  <c r="BH351" i="2"/>
  <c r="BG351" i="2"/>
  <c r="BF351" i="2"/>
  <c r="T351" i="2"/>
  <c r="R351" i="2"/>
  <c r="P351" i="2"/>
  <c r="BI347" i="2"/>
  <c r="BH347" i="2"/>
  <c r="BG347" i="2"/>
  <c r="BF347" i="2"/>
  <c r="T347" i="2"/>
  <c r="R347" i="2"/>
  <c r="P347" i="2"/>
  <c r="BI338" i="2"/>
  <c r="BH338" i="2"/>
  <c r="BG338" i="2"/>
  <c r="BF338" i="2"/>
  <c r="T338" i="2"/>
  <c r="R338" i="2"/>
  <c r="P338" i="2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R323" i="2"/>
  <c r="P323" i="2"/>
  <c r="BI310" i="2"/>
  <c r="BH310" i="2"/>
  <c r="BG310" i="2"/>
  <c r="BF310" i="2"/>
  <c r="T310" i="2"/>
  <c r="R310" i="2"/>
  <c r="P310" i="2"/>
  <c r="BI303" i="2"/>
  <c r="BH303" i="2"/>
  <c r="BG303" i="2"/>
  <c r="BF303" i="2"/>
  <c r="T303" i="2"/>
  <c r="R303" i="2"/>
  <c r="P303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6" i="2"/>
  <c r="BH276" i="2"/>
  <c r="BG276" i="2"/>
  <c r="BF276" i="2"/>
  <c r="T276" i="2"/>
  <c r="R276" i="2"/>
  <c r="P276" i="2"/>
  <c r="BI264" i="2"/>
  <c r="BH264" i="2"/>
  <c r="BG264" i="2"/>
  <c r="BF264" i="2"/>
  <c r="T264" i="2"/>
  <c r="R264" i="2"/>
  <c r="P264" i="2"/>
  <c r="BI255" i="2"/>
  <c r="BH255" i="2"/>
  <c r="BG255" i="2"/>
  <c r="BF255" i="2"/>
  <c r="T255" i="2"/>
  <c r="R255" i="2"/>
  <c r="P255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34" i="2"/>
  <c r="BH234" i="2"/>
  <c r="BG234" i="2"/>
  <c r="BF234" i="2"/>
  <c r="T234" i="2"/>
  <c r="R234" i="2"/>
  <c r="P234" i="2"/>
  <c r="BI228" i="2"/>
  <c r="BH228" i="2"/>
  <c r="BG228" i="2"/>
  <c r="BF228" i="2"/>
  <c r="T228" i="2"/>
  <c r="R228" i="2"/>
  <c r="P228" i="2"/>
  <c r="BI219" i="2"/>
  <c r="BH219" i="2"/>
  <c r="BG219" i="2"/>
  <c r="BF219" i="2"/>
  <c r="T219" i="2"/>
  <c r="R219" i="2"/>
  <c r="P219" i="2"/>
  <c r="BI209" i="2"/>
  <c r="BH209" i="2"/>
  <c r="BG209" i="2"/>
  <c r="BF209" i="2"/>
  <c r="T209" i="2"/>
  <c r="R209" i="2"/>
  <c r="P209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38" i="2"/>
  <c r="BH138" i="2"/>
  <c r="BG138" i="2"/>
  <c r="BF138" i="2"/>
  <c r="T138" i="2"/>
  <c r="R138" i="2"/>
  <c r="P138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19" i="2"/>
  <c r="BH119" i="2"/>
  <c r="BG119" i="2"/>
  <c r="BF119" i="2"/>
  <c r="T119" i="2"/>
  <c r="R119" i="2"/>
  <c r="P119" i="2"/>
  <c r="BI114" i="2"/>
  <c r="BH114" i="2"/>
  <c r="BG114" i="2"/>
  <c r="BF114" i="2"/>
  <c r="T114" i="2"/>
  <c r="R114" i="2"/>
  <c r="P114" i="2"/>
  <c r="BI107" i="2"/>
  <c r="BH107" i="2"/>
  <c r="BG107" i="2"/>
  <c r="BF107" i="2"/>
  <c r="T107" i="2"/>
  <c r="R107" i="2"/>
  <c r="P107" i="2"/>
  <c r="BI103" i="2"/>
  <c r="BH103" i="2"/>
  <c r="BG103" i="2"/>
  <c r="BF103" i="2"/>
  <c r="T103" i="2"/>
  <c r="R103" i="2"/>
  <c r="P103" i="2"/>
  <c r="F94" i="2"/>
  <c r="E92" i="2"/>
  <c r="F56" i="2"/>
  <c r="E54" i="2"/>
  <c r="J26" i="2"/>
  <c r="E26" i="2"/>
  <c r="J97" i="2"/>
  <c r="J25" i="2"/>
  <c r="J23" i="2"/>
  <c r="E23" i="2"/>
  <c r="J96" i="2"/>
  <c r="J22" i="2"/>
  <c r="J20" i="2"/>
  <c r="E20" i="2"/>
  <c r="F59" i="2"/>
  <c r="J19" i="2"/>
  <c r="J17" i="2"/>
  <c r="E17" i="2"/>
  <c r="F58" i="2"/>
  <c r="J16" i="2"/>
  <c r="J14" i="2"/>
  <c r="J94" i="2"/>
  <c r="E7" i="2"/>
  <c r="E88" i="2" s="1"/>
  <c r="L50" i="1"/>
  <c r="AM50" i="1"/>
  <c r="AM49" i="1"/>
  <c r="L49" i="1"/>
  <c r="AM47" i="1"/>
  <c r="L47" i="1"/>
  <c r="L45" i="1"/>
  <c r="L44" i="1"/>
  <c r="J1123" i="2"/>
  <c r="BK889" i="2"/>
  <c r="BK852" i="2"/>
  <c r="J830" i="2"/>
  <c r="J819" i="2"/>
  <c r="J782" i="2"/>
  <c r="J750" i="2"/>
  <c r="BK708" i="2"/>
  <c r="BK676" i="2"/>
  <c r="BK662" i="2"/>
  <c r="BK644" i="2"/>
  <c r="BK626" i="2"/>
  <c r="BK608" i="2"/>
  <c r="BK584" i="2"/>
  <c r="BK554" i="2"/>
  <c r="J513" i="2"/>
  <c r="BK476" i="2"/>
  <c r="J469" i="2"/>
  <c r="J457" i="2"/>
  <c r="J430" i="2"/>
  <c r="J419" i="2"/>
  <c r="J358" i="2"/>
  <c r="J328" i="2"/>
  <c r="J294" i="2"/>
  <c r="BK264" i="2"/>
  <c r="BK234" i="2"/>
  <c r="J192" i="2"/>
  <c r="BK138" i="2"/>
  <c r="J114" i="2"/>
  <c r="BK1150" i="2"/>
  <c r="BK1096" i="2"/>
  <c r="J1051" i="2"/>
  <c r="J1030" i="2"/>
  <c r="J1018" i="2"/>
  <c r="J1011" i="2"/>
  <c r="J993" i="2"/>
  <c r="J982" i="2"/>
  <c r="J971" i="2"/>
  <c r="J959" i="2"/>
  <c r="J955" i="2"/>
  <c r="BK862" i="2"/>
  <c r="BK780" i="2"/>
  <c r="BK738" i="2"/>
  <c r="J689" i="2"/>
  <c r="BK668" i="2"/>
  <c r="J659" i="2"/>
  <c r="J635" i="2"/>
  <c r="J619" i="2"/>
  <c r="BK599" i="2"/>
  <c r="J584" i="2"/>
  <c r="J535" i="2"/>
  <c r="J503" i="2"/>
  <c r="J476" i="2"/>
  <c r="J463" i="2"/>
  <c r="J443" i="2"/>
  <c r="BK424" i="2"/>
  <c r="BK408" i="2"/>
  <c r="BK347" i="2"/>
  <c r="BK310" i="2"/>
  <c r="J290" i="2"/>
  <c r="J264" i="2"/>
  <c r="J234" i="2"/>
  <c r="BK192" i="2"/>
  <c r="J138" i="2"/>
  <c r="BK114" i="2"/>
  <c r="AS67" i="1"/>
  <c r="BK137" i="3"/>
  <c r="J135" i="3"/>
  <c r="J130" i="3"/>
  <c r="BK126" i="3"/>
  <c r="BK122" i="3"/>
  <c r="J118" i="3"/>
  <c r="J113" i="3"/>
  <c r="J109" i="3"/>
  <c r="J105" i="3"/>
  <c r="BK119" i="3"/>
  <c r="J115" i="3"/>
  <c r="J111" i="3"/>
  <c r="J106" i="3"/>
  <c r="J102" i="3"/>
  <c r="J98" i="3"/>
  <c r="J93" i="3"/>
  <c r="J155" i="4"/>
  <c r="BK151" i="4"/>
  <c r="BK147" i="4"/>
  <c r="BK145" i="4"/>
  <c r="BK143" i="4"/>
  <c r="J140" i="4"/>
  <c r="J136" i="4"/>
  <c r="BK131" i="4"/>
  <c r="BK128" i="4"/>
  <c r="BK124" i="4"/>
  <c r="BK119" i="4"/>
  <c r="BK115" i="4"/>
  <c r="J111" i="4"/>
  <c r="BK107" i="4"/>
  <c r="J102" i="4"/>
  <c r="J98" i="4"/>
  <c r="BK92" i="4"/>
  <c r="BK153" i="4"/>
  <c r="BK149" i="4"/>
  <c r="BK140" i="4"/>
  <c r="BK136" i="4"/>
  <c r="J131" i="4"/>
  <c r="BK127" i="4"/>
  <c r="BK123" i="4"/>
  <c r="J119" i="4"/>
  <c r="J115" i="4"/>
  <c r="J110" i="4"/>
  <c r="BK106" i="4"/>
  <c r="BK101" i="4"/>
  <c r="BK97" i="4"/>
  <c r="J92" i="4"/>
  <c r="BK130" i="5"/>
  <c r="BK125" i="5"/>
  <c r="J121" i="5"/>
  <c r="BK117" i="5"/>
  <c r="J113" i="5"/>
  <c r="J108" i="5"/>
  <c r="BK104" i="5"/>
  <c r="J100" i="5"/>
  <c r="J96" i="5"/>
  <c r="J94" i="5"/>
  <c r="BK90" i="5"/>
  <c r="J130" i="5"/>
  <c r="J125" i="5"/>
  <c r="BK121" i="5"/>
  <c r="J117" i="5"/>
  <c r="BK113" i="5"/>
  <c r="BK108" i="5"/>
  <c r="J104" i="5"/>
  <c r="BK100" i="5"/>
  <c r="BK96" i="5"/>
  <c r="BK92" i="5"/>
  <c r="J90" i="6"/>
  <c r="J700" i="7"/>
  <c r="J649" i="7"/>
  <c r="J634" i="7"/>
  <c r="J614" i="7"/>
  <c r="BK592" i="7"/>
  <c r="J549" i="7"/>
  <c r="J520" i="7"/>
  <c r="J502" i="7"/>
  <c r="J484" i="7"/>
  <c r="J463" i="7"/>
  <c r="J438" i="7"/>
  <c r="BK420" i="7"/>
  <c r="J403" i="7"/>
  <c r="BK385" i="7"/>
  <c r="BK369" i="7"/>
  <c r="BK359" i="7"/>
  <c r="J349" i="7"/>
  <c r="J331" i="7"/>
  <c r="J299" i="7"/>
  <c r="BK280" i="7"/>
  <c r="J269" i="7"/>
  <c r="BK256" i="7"/>
  <c r="J242" i="7"/>
  <c r="J231" i="7"/>
  <c r="J199" i="7"/>
  <c r="J171" i="7"/>
  <c r="BK153" i="7"/>
  <c r="J126" i="7"/>
  <c r="J713" i="7"/>
  <c r="J656" i="7"/>
  <c r="BK637" i="7"/>
  <c r="J620" i="7"/>
  <c r="J612" i="7"/>
  <c r="J590" i="7"/>
  <c r="J537" i="7"/>
  <c r="BK506" i="7"/>
  <c r="J486" i="7"/>
  <c r="BK478" i="7"/>
  <c r="BK456" i="7"/>
  <c r="BK435" i="7"/>
  <c r="J419" i="7"/>
  <c r="BK403" i="7"/>
  <c r="J385" i="7"/>
  <c r="J369" i="7"/>
  <c r="J359" i="7"/>
  <c r="BK349" i="7"/>
  <c r="BK331" i="7"/>
  <c r="BK299" i="7"/>
  <c r="J280" i="7"/>
  <c r="BK269" i="7"/>
  <c r="J252" i="7"/>
  <c r="J240" i="7"/>
  <c r="J211" i="7"/>
  <c r="J195" i="7"/>
  <c r="J167" i="7"/>
  <c r="BK151" i="7"/>
  <c r="BK106" i="7"/>
  <c r="J121" i="8"/>
  <c r="J117" i="8"/>
  <c r="BK110" i="8"/>
  <c r="J105" i="8"/>
  <c r="BK102" i="8"/>
  <c r="J96" i="8"/>
  <c r="BK94" i="8"/>
  <c r="BK126" i="8"/>
  <c r="BK121" i="8"/>
  <c r="BK117" i="8"/>
  <c r="BK143" i="9"/>
  <c r="J139" i="9"/>
  <c r="J135" i="9"/>
  <c r="J131" i="9"/>
  <c r="J126" i="9"/>
  <c r="BK122" i="9"/>
  <c r="BK120" i="9"/>
  <c r="BK115" i="9"/>
  <c r="J109" i="9"/>
  <c r="BK105" i="9"/>
  <c r="BK100" i="9"/>
  <c r="BK99" i="9"/>
  <c r="BK95" i="9"/>
  <c r="J91" i="9"/>
  <c r="BK139" i="9"/>
  <c r="BK135" i="9"/>
  <c r="BK131" i="9"/>
  <c r="BK126" i="9"/>
  <c r="J122" i="9"/>
  <c r="J117" i="9"/>
  <c r="J113" i="9"/>
  <c r="BK109" i="9"/>
  <c r="J105" i="9"/>
  <c r="J100" i="9"/>
  <c r="J96" i="9"/>
  <c r="BK92" i="9"/>
  <c r="BK124" i="10"/>
  <c r="J121" i="10"/>
  <c r="J116" i="10"/>
  <c r="BK111" i="10"/>
  <c r="J107" i="10"/>
  <c r="BK103" i="10"/>
  <c r="BK99" i="10"/>
  <c r="BK94" i="10"/>
  <c r="J90" i="10"/>
  <c r="J124" i="10"/>
  <c r="J120" i="10"/>
  <c r="J117" i="10"/>
  <c r="BK112" i="10"/>
  <c r="BK108" i="10"/>
  <c r="J104" i="10"/>
  <c r="BK100" i="10"/>
  <c r="J97" i="10"/>
  <c r="BK92" i="10"/>
  <c r="BK90" i="11"/>
  <c r="J554" i="12"/>
  <c r="BK516" i="12"/>
  <c r="J496" i="12"/>
  <c r="BK481" i="12"/>
  <c r="BK466" i="12"/>
  <c r="J446" i="12"/>
  <c r="BK422" i="12"/>
  <c r="BK398" i="12"/>
  <c r="J382" i="12"/>
  <c r="BK364" i="12"/>
  <c r="BK352" i="12"/>
  <c r="BK347" i="12"/>
  <c r="BK329" i="12"/>
  <c r="BK320" i="12"/>
  <c r="J305" i="12"/>
  <c r="BK295" i="12"/>
  <c r="J269" i="12"/>
  <c r="J239" i="12"/>
  <c r="BK227" i="12"/>
  <c r="BK212" i="12"/>
  <c r="BK202" i="12"/>
  <c r="BK179" i="12"/>
  <c r="BK163" i="12"/>
  <c r="J148" i="12"/>
  <c r="BK127" i="12"/>
  <c r="BK103" i="12"/>
  <c r="BK524" i="12"/>
  <c r="BK500" i="12"/>
  <c r="BK485" i="12"/>
  <c r="J468" i="12"/>
  <c r="J452" i="12"/>
  <c r="BK427" i="12"/>
  <c r="BK417" i="12"/>
  <c r="J402" i="12"/>
  <c r="BK386" i="12"/>
  <c r="J368" i="12"/>
  <c r="J353" i="12"/>
  <c r="J347" i="12"/>
  <c r="BK332" i="12"/>
  <c r="BK319" i="12"/>
  <c r="J309" i="12"/>
  <c r="J288" i="12"/>
  <c r="J265" i="12"/>
  <c r="J243" i="12"/>
  <c r="J232" i="12"/>
  <c r="BK215" i="12"/>
  <c r="J204" i="12"/>
  <c r="BK183" i="12"/>
  <c r="BK171" i="12"/>
  <c r="J152" i="12"/>
  <c r="BK134" i="12"/>
  <c r="BK108" i="12"/>
  <c r="BK120" i="13"/>
  <c r="J115" i="13"/>
  <c r="BK112" i="13"/>
  <c r="BK107" i="13"/>
  <c r="J102" i="13"/>
  <c r="J99" i="13"/>
  <c r="BK94" i="13"/>
  <c r="BK91" i="13"/>
  <c r="BK121" i="13"/>
  <c r="J117" i="13"/>
  <c r="BK113" i="13"/>
  <c r="BK109" i="13"/>
  <c r="BK104" i="13"/>
  <c r="J100" i="13"/>
  <c r="BK96" i="13"/>
  <c r="J91" i="13"/>
  <c r="BK121" i="14"/>
  <c r="BK116" i="14"/>
  <c r="J112" i="14"/>
  <c r="J108" i="14"/>
  <c r="J106" i="14"/>
  <c r="J102" i="14"/>
  <c r="BK97" i="14"/>
  <c r="BK93" i="14"/>
  <c r="BK91" i="14"/>
  <c r="BK124" i="14"/>
  <c r="BK120" i="14"/>
  <c r="BK115" i="14"/>
  <c r="J111" i="14"/>
  <c r="J107" i="14"/>
  <c r="BK102" i="14"/>
  <c r="J99" i="14"/>
  <c r="BK123" i="15"/>
  <c r="J119" i="15"/>
  <c r="BK115" i="15"/>
  <c r="J111" i="15"/>
  <c r="J106" i="15"/>
  <c r="BK102" i="15"/>
  <c r="J98" i="15"/>
  <c r="J93" i="15"/>
  <c r="J122" i="15"/>
  <c r="J118" i="15"/>
  <c r="BK114" i="15"/>
  <c r="J110" i="15"/>
  <c r="BK105" i="15"/>
  <c r="J101" i="15"/>
  <c r="BK97" i="15"/>
  <c r="BK92" i="15"/>
  <c r="J90" i="16"/>
  <c r="J36" i="16"/>
  <c r="AW72" i="1"/>
  <c r="BK823" i="17"/>
  <c r="J801" i="17"/>
  <c r="BK759" i="17"/>
  <c r="J739" i="17"/>
  <c r="J724" i="17"/>
  <c r="BK677" i="17"/>
  <c r="J645" i="17"/>
  <c r="J624" i="17"/>
  <c r="J595" i="17"/>
  <c r="BK568" i="17"/>
  <c r="BK544" i="17"/>
  <c r="J525" i="17"/>
  <c r="J514" i="17"/>
  <c r="J488" i="17"/>
  <c r="BK469" i="17"/>
  <c r="J460" i="17"/>
  <c r="BK430" i="17"/>
  <c r="J402" i="17"/>
  <c r="J373" i="17"/>
  <c r="J359" i="17"/>
  <c r="BK333" i="17"/>
  <c r="BK321" i="17"/>
  <c r="BK288" i="17"/>
  <c r="BK263" i="17"/>
  <c r="J235" i="17"/>
  <c r="BK199" i="17"/>
  <c r="BK171" i="17"/>
  <c r="J119" i="17"/>
  <c r="BK915" i="17"/>
  <c r="BK871" i="17"/>
  <c r="BK813" i="17"/>
  <c r="J794" i="17"/>
  <c r="BK757" i="17"/>
  <c r="J726" i="17"/>
  <c r="J677" i="17"/>
  <c r="J648" i="17"/>
  <c r="BK638" i="17"/>
  <c r="BK604" i="17"/>
  <c r="J586" i="17"/>
  <c r="BK554" i="17"/>
  <c r="BK537" i="17"/>
  <c r="J523" i="17"/>
  <c r="BK500" i="17"/>
  <c r="J483" i="17"/>
  <c r="J468" i="17"/>
  <c r="BK446" i="17"/>
  <c r="J423" i="17"/>
  <c r="J395" i="17"/>
  <c r="J366" i="17"/>
  <c r="J354" i="17"/>
  <c r="BK329" i="17"/>
  <c r="J318" i="17"/>
  <c r="BK281" i="17"/>
  <c r="BK256" i="17"/>
  <c r="J224" i="17"/>
  <c r="J192" i="17"/>
  <c r="J154" i="17"/>
  <c r="J111" i="17"/>
  <c r="BK129" i="18"/>
  <c r="BK124" i="18"/>
  <c r="BK120" i="18"/>
  <c r="BK116" i="18"/>
  <c r="BK112" i="18"/>
  <c r="J107" i="18"/>
  <c r="BK103" i="18"/>
  <c r="BK99" i="18"/>
  <c r="BK94" i="18"/>
  <c r="J130" i="18"/>
  <c r="J126" i="18"/>
  <c r="BK121" i="18"/>
  <c r="J117" i="18"/>
  <c r="J113" i="18"/>
  <c r="J108" i="18"/>
  <c r="BK104" i="18"/>
  <c r="BK100" i="18"/>
  <c r="J96" i="18"/>
  <c r="BK91" i="18"/>
  <c r="J142" i="19"/>
  <c r="J138" i="19"/>
  <c r="BK134" i="19"/>
  <c r="J130" i="19"/>
  <c r="J121" i="19"/>
  <c r="J117" i="19"/>
  <c r="BK112" i="19"/>
  <c r="BK108" i="19"/>
  <c r="BK106" i="19"/>
  <c r="BK104" i="19"/>
  <c r="BK99" i="19"/>
  <c r="BK95" i="19"/>
  <c r="J91" i="19"/>
  <c r="BK142" i="19"/>
  <c r="BK138" i="19"/>
  <c r="J134" i="19"/>
  <c r="BK130" i="19"/>
  <c r="J128" i="19"/>
  <c r="BK124" i="19"/>
  <c r="BK120" i="19"/>
  <c r="BK118" i="19"/>
  <c r="BK113" i="19"/>
  <c r="BK110" i="19"/>
  <c r="J106" i="19"/>
  <c r="J102" i="19"/>
  <c r="J98" i="19"/>
  <c r="J94" i="19"/>
  <c r="BK130" i="20"/>
  <c r="J126" i="20"/>
  <c r="J122" i="20"/>
  <c r="J117" i="20"/>
  <c r="BK112" i="20"/>
  <c r="BK108" i="20"/>
  <c r="J105" i="20"/>
  <c r="BK101" i="20"/>
  <c r="BK92" i="20"/>
  <c r="J129" i="20"/>
  <c r="BK125" i="20"/>
  <c r="BK121" i="20"/>
  <c r="BK117" i="20"/>
  <c r="J112" i="20"/>
  <c r="J108" i="20"/>
  <c r="J104" i="20"/>
  <c r="BK100" i="20"/>
  <c r="BK95" i="20"/>
  <c r="J91" i="20"/>
  <c r="J1150" i="2"/>
  <c r="BK1018" i="2"/>
  <c r="BK916" i="2"/>
  <c r="J857" i="2"/>
  <c r="BK830" i="2"/>
  <c r="BK819" i="2"/>
  <c r="BK782" i="2"/>
  <c r="BK752" i="2"/>
  <c r="J710" i="2"/>
  <c r="BK677" i="2"/>
  <c r="BK665" i="2"/>
  <c r="J648" i="2"/>
  <c r="BK627" i="2"/>
  <c r="J609" i="2"/>
  <c r="J589" i="2"/>
  <c r="J563" i="2"/>
  <c r="BK522" i="2"/>
  <c r="BK485" i="2"/>
  <c r="BK470" i="2"/>
  <c r="BK458" i="2"/>
  <c r="BK434" i="2"/>
  <c r="BK422" i="2"/>
  <c r="BK367" i="2"/>
  <c r="BK338" i="2"/>
  <c r="J323" i="2"/>
  <c r="J286" i="2"/>
  <c r="J255" i="2"/>
  <c r="J228" i="2"/>
  <c r="BK187" i="2"/>
  <c r="J129" i="2"/>
  <c r="J107" i="2"/>
  <c r="BK1051" i="2"/>
  <c r="BK1040" i="2"/>
  <c r="BK1030" i="2"/>
  <c r="BK1014" i="2"/>
  <c r="BK1002" i="2"/>
  <c r="BK991" i="2"/>
  <c r="BK980" i="2"/>
  <c r="BK969" i="2"/>
  <c r="BK957" i="2"/>
  <c r="J928" i="2"/>
  <c r="J859" i="2"/>
  <c r="J761" i="2"/>
  <c r="BK729" i="2"/>
  <c r="BK686" i="2"/>
  <c r="J667" i="2"/>
  <c r="BK651" i="2"/>
  <c r="J632" i="2"/>
  <c r="BK618" i="2"/>
  <c r="BK589" i="2"/>
  <c r="J570" i="2"/>
  <c r="BK531" i="2"/>
  <c r="BK494" i="2"/>
  <c r="J464" i="2"/>
  <c r="J452" i="2"/>
  <c r="J427" i="2"/>
  <c r="BK417" i="2"/>
  <c r="BK351" i="2"/>
  <c r="BK323" i="2"/>
  <c r="BK290" i="2"/>
  <c r="J276" i="2"/>
  <c r="BK242" i="2"/>
  <c r="J209" i="2"/>
  <c r="J179" i="2"/>
  <c r="J119" i="2"/>
  <c r="AS73" i="1"/>
  <c r="J138" i="3"/>
  <c r="BK133" i="3"/>
  <c r="BK129" i="3"/>
  <c r="J127" i="3"/>
  <c r="BK123" i="3"/>
  <c r="J119" i="3"/>
  <c r="BK115" i="3"/>
  <c r="J110" i="3"/>
  <c r="BK106" i="3"/>
  <c r="J103" i="3"/>
  <c r="J101" i="3"/>
  <c r="BK99" i="3"/>
  <c r="J97" i="3"/>
  <c r="BK95" i="3"/>
  <c r="BK92" i="3"/>
  <c r="BK135" i="3"/>
  <c r="BK132" i="3"/>
  <c r="BK130" i="3"/>
  <c r="BK128" i="3"/>
  <c r="J126" i="3"/>
  <c r="J124" i="3"/>
  <c r="J122" i="3"/>
  <c r="BK118" i="3"/>
  <c r="BK113" i="3"/>
  <c r="BK109" i="3"/>
  <c r="BK105" i="3"/>
  <c r="BK101" i="3"/>
  <c r="BK97" i="3"/>
  <c r="J92" i="3"/>
  <c r="BK152" i="4"/>
  <c r="J148" i="4"/>
  <c r="J146" i="4"/>
  <c r="J144" i="4"/>
  <c r="J141" i="4"/>
  <c r="BK137" i="4"/>
  <c r="J132" i="4"/>
  <c r="J127" i="4"/>
  <c r="J123" i="4"/>
  <c r="BK118" i="4"/>
  <c r="J114" i="4"/>
  <c r="BK110" i="4"/>
  <c r="J106" i="4"/>
  <c r="J101" i="4"/>
  <c r="J99" i="4"/>
  <c r="J94" i="4"/>
  <c r="J91" i="4"/>
  <c r="J152" i="4"/>
  <c r="BK148" i="4"/>
  <c r="J139" i="4"/>
  <c r="J135" i="4"/>
  <c r="BK130" i="4"/>
  <c r="BK126" i="4"/>
  <c r="BK122" i="4"/>
  <c r="J116" i="4"/>
  <c r="J112" i="4"/>
  <c r="BK109" i="4"/>
  <c r="J105" i="4"/>
  <c r="BK100" i="4"/>
  <c r="BK95" i="4"/>
  <c r="BK91" i="4"/>
  <c r="J129" i="5"/>
  <c r="J124" i="5"/>
  <c r="J120" i="5"/>
  <c r="J116" i="5"/>
  <c r="J112" i="5"/>
  <c r="J107" i="5"/>
  <c r="J103" i="5"/>
  <c r="BK99" i="5"/>
  <c r="BK95" i="5"/>
  <c r="BK91" i="5"/>
  <c r="BK129" i="5"/>
  <c r="BK124" i="5"/>
  <c r="BK120" i="5"/>
  <c r="BK116" i="5"/>
  <c r="BK112" i="5"/>
  <c r="BK107" i="5"/>
  <c r="BK103" i="5"/>
  <c r="J99" i="5"/>
  <c r="J95" i="5"/>
  <c r="J91" i="5"/>
  <c r="F39" i="6"/>
  <c r="BD60" i="1" s="1"/>
  <c r="BK687" i="7"/>
  <c r="BK643" i="7"/>
  <c r="BK630" i="7"/>
  <c r="BK612" i="7"/>
  <c r="BK590" i="7"/>
  <c r="BK537" i="7"/>
  <c r="J515" i="7"/>
  <c r="J498" i="7"/>
  <c r="J478" i="7"/>
  <c r="J456" i="7"/>
  <c r="J435" i="7"/>
  <c r="BK419" i="7"/>
  <c r="J399" i="7"/>
  <c r="J381" i="7"/>
  <c r="BK368" i="7"/>
  <c r="J358" i="7"/>
  <c r="J345" i="7"/>
  <c r="J324" i="7"/>
  <c r="BK295" i="7"/>
  <c r="BK276" i="7"/>
  <c r="BK264" i="7"/>
  <c r="J248" i="7"/>
  <c r="J235" i="7"/>
  <c r="J203" i="7"/>
  <c r="BK180" i="7"/>
  <c r="BK157" i="7"/>
  <c r="J133" i="7"/>
  <c r="BK713" i="7"/>
  <c r="J664" i="7"/>
  <c r="BK641" i="7"/>
  <c r="J626" i="7"/>
  <c r="BK602" i="7"/>
  <c r="BK588" i="7"/>
  <c r="BK525" i="7"/>
  <c r="BK512" i="7"/>
  <c r="BK494" i="7"/>
  <c r="BK469" i="7"/>
  <c r="J450" i="7"/>
  <c r="BK431" i="7"/>
  <c r="J408" i="7"/>
  <c r="BK388" i="7"/>
  <c r="J373" i="7"/>
  <c r="J368" i="7"/>
  <c r="BK358" i="7"/>
  <c r="BK345" i="7"/>
  <c r="J303" i="7"/>
  <c r="J295" i="7"/>
  <c r="J276" i="7"/>
  <c r="J264" i="7"/>
  <c r="BK248" i="7"/>
  <c r="BK237" i="7"/>
  <c r="BK207" i="7"/>
  <c r="J189" i="7"/>
  <c r="BK161" i="7"/>
  <c r="J147" i="7"/>
  <c r="BK102" i="7"/>
  <c r="J126" i="8"/>
  <c r="J123" i="8"/>
  <c r="J118" i="8"/>
  <c r="BK111" i="8"/>
  <c r="J106" i="8"/>
  <c r="J101" i="8"/>
  <c r="BK97" i="8"/>
  <c r="J93" i="8"/>
  <c r="J125" i="8"/>
  <c r="BK120" i="8"/>
  <c r="J116" i="8"/>
  <c r="J115" i="8"/>
  <c r="J114" i="8"/>
  <c r="J113" i="8"/>
  <c r="J111" i="8"/>
  <c r="BK109" i="8"/>
  <c r="BK106" i="8"/>
  <c r="J104" i="8"/>
  <c r="J102" i="8"/>
  <c r="BK100" i="8"/>
  <c r="J99" i="8"/>
  <c r="J97" i="8"/>
  <c r="BK95" i="8"/>
  <c r="BK93" i="8"/>
  <c r="BK142" i="9"/>
  <c r="J138" i="9"/>
  <c r="J134" i="9"/>
  <c r="BK130" i="9"/>
  <c r="BK125" i="9"/>
  <c r="BK121" i="9"/>
  <c r="J116" i="9"/>
  <c r="J112" i="9"/>
  <c r="BK108" i="9"/>
  <c r="J104" i="9"/>
  <c r="J98" i="9"/>
  <c r="BK94" i="9"/>
  <c r="BK144" i="9"/>
  <c r="J141" i="9"/>
  <c r="BK138" i="9"/>
  <c r="BK134" i="9"/>
  <c r="J130" i="9"/>
  <c r="J125" i="9"/>
  <c r="J121" i="9"/>
  <c r="BK116" i="9"/>
  <c r="BK112" i="9"/>
  <c r="BK110" i="9"/>
  <c r="BK106" i="9"/>
  <c r="BK101" i="9"/>
  <c r="J97" i="9"/>
  <c r="J93" i="9"/>
  <c r="BK127" i="10"/>
  <c r="J122" i="10"/>
  <c r="J118" i="10"/>
  <c r="J112" i="10"/>
  <c r="J108" i="10"/>
  <c r="J111" i="10"/>
  <c r="J105" i="10"/>
  <c r="J101" i="10"/>
  <c r="J95" i="10"/>
  <c r="BK91" i="10"/>
  <c r="F39" i="11"/>
  <c r="BD66" i="1"/>
  <c r="BK544" i="12"/>
  <c r="BK509" i="12"/>
  <c r="BK493" i="12"/>
  <c r="J477" i="12"/>
  <c r="J460" i="12"/>
  <c r="J439" i="12"/>
  <c r="J417" i="12"/>
  <c r="BK402" i="12"/>
  <c r="J386" i="12"/>
  <c r="BK368" i="12"/>
  <c r="BK353" i="12"/>
  <c r="J344" i="12"/>
  <c r="J332" i="12"/>
  <c r="J319" i="12"/>
  <c r="BK309" i="12"/>
  <c r="BK288" i="12"/>
  <c r="BK265" i="12"/>
  <c r="BK243" i="12"/>
  <c r="BK232" i="12"/>
  <c r="J215" i="12"/>
  <c r="BK204" i="12"/>
  <c r="J183" i="12"/>
  <c r="BK167" i="12"/>
  <c r="J146" i="12"/>
  <c r="BK123" i="12"/>
  <c r="BK554" i="12"/>
  <c r="J516" i="12"/>
  <c r="BK496" i="12"/>
  <c r="J481" i="12"/>
  <c r="J466" i="12"/>
  <c r="BK446" i="12"/>
  <c r="J427" i="12"/>
  <c r="J414" i="12"/>
  <c r="J398" i="12"/>
  <c r="BK382" i="12"/>
  <c r="J364" i="12"/>
  <c r="J352" i="12"/>
  <c r="BK344" i="12"/>
  <c r="J336" i="12"/>
  <c r="J320" i="12"/>
  <c r="J310" i="12"/>
  <c r="J295" i="12"/>
  <c r="BK269" i="12"/>
  <c r="BK247" i="12"/>
  <c r="J233" i="12"/>
  <c r="BK219" i="12"/>
  <c r="J207" i="12"/>
  <c r="BK187" i="12"/>
  <c r="J167" i="12"/>
  <c r="BK148" i="12"/>
  <c r="J127" i="12"/>
  <c r="J103" i="12"/>
  <c r="BK123" i="13"/>
  <c r="BK118" i="13"/>
  <c r="J113" i="13"/>
  <c r="BK110" i="13"/>
  <c r="BK106" i="13"/>
  <c r="J101" i="13"/>
  <c r="BK97" i="13"/>
  <c r="BK93" i="13"/>
  <c r="J122" i="13"/>
  <c r="J116" i="13"/>
  <c r="J112" i="13"/>
  <c r="J108" i="13"/>
  <c r="J103" i="13"/>
  <c r="BK99" i="13"/>
  <c r="J95" i="13"/>
  <c r="J124" i="14"/>
  <c r="J120" i="14"/>
  <c r="J115" i="14"/>
  <c r="BK111" i="14"/>
  <c r="BK107" i="14"/>
  <c r="BK103" i="14"/>
  <c r="BK98" i="14"/>
  <c r="BK94" i="14"/>
  <c r="J92" i="14"/>
  <c r="J90" i="14"/>
  <c r="J121" i="14"/>
  <c r="J116" i="14"/>
  <c r="BK112" i="14"/>
  <c r="BK108" i="14"/>
  <c r="J104" i="14"/>
  <c r="J100" i="14"/>
  <c r="BK96" i="14"/>
  <c r="BK122" i="15"/>
  <c r="BK118" i="15"/>
  <c r="J114" i="15"/>
  <c r="BK110" i="15"/>
  <c r="J105" i="15"/>
  <c r="BK101" i="15"/>
  <c r="J97" i="15"/>
  <c r="J92" i="15"/>
  <c r="J123" i="15"/>
  <c r="BK119" i="15"/>
  <c r="J115" i="15"/>
  <c r="BK111" i="15"/>
  <c r="BK106" i="15"/>
  <c r="J102" i="15"/>
  <c r="BK98" i="15"/>
  <c r="BK93" i="15"/>
  <c r="BK90" i="16"/>
  <c r="F37" i="16"/>
  <c r="BB72" i="1"/>
  <c r="BK833" i="17"/>
  <c r="J804" i="17"/>
  <c r="BK794" i="17"/>
  <c r="J757" i="17"/>
  <c r="BK726" i="17"/>
  <c r="J658" i="17"/>
  <c r="BK648" i="17"/>
  <c r="BK617" i="17"/>
  <c r="J588" i="17"/>
  <c r="J561" i="17"/>
  <c r="J537" i="17"/>
  <c r="BK523" i="17"/>
  <c r="J500" i="17"/>
  <c r="BK483" i="17"/>
  <c r="BK468" i="17"/>
  <c r="J446" i="17"/>
  <c r="BK423" i="17"/>
  <c r="BK395" i="17"/>
  <c r="BK365" i="17"/>
  <c r="BK354" i="17"/>
  <c r="J329" i="17"/>
  <c r="BK318" i="17"/>
  <c r="J281" i="17"/>
  <c r="J267" i="17"/>
  <c r="BK224" i="17"/>
  <c r="BK192" i="17"/>
  <c r="BK154" i="17"/>
  <c r="BK111" i="17"/>
  <c r="J893" i="17"/>
  <c r="J823" i="17"/>
  <c r="BK801" i="17"/>
  <c r="J759" i="17"/>
  <c r="J729" i="17"/>
  <c r="J696" i="17"/>
  <c r="J653" i="17"/>
  <c r="J631" i="17"/>
  <c r="J602" i="17"/>
  <c r="BK577" i="17"/>
  <c r="BK547" i="17"/>
  <c r="BK525" i="17"/>
  <c r="BK514" i="17"/>
  <c r="BK488" i="17"/>
  <c r="J469" i="17"/>
  <c r="J453" i="17"/>
  <c r="J430" i="17"/>
  <c r="BK402" i="17"/>
  <c r="BK373" i="17"/>
  <c r="BK359" i="17"/>
  <c r="J333" i="17"/>
  <c r="J321" i="17"/>
  <c r="J288" i="17"/>
  <c r="J263" i="17"/>
  <c r="BK235" i="17"/>
  <c r="J199" i="17"/>
  <c r="J171" i="17"/>
  <c r="BK119" i="17"/>
  <c r="BK130" i="18"/>
  <c r="BK126" i="18"/>
  <c r="J121" i="18"/>
  <c r="BK117" i="18"/>
  <c r="BK113" i="18"/>
  <c r="BK111" i="18"/>
  <c r="J106" i="18"/>
  <c r="J102" i="18"/>
  <c r="BK98" i="18"/>
  <c r="BK93" i="18"/>
  <c r="J129" i="18"/>
  <c r="J124" i="18"/>
  <c r="J120" i="18"/>
  <c r="J116" i="18"/>
  <c r="J112" i="18"/>
  <c r="BK107" i="18"/>
  <c r="J103" i="18"/>
  <c r="J99" i="18"/>
  <c r="J94" i="18"/>
  <c r="J145" i="19"/>
  <c r="BK141" i="19"/>
  <c r="J137" i="19"/>
  <c r="J133" i="19"/>
  <c r="BK129" i="19"/>
  <c r="J120" i="19"/>
  <c r="J118" i="19"/>
  <c r="BK116" i="19"/>
  <c r="BK111" i="19"/>
  <c r="J107" i="19"/>
  <c r="J103" i="19"/>
  <c r="J96" i="19"/>
  <c r="BK94" i="19"/>
  <c r="BK145" i="19"/>
  <c r="J141" i="19"/>
  <c r="BK137" i="19"/>
  <c r="BK133" i="19"/>
  <c r="BK125" i="19"/>
  <c r="BK121" i="19"/>
  <c r="J116" i="19"/>
  <c r="J111" i="19"/>
  <c r="BK107" i="19"/>
  <c r="BK103" i="19"/>
  <c r="J97" i="19"/>
  <c r="J93" i="19"/>
  <c r="BK129" i="20"/>
  <c r="J125" i="20"/>
  <c r="J121" i="20"/>
  <c r="BK118" i="20"/>
  <c r="BK113" i="20"/>
  <c r="BK109" i="20"/>
  <c r="BK104" i="20"/>
  <c r="J100" i="20"/>
  <c r="BK97" i="20"/>
  <c r="BK94" i="20"/>
  <c r="BK93" i="20"/>
  <c r="J130" i="20"/>
  <c r="BK126" i="20"/>
  <c r="BK122" i="20"/>
  <c r="J118" i="20"/>
  <c r="J113" i="20"/>
  <c r="J109" i="20"/>
  <c r="BK105" i="20"/>
  <c r="J101" i="20"/>
  <c r="J97" i="20"/>
  <c r="J94" i="20"/>
  <c r="BK90" i="20"/>
  <c r="J90" i="21"/>
  <c r="F38" i="21"/>
  <c r="BC78" i="1"/>
  <c r="J36" i="21"/>
  <c r="AW78" i="1" s="1"/>
  <c r="BK928" i="2"/>
  <c r="BK859" i="2"/>
  <c r="J849" i="2"/>
  <c r="J821" i="2"/>
  <c r="J810" i="2"/>
  <c r="BK761" i="2"/>
  <c r="J729" i="2"/>
  <c r="J686" i="2"/>
  <c r="BK667" i="2"/>
  <c r="J651" i="2"/>
  <c r="BK632" i="2"/>
  <c r="J618" i="2"/>
  <c r="BK594" i="2"/>
  <c r="BK570" i="2"/>
  <c r="J531" i="2"/>
  <c r="J494" i="2"/>
  <c r="J475" i="2"/>
  <c r="BK463" i="2"/>
  <c r="BK443" i="2"/>
  <c r="J424" i="2"/>
  <c r="J408" i="2"/>
  <c r="J347" i="2"/>
  <c r="J310" i="2"/>
  <c r="BK282" i="2"/>
  <c r="J246" i="2"/>
  <c r="BK219" i="2"/>
  <c r="BK183" i="2"/>
  <c r="J124" i="2"/>
  <c r="J103" i="2"/>
  <c r="BK1123" i="2"/>
  <c r="J1096" i="2"/>
  <c r="J1040" i="2"/>
  <c r="BK1020" i="2"/>
  <c r="J1014" i="2"/>
  <c r="J1002" i="2"/>
  <c r="J991" i="2"/>
  <c r="J980" i="2"/>
  <c r="J969" i="2"/>
  <c r="J957" i="2"/>
  <c r="J916" i="2"/>
  <c r="BK857" i="2"/>
  <c r="J752" i="2"/>
  <c r="BK710" i="2"/>
  <c r="J677" i="2"/>
  <c r="J665" i="2"/>
  <c r="BK648" i="2"/>
  <c r="J627" i="2"/>
  <c r="BK609" i="2"/>
  <c r="J594" i="2"/>
  <c r="BK563" i="2"/>
  <c r="J522" i="2"/>
  <c r="J485" i="2"/>
  <c r="BK469" i="2"/>
  <c r="BK457" i="2"/>
  <c r="BK430" i="2"/>
  <c r="BK419" i="2"/>
  <c r="BK358" i="2"/>
  <c r="BK328" i="2"/>
  <c r="BK294" i="2"/>
  <c r="J282" i="2"/>
  <c r="BK246" i="2"/>
  <c r="J219" i="2"/>
  <c r="J183" i="2"/>
  <c r="BK124" i="2"/>
  <c r="BK103" i="2"/>
  <c r="BK139" i="3"/>
  <c r="J139" i="3"/>
  <c r="BK138" i="3"/>
  <c r="BK136" i="3"/>
  <c r="J132" i="3"/>
  <c r="J128" i="3"/>
  <c r="BK124" i="3"/>
  <c r="J120" i="3"/>
  <c r="BK116" i="3"/>
  <c r="BK111" i="3"/>
  <c r="J107" i="3"/>
  <c r="BK121" i="3"/>
  <c r="J117" i="3"/>
  <c r="J112" i="3"/>
  <c r="BK108" i="3"/>
  <c r="J104" i="3"/>
  <c r="BK100" i="3"/>
  <c r="J96" i="3"/>
  <c r="J91" i="3"/>
  <c r="J153" i="4"/>
  <c r="J149" i="4"/>
  <c r="BK146" i="4"/>
  <c r="BK144" i="4"/>
  <c r="BK142" i="4"/>
  <c r="J138" i="4"/>
  <c r="J133" i="4"/>
  <c r="J130" i="4"/>
  <c r="J126" i="4"/>
  <c r="J122" i="4"/>
  <c r="J117" i="4"/>
  <c r="J113" i="4"/>
  <c r="J109" i="4"/>
  <c r="BK105" i="4"/>
  <c r="J100" i="4"/>
  <c r="J95" i="4"/>
  <c r="BK155" i="4"/>
  <c r="J151" i="4"/>
  <c r="J142" i="4"/>
  <c r="BK138" i="4"/>
  <c r="BK133" i="4"/>
  <c r="J129" i="4"/>
  <c r="BK125" i="4"/>
  <c r="J121" i="4"/>
  <c r="BK117" i="4"/>
  <c r="BK113" i="4"/>
  <c r="J108" i="4"/>
  <c r="J104" i="4"/>
  <c r="BK99" i="4"/>
  <c r="BK94" i="4"/>
  <c r="BK132" i="5"/>
  <c r="J128" i="5"/>
  <c r="J123" i="5"/>
  <c r="J119" i="5"/>
  <c r="J115" i="5"/>
  <c r="J110" i="5"/>
  <c r="J106" i="5"/>
  <c r="BK102" i="5"/>
  <c r="J98" i="5"/>
  <c r="J92" i="5"/>
  <c r="BK131" i="5"/>
  <c r="BK128" i="5"/>
  <c r="BK123" i="5"/>
  <c r="BK119" i="5"/>
  <c r="BK115" i="5"/>
  <c r="BK110" i="5"/>
  <c r="BK106" i="5"/>
  <c r="J102" i="5"/>
  <c r="BK98" i="5"/>
  <c r="BK94" i="5"/>
  <c r="J90" i="5"/>
  <c r="F38" i="6"/>
  <c r="BC60" i="1"/>
  <c r="BK664" i="7"/>
  <c r="J641" i="7"/>
  <c r="BK626" i="7"/>
  <c r="J602" i="7"/>
  <c r="J588" i="7"/>
  <c r="J525" i="7"/>
  <c r="J512" i="7"/>
  <c r="J494" i="7"/>
  <c r="J469" i="7"/>
  <c r="BK450" i="7"/>
  <c r="J431" i="7"/>
  <c r="J409" i="7"/>
  <c r="BK396" i="7"/>
  <c r="BK378" i="7"/>
  <c r="J364" i="7"/>
  <c r="BK354" i="7"/>
  <c r="J341" i="7"/>
  <c r="J318" i="7"/>
  <c r="J289" i="7"/>
  <c r="J275" i="7"/>
  <c r="BK260" i="7"/>
  <c r="BK245" i="7"/>
  <c r="J237" i="7"/>
  <c r="J207" i="7"/>
  <c r="BK189" i="7"/>
  <c r="J161" i="7"/>
  <c r="BK147" i="7"/>
  <c r="J102" i="7"/>
  <c r="J687" i="7"/>
  <c r="J643" i="7"/>
  <c r="J630" i="7"/>
  <c r="BK600" i="7"/>
  <c r="BK576" i="7"/>
  <c r="J522" i="7"/>
  <c r="BK515" i="7"/>
  <c r="BK498" i="7"/>
  <c r="BK467" i="7"/>
  <c r="J444" i="7"/>
  <c r="BK430" i="7"/>
  <c r="BK409" i="7"/>
  <c r="J396" i="7"/>
  <c r="J378" i="7"/>
  <c r="BK364" i="7"/>
  <c r="J354" i="7"/>
  <c r="BK341" i="7"/>
  <c r="BK318" i="7"/>
  <c r="BK289" i="7"/>
  <c r="BK275" i="7"/>
  <c r="J260" i="7"/>
  <c r="J245" i="7"/>
  <c r="BK235" i="7"/>
  <c r="BK203" i="7"/>
  <c r="J180" i="7"/>
  <c r="J157" i="7"/>
  <c r="BK133" i="7"/>
  <c r="BK124" i="8"/>
  <c r="J119" i="8"/>
  <c r="J112" i="8"/>
  <c r="J108" i="8"/>
  <c r="BK104" i="8"/>
  <c r="J100" i="8"/>
  <c r="J98" i="8"/>
  <c r="BK91" i="8"/>
  <c r="J124" i="8"/>
  <c r="BK119" i="8"/>
  <c r="J91" i="8"/>
  <c r="BK141" i="9"/>
  <c r="BK137" i="9"/>
  <c r="BK133" i="9"/>
  <c r="J129" i="9"/>
  <c r="BK124" i="9"/>
  <c r="BK117" i="9"/>
  <c r="BK113" i="9"/>
  <c r="BK111" i="9"/>
  <c r="J107" i="9"/>
  <c r="BK103" i="9"/>
  <c r="BK97" i="9"/>
  <c r="BK93" i="9"/>
  <c r="J143" i="9"/>
  <c r="J137" i="9"/>
  <c r="J133" i="9"/>
  <c r="BK129" i="9"/>
  <c r="J124" i="9"/>
  <c r="J120" i="9"/>
  <c r="J115" i="9"/>
  <c r="J111" i="9"/>
  <c r="BK107" i="9"/>
  <c r="J103" i="9"/>
  <c r="BK98" i="9"/>
  <c r="J94" i="9"/>
  <c r="J126" i="10"/>
  <c r="J123" i="10"/>
  <c r="BK119" i="10"/>
  <c r="BK114" i="10"/>
  <c r="BK109" i="10"/>
  <c r="BK105" i="10"/>
  <c r="BK101" i="10"/>
  <c r="BK97" i="10"/>
  <c r="J92" i="10"/>
  <c r="BK126" i="10"/>
  <c r="BK122" i="10"/>
  <c r="BK118" i="10"/>
  <c r="BK115" i="10"/>
  <c r="BK110" i="10"/>
  <c r="J106" i="10"/>
  <c r="BK102" i="10"/>
  <c r="BK98" i="10"/>
  <c r="J94" i="10"/>
  <c r="BK90" i="10"/>
  <c r="F38" i="11"/>
  <c r="BC66" i="1" s="1"/>
  <c r="BK534" i="12"/>
  <c r="J502" i="12"/>
  <c r="BK489" i="12"/>
  <c r="BK475" i="12"/>
  <c r="BK454" i="12"/>
  <c r="BK433" i="12"/>
  <c r="BK414" i="12"/>
  <c r="J406" i="12"/>
  <c r="J390" i="12"/>
  <c r="BK374" i="12"/>
  <c r="BK356" i="12"/>
  <c r="BK350" i="12"/>
  <c r="BK339" i="12"/>
  <c r="BK315" i="12"/>
  <c r="BK310" i="12"/>
  <c r="BK284" i="12"/>
  <c r="J256" i="12"/>
  <c r="J247" i="12"/>
  <c r="BK233" i="12"/>
  <c r="J219" i="12"/>
  <c r="BK207" i="12"/>
  <c r="J187" i="12"/>
  <c r="J171" i="12"/>
  <c r="BK156" i="12"/>
  <c r="BK142" i="12"/>
  <c r="J112" i="12"/>
  <c r="J544" i="12"/>
  <c r="J509" i="12"/>
  <c r="J493" i="12"/>
  <c r="BK477" i="12"/>
  <c r="BK460" i="12"/>
  <c r="BK439" i="12"/>
  <c r="BK424" i="12"/>
  <c r="J410" i="12"/>
  <c r="BK392" i="12"/>
  <c r="J380" i="12"/>
  <c r="J360" i="12"/>
  <c r="J350" i="12"/>
  <c r="J339" i="12"/>
  <c r="J324" i="12"/>
  <c r="BK314" i="12"/>
  <c r="BK300" i="12"/>
  <c r="J278" i="12"/>
  <c r="J252" i="12"/>
  <c r="J238" i="12"/>
  <c r="BK223" i="12"/>
  <c r="BK209" i="12"/>
  <c r="BK198" i="12"/>
  <c r="J179" i="12"/>
  <c r="J163" i="12"/>
  <c r="BK146" i="12"/>
  <c r="J123" i="12"/>
  <c r="BK122" i="13"/>
  <c r="BK117" i="13"/>
  <c r="BK114" i="13"/>
  <c r="J109" i="13"/>
  <c r="J104" i="13"/>
  <c r="BK100" i="13"/>
  <c r="J96" i="13"/>
  <c r="J123" i="13"/>
  <c r="J120" i="13"/>
  <c r="BK115" i="13"/>
  <c r="J111" i="13"/>
  <c r="J107" i="13"/>
  <c r="BK102" i="13"/>
  <c r="BK98" i="13"/>
  <c r="J94" i="13"/>
  <c r="J123" i="14"/>
  <c r="J119" i="14"/>
  <c r="J114" i="14"/>
  <c r="BK110" i="14"/>
  <c r="BK104" i="14"/>
  <c r="BK99" i="14"/>
  <c r="BK95" i="14"/>
  <c r="BK92" i="14"/>
  <c r="BK90" i="14"/>
  <c r="BK122" i="14"/>
  <c r="BK118" i="14"/>
  <c r="J113" i="14"/>
  <c r="BK109" i="14"/>
  <c r="J105" i="14"/>
  <c r="J97" i="14"/>
  <c r="J95" i="14"/>
  <c r="BK121" i="15"/>
  <c r="J117" i="15"/>
  <c r="J113" i="15"/>
  <c r="BK108" i="15"/>
  <c r="BK104" i="15"/>
  <c r="BK100" i="15"/>
  <c r="J95" i="15"/>
  <c r="BK91" i="15"/>
  <c r="BK120" i="15"/>
  <c r="J116" i="15"/>
  <c r="BK112" i="15"/>
  <c r="J107" i="15"/>
  <c r="J103" i="15"/>
  <c r="J100" i="15"/>
  <c r="J94" i="15"/>
  <c r="BK90" i="15"/>
  <c r="F39" i="16"/>
  <c r="BD72" i="1" s="1"/>
  <c r="J844" i="17"/>
  <c r="J811" i="17"/>
  <c r="BK787" i="17"/>
  <c r="BK729" i="17"/>
  <c r="BK696" i="17"/>
  <c r="BK653" i="17"/>
  <c r="J638" i="17"/>
  <c r="J604" i="17"/>
  <c r="BK586" i="17"/>
  <c r="J554" i="17"/>
  <c r="BK536" i="17"/>
  <c r="J520" i="17"/>
  <c r="BK497" i="17"/>
  <c r="BK477" i="17"/>
  <c r="BK461" i="17"/>
  <c r="BK444" i="17"/>
  <c r="J416" i="17"/>
  <c r="BK388" i="17"/>
  <c r="BK366" i="17"/>
  <c r="J347" i="17"/>
  <c r="BK326" i="17"/>
  <c r="BK316" i="17"/>
  <c r="BK274" i="17"/>
  <c r="BK249" i="17"/>
  <c r="BK213" i="17"/>
  <c r="J186" i="17"/>
  <c r="BK147" i="17"/>
  <c r="J103" i="17"/>
  <c r="J915" i="17"/>
  <c r="BK893" i="17"/>
  <c r="J833" i="17"/>
  <c r="BK804" i="17"/>
  <c r="BK773" i="17"/>
  <c r="J737" i="17"/>
  <c r="J705" i="17"/>
  <c r="BK655" i="17"/>
  <c r="BK624" i="17"/>
  <c r="BK595" i="17"/>
  <c r="J568" i="17"/>
  <c r="J544" i="17"/>
  <c r="J526" i="17"/>
  <c r="BK517" i="17"/>
  <c r="J491" i="17"/>
  <c r="BK476" i="17"/>
  <c r="BK460" i="17"/>
  <c r="BK437" i="17"/>
  <c r="J409" i="17"/>
  <c r="BK381" i="17"/>
  <c r="BK360" i="17"/>
  <c r="BK340" i="17"/>
  <c r="BK323" i="17"/>
  <c r="BK309" i="17"/>
  <c r="BK267" i="17"/>
  <c r="J242" i="17"/>
  <c r="J206" i="17"/>
  <c r="J179" i="17"/>
  <c r="BK126" i="17"/>
  <c r="BK103" i="17"/>
  <c r="J127" i="18"/>
  <c r="BK122" i="18"/>
  <c r="J118" i="18"/>
  <c r="BK114" i="18"/>
  <c r="BK109" i="18"/>
  <c r="J105" i="18"/>
  <c r="J101" i="18"/>
  <c r="BK97" i="18"/>
  <c r="J92" i="18"/>
  <c r="J128" i="18"/>
  <c r="J123" i="18"/>
  <c r="BK119" i="18"/>
  <c r="BK115" i="18"/>
  <c r="J111" i="18"/>
  <c r="BK106" i="18"/>
  <c r="BK102" i="18"/>
  <c r="J98" i="18"/>
  <c r="J93" i="18"/>
  <c r="J144" i="19"/>
  <c r="BK140" i="19"/>
  <c r="J136" i="19"/>
  <c r="J132" i="19"/>
  <c r="BK128" i="19"/>
  <c r="J125" i="19"/>
  <c r="J123" i="19"/>
  <c r="BK119" i="19"/>
  <c r="J114" i="19"/>
  <c r="J110" i="19"/>
  <c r="BK102" i="19"/>
  <c r="BK97" i="19"/>
  <c r="BK93" i="19"/>
  <c r="BK144" i="19"/>
  <c r="J140" i="19"/>
  <c r="BK136" i="19"/>
  <c r="BK132" i="19"/>
  <c r="J129" i="19"/>
  <c r="BK126" i="19"/>
  <c r="J122" i="19"/>
  <c r="BK117" i="19"/>
  <c r="J112" i="19"/>
  <c r="J108" i="19"/>
  <c r="J104" i="19"/>
  <c r="BK100" i="19"/>
  <c r="BK96" i="19"/>
  <c r="BK92" i="19"/>
  <c r="BK128" i="20"/>
  <c r="J124" i="20"/>
  <c r="BK120" i="20"/>
  <c r="J114" i="20"/>
  <c r="J110" i="20"/>
  <c r="J106" i="20"/>
  <c r="J103" i="20"/>
  <c r="J99" i="20"/>
  <c r="J90" i="20"/>
  <c r="J127" i="20"/>
  <c r="BK123" i="20"/>
  <c r="BK119" i="20"/>
  <c r="BK114" i="20"/>
  <c r="BK110" i="20"/>
  <c r="BK106" i="20"/>
  <c r="J102" i="20"/>
  <c r="J98" i="20"/>
  <c r="J93" i="20"/>
  <c r="F37" i="21"/>
  <c r="BB78" i="1" s="1"/>
  <c r="J862" i="2"/>
  <c r="BK849" i="2"/>
  <c r="BK821" i="2"/>
  <c r="BK810" i="2"/>
  <c r="J780" i="2"/>
  <c r="J738" i="2"/>
  <c r="BK689" i="2"/>
  <c r="J668" i="2"/>
  <c r="BK659" i="2"/>
  <c r="BK635" i="2"/>
  <c r="BK619" i="2"/>
  <c r="J599" i="2"/>
  <c r="J579" i="2"/>
  <c r="BK535" i="2"/>
  <c r="BK503" i="2"/>
  <c r="BK475" i="2"/>
  <c r="BK464" i="2"/>
  <c r="BK452" i="2"/>
  <c r="BK427" i="2"/>
  <c r="J417" i="2"/>
  <c r="J351" i="2"/>
  <c r="J303" i="2"/>
  <c r="BK276" i="2"/>
  <c r="J242" i="2"/>
  <c r="BK209" i="2"/>
  <c r="BK179" i="2"/>
  <c r="BK119" i="2"/>
  <c r="AS61" i="1"/>
  <c r="J1020" i="2"/>
  <c r="BK1011" i="2"/>
  <c r="BK993" i="2"/>
  <c r="BK982" i="2"/>
  <c r="BK971" i="2"/>
  <c r="BK959" i="2"/>
  <c r="BK955" i="2"/>
  <c r="J889" i="2"/>
  <c r="J852" i="2"/>
  <c r="BK750" i="2"/>
  <c r="J708" i="2"/>
  <c r="J676" i="2"/>
  <c r="J662" i="2"/>
  <c r="J644" i="2"/>
  <c r="J626" i="2"/>
  <c r="J608" i="2"/>
  <c r="BK579" i="2"/>
  <c r="J554" i="2"/>
  <c r="BK513" i="2"/>
  <c r="J470" i="2"/>
  <c r="J458" i="2"/>
  <c r="J434" i="2"/>
  <c r="J422" i="2"/>
  <c r="J367" i="2"/>
  <c r="J338" i="2"/>
  <c r="BK303" i="2"/>
  <c r="BK286" i="2"/>
  <c r="BK255" i="2"/>
  <c r="BK228" i="2"/>
  <c r="J187" i="2"/>
  <c r="BK129" i="2"/>
  <c r="BK107" i="2"/>
  <c r="AS55" i="1"/>
  <c r="J137" i="3"/>
  <c r="J136" i="3"/>
  <c r="BK131" i="3"/>
  <c r="BK125" i="3"/>
  <c r="J121" i="3"/>
  <c r="BK117" i="3"/>
  <c r="BK112" i="3"/>
  <c r="J108" i="3"/>
  <c r="BK104" i="3"/>
  <c r="BK102" i="3"/>
  <c r="J100" i="3"/>
  <c r="BK98" i="3"/>
  <c r="BK96" i="3"/>
  <c r="BK93" i="3"/>
  <c r="BK91" i="3"/>
  <c r="J133" i="3"/>
  <c r="J131" i="3"/>
  <c r="J129" i="3"/>
  <c r="BK127" i="3"/>
  <c r="J125" i="3"/>
  <c r="J123" i="3"/>
  <c r="BK120" i="3"/>
  <c r="J116" i="3"/>
  <c r="BK110" i="3"/>
  <c r="BK107" i="3"/>
  <c r="BK103" i="3"/>
  <c r="J99" i="3"/>
  <c r="J95" i="3"/>
  <c r="J154" i="4"/>
  <c r="BK150" i="4"/>
  <c r="J147" i="4"/>
  <c r="J145" i="4"/>
  <c r="J143" i="4"/>
  <c r="BK139" i="4"/>
  <c r="BK135" i="4"/>
  <c r="BK129" i="4"/>
  <c r="J125" i="4"/>
  <c r="BK121" i="4"/>
  <c r="BK116" i="4"/>
  <c r="BK112" i="4"/>
  <c r="BK108" i="4"/>
  <c r="BK104" i="4"/>
  <c r="J97" i="4"/>
  <c r="BK93" i="4"/>
  <c r="BK154" i="4"/>
  <c r="J150" i="4"/>
  <c r="BK141" i="4"/>
  <c r="J137" i="4"/>
  <c r="BK132" i="4"/>
  <c r="J128" i="4"/>
  <c r="J124" i="4"/>
  <c r="J118" i="4"/>
  <c r="BK114" i="4"/>
  <c r="BK111" i="4"/>
  <c r="J107" i="4"/>
  <c r="BK102" i="4"/>
  <c r="BK98" i="4"/>
  <c r="J93" i="4"/>
  <c r="J131" i="5"/>
  <c r="BK127" i="5"/>
  <c r="J122" i="5"/>
  <c r="J118" i="5"/>
  <c r="BK114" i="5"/>
  <c r="J109" i="5"/>
  <c r="J105" i="5"/>
  <c r="BK101" i="5"/>
  <c r="BK97" i="5"/>
  <c r="BK93" i="5"/>
  <c r="J132" i="5"/>
  <c r="J127" i="5"/>
  <c r="BK122" i="5"/>
  <c r="BK118" i="5"/>
  <c r="J114" i="5"/>
  <c r="BK109" i="5"/>
  <c r="BK105" i="5"/>
  <c r="J101" i="5"/>
  <c r="J97" i="5"/>
  <c r="J93" i="5"/>
  <c r="BK90" i="6"/>
  <c r="J36" i="6"/>
  <c r="AW60" i="1"/>
  <c r="BK656" i="7"/>
  <c r="J637" i="7"/>
  <c r="BK620" i="7"/>
  <c r="J600" i="7"/>
  <c r="J576" i="7"/>
  <c r="BK522" i="7"/>
  <c r="J506" i="7"/>
  <c r="BK486" i="7"/>
  <c r="J467" i="7"/>
  <c r="BK444" i="7"/>
  <c r="J430" i="7"/>
  <c r="BK408" i="7"/>
  <c r="J388" i="7"/>
  <c r="BK373" i="7"/>
  <c r="J363" i="7"/>
  <c r="BK353" i="7"/>
  <c r="BK337" i="7"/>
  <c r="BK303" i="7"/>
  <c r="BK284" i="7"/>
  <c r="BK270" i="7"/>
  <c r="BK252" i="7"/>
  <c r="BK240" i="7"/>
  <c r="BK211" i="7"/>
  <c r="BK195" i="7"/>
  <c r="BK167" i="7"/>
  <c r="J151" i="7"/>
  <c r="J106" i="7"/>
  <c r="BK700" i="7"/>
  <c r="BK649" i="7"/>
  <c r="BK634" i="7"/>
  <c r="BK614" i="7"/>
  <c r="J592" i="7"/>
  <c r="BK549" i="7"/>
  <c r="BK520" i="7"/>
  <c r="BK502" i="7"/>
  <c r="BK484" i="7"/>
  <c r="BK463" i="7"/>
  <c r="BK438" i="7"/>
  <c r="J420" i="7"/>
  <c r="BK399" i="7"/>
  <c r="BK381" i="7"/>
  <c r="BK363" i="7"/>
  <c r="J353" i="7"/>
  <c r="J337" i="7"/>
  <c r="BK324" i="7"/>
  <c r="J284" i="7"/>
  <c r="J270" i="7"/>
  <c r="J256" i="7"/>
  <c r="BK242" i="7"/>
  <c r="BK231" i="7"/>
  <c r="BK199" i="7"/>
  <c r="BK171" i="7"/>
  <c r="J153" i="7"/>
  <c r="BK126" i="7"/>
  <c r="J127" i="8"/>
  <c r="BK125" i="8"/>
  <c r="J120" i="8"/>
  <c r="BK116" i="8"/>
  <c r="J109" i="8"/>
  <c r="BK103" i="8"/>
  <c r="BK99" i="8"/>
  <c r="J95" i="8"/>
  <c r="BK127" i="8"/>
  <c r="BK123" i="8"/>
  <c r="BK118" i="8"/>
  <c r="BK115" i="8"/>
  <c r="BK114" i="8"/>
  <c r="BK113" i="8"/>
  <c r="BK112" i="8"/>
  <c r="J110" i="8"/>
  <c r="BK108" i="8"/>
  <c r="BK105" i="8"/>
  <c r="J103" i="8"/>
  <c r="BK101" i="8"/>
  <c r="BK98" i="8"/>
  <c r="BK96" i="8"/>
  <c r="J94" i="8"/>
  <c r="J144" i="9"/>
  <c r="BK140" i="9"/>
  <c r="J136" i="9"/>
  <c r="BK132" i="9"/>
  <c r="J128" i="9"/>
  <c r="J123" i="9"/>
  <c r="BK118" i="9"/>
  <c r="BK114" i="9"/>
  <c r="J110" i="9"/>
  <c r="J106" i="9"/>
  <c r="J101" i="9"/>
  <c r="BK96" i="9"/>
  <c r="J92" i="9"/>
  <c r="J142" i="9"/>
  <c r="J140" i="9"/>
  <c r="BK136" i="9"/>
  <c r="J132" i="9"/>
  <c r="BK128" i="9"/>
  <c r="BK123" i="9"/>
  <c r="J118" i="9"/>
  <c r="J114" i="9"/>
  <c r="J108" i="9"/>
  <c r="BK104" i="9"/>
  <c r="J99" i="9"/>
  <c r="J95" i="9"/>
  <c r="BK91" i="9"/>
  <c r="J125" i="10"/>
  <c r="BK120" i="10"/>
  <c r="J115" i="10"/>
  <c r="J110" i="10"/>
  <c r="BK106" i="10"/>
  <c r="BK104" i="10"/>
  <c r="J102" i="10"/>
  <c r="J100" i="10"/>
  <c r="J98" i="10"/>
  <c r="BK95" i="10"/>
  <c r="J93" i="10"/>
  <c r="J91" i="10"/>
  <c r="J127" i="10"/>
  <c r="BK125" i="10"/>
  <c r="BK123" i="10"/>
  <c r="BK121" i="10"/>
  <c r="J119" i="10"/>
  <c r="BK117" i="10"/>
  <c r="BK116" i="10"/>
  <c r="J114" i="10"/>
  <c r="J109" i="10"/>
  <c r="BK107" i="10"/>
  <c r="J103" i="10"/>
  <c r="J99" i="10"/>
  <c r="BK93" i="10"/>
  <c r="J90" i="11"/>
  <c r="J36" i="11"/>
  <c r="AW66" i="1" s="1"/>
  <c r="J524" i="12"/>
  <c r="J500" i="12"/>
  <c r="J485" i="12"/>
  <c r="BK468" i="12"/>
  <c r="BK452" i="12"/>
  <c r="J424" i="12"/>
  <c r="BK410" i="12"/>
  <c r="J392" i="12"/>
  <c r="BK380" i="12"/>
  <c r="BK360" i="12"/>
  <c r="BK349" i="12"/>
  <c r="BK336" i="12"/>
  <c r="BK324" i="12"/>
  <c r="J314" i="12"/>
  <c r="J300" i="12"/>
  <c r="BK278" i="12"/>
  <c r="BK252" i="12"/>
  <c r="BK238" i="12"/>
  <c r="J223" i="12"/>
  <c r="J209" i="12"/>
  <c r="J198" i="12"/>
  <c r="J175" i="12"/>
  <c r="BK152" i="12"/>
  <c r="J134" i="12"/>
  <c r="J108" i="12"/>
  <c r="J534" i="12"/>
  <c r="BK502" i="12"/>
  <c r="J489" i="12"/>
  <c r="J475" i="12"/>
  <c r="J454" i="12"/>
  <c r="J433" i="12"/>
  <c r="J422" i="12"/>
  <c r="BK406" i="12"/>
  <c r="BK390" i="12"/>
  <c r="J374" i="12"/>
  <c r="J356" i="12"/>
  <c r="J349" i="12"/>
  <c r="J329" i="12"/>
  <c r="J315" i="12"/>
  <c r="BK305" i="12"/>
  <c r="J284" i="12"/>
  <c r="BK256" i="12"/>
  <c r="BK239" i="12"/>
  <c r="J227" i="12"/>
  <c r="J212" i="12"/>
  <c r="J202" i="12"/>
  <c r="BK175" i="12"/>
  <c r="J156" i="12"/>
  <c r="J142" i="12"/>
  <c r="BK112" i="12"/>
  <c r="BK124" i="13"/>
  <c r="J121" i="13"/>
  <c r="BK116" i="13"/>
  <c r="BK111" i="13"/>
  <c r="BK108" i="13"/>
  <c r="BK103" i="13"/>
  <c r="J98" i="13"/>
  <c r="BK95" i="13"/>
  <c r="J124" i="13"/>
  <c r="J118" i="13"/>
  <c r="J114" i="13"/>
  <c r="J110" i="13"/>
  <c r="J106" i="13"/>
  <c r="BK101" i="13"/>
  <c r="J97" i="13"/>
  <c r="J93" i="13"/>
  <c r="J122" i="14"/>
  <c r="J118" i="14"/>
  <c r="BK113" i="14"/>
  <c r="J109" i="14"/>
  <c r="BK105" i="14"/>
  <c r="BK100" i="14"/>
  <c r="J96" i="14"/>
  <c r="J93" i="14"/>
  <c r="J91" i="14"/>
  <c r="BK123" i="14"/>
  <c r="BK119" i="14"/>
  <c r="BK114" i="14"/>
  <c r="J110" i="14"/>
  <c r="BK106" i="14"/>
  <c r="J103" i="14"/>
  <c r="J98" i="14"/>
  <c r="J94" i="14"/>
  <c r="J120" i="15"/>
  <c r="BK116" i="15"/>
  <c r="J112" i="15"/>
  <c r="BK107" i="15"/>
  <c r="BK103" i="15"/>
  <c r="J99" i="15"/>
  <c r="BK94" i="15"/>
  <c r="J90" i="15"/>
  <c r="J121" i="15"/>
  <c r="BK117" i="15"/>
  <c r="BK113" i="15"/>
  <c r="J108" i="15"/>
  <c r="J104" i="15"/>
  <c r="BK99" i="15"/>
  <c r="BK95" i="15"/>
  <c r="J91" i="15"/>
  <c r="F38" i="16"/>
  <c r="BC72" i="1"/>
  <c r="J871" i="17"/>
  <c r="J813" i="17"/>
  <c r="J773" i="17"/>
  <c r="BK737" i="17"/>
  <c r="BK705" i="17"/>
  <c r="J655" i="17"/>
  <c r="BK631" i="17"/>
  <c r="BK602" i="17"/>
  <c r="J577" i="17"/>
  <c r="J547" i="17"/>
  <c r="BK526" i="17"/>
  <c r="J517" i="17"/>
  <c r="BK491" i="17"/>
  <c r="J476" i="17"/>
  <c r="BK453" i="17"/>
  <c r="J437" i="17"/>
  <c r="BK409" i="17"/>
  <c r="J381" i="17"/>
  <c r="J360" i="17"/>
  <c r="J340" i="17"/>
  <c r="J323" i="17"/>
  <c r="J309" i="17"/>
  <c r="J256" i="17"/>
  <c r="BK242" i="17"/>
  <c r="BK206" i="17"/>
  <c r="BK179" i="17"/>
  <c r="J126" i="17"/>
  <c r="BK107" i="17"/>
  <c r="BK844" i="17"/>
  <c r="BK811" i="17"/>
  <c r="J787" i="17"/>
  <c r="BK739" i="17"/>
  <c r="BK724" i="17"/>
  <c r="BK658" i="17"/>
  <c r="BK645" i="17"/>
  <c r="J617" i="17"/>
  <c r="BK588" i="17"/>
  <c r="BK561" i="17"/>
  <c r="J536" i="17"/>
  <c r="BK520" i="17"/>
  <c r="J497" i="17"/>
  <c r="J477" i="17"/>
  <c r="J461" i="17"/>
  <c r="J444" i="17"/>
  <c r="BK416" i="17"/>
  <c r="J388" i="17"/>
  <c r="J365" i="17"/>
  <c r="BK347" i="17"/>
  <c r="J326" i="17"/>
  <c r="J316" i="17"/>
  <c r="J274" i="17"/>
  <c r="J249" i="17"/>
  <c r="J213" i="17"/>
  <c r="BK186" i="17"/>
  <c r="J147" i="17"/>
  <c r="J107" i="17"/>
  <c r="BK128" i="18"/>
  <c r="BK123" i="18"/>
  <c r="J119" i="18"/>
  <c r="J115" i="18"/>
  <c r="BK108" i="18"/>
  <c r="J104" i="18"/>
  <c r="J100" i="18"/>
  <c r="BK96" i="18"/>
  <c r="J91" i="18"/>
  <c r="BK127" i="18"/>
  <c r="J122" i="18"/>
  <c r="BK118" i="18"/>
  <c r="J114" i="18"/>
  <c r="J109" i="18"/>
  <c r="BK105" i="18"/>
  <c r="BK101" i="18"/>
  <c r="J97" i="18"/>
  <c r="BK92" i="18"/>
  <c r="BK143" i="19"/>
  <c r="BK139" i="19"/>
  <c r="BK135" i="19"/>
  <c r="J131" i="19"/>
  <c r="J126" i="19"/>
  <c r="J124" i="19"/>
  <c r="BK122" i="19"/>
  <c r="J113" i="19"/>
  <c r="BK109" i="19"/>
  <c r="J105" i="19"/>
  <c r="J100" i="19"/>
  <c r="BK98" i="19"/>
  <c r="J92" i="19"/>
  <c r="J143" i="19"/>
  <c r="J139" i="19"/>
  <c r="J135" i="19"/>
  <c r="BK131" i="19"/>
  <c r="BK123" i="19"/>
  <c r="J119" i="19"/>
  <c r="BK114" i="19"/>
  <c r="J109" i="19"/>
  <c r="BK105" i="19"/>
  <c r="J99" i="19"/>
  <c r="J95" i="19"/>
  <c r="BK91" i="19"/>
  <c r="BK127" i="20"/>
  <c r="J123" i="20"/>
  <c r="J119" i="20"/>
  <c r="BK115" i="20"/>
  <c r="J111" i="20"/>
  <c r="J107" i="20"/>
  <c r="BK102" i="20"/>
  <c r="BK98" i="20"/>
  <c r="J95" i="20"/>
  <c r="BK91" i="20"/>
  <c r="J128" i="20"/>
  <c r="BK124" i="20"/>
  <c r="J120" i="20"/>
  <c r="J115" i="20"/>
  <c r="BK111" i="20"/>
  <c r="BK107" i="20"/>
  <c r="BK103" i="20"/>
  <c r="BK99" i="20"/>
  <c r="J92" i="20"/>
  <c r="BK90" i="21"/>
  <c r="F39" i="21"/>
  <c r="BD78" i="1" s="1"/>
  <c r="P102" i="2" l="1"/>
  <c r="T102" i="2"/>
  <c r="P128" i="2"/>
  <c r="T128" i="2"/>
  <c r="P245" i="2"/>
  <c r="R245" i="2"/>
  <c r="BK416" i="2"/>
  <c r="J416" i="2"/>
  <c r="J68" i="2"/>
  <c r="R416" i="2"/>
  <c r="BK433" i="2"/>
  <c r="J433" i="2" s="1"/>
  <c r="J71" i="2" s="1"/>
  <c r="T433" i="2"/>
  <c r="P512" i="2"/>
  <c r="T512" i="2"/>
  <c r="P650" i="2"/>
  <c r="T650" i="2"/>
  <c r="P688" i="2"/>
  <c r="T688" i="2"/>
  <c r="P851" i="2"/>
  <c r="BK861" i="2"/>
  <c r="J861" i="2"/>
  <c r="J76" i="2" s="1"/>
  <c r="R861" i="2"/>
  <c r="BK1013" i="2"/>
  <c r="J1013" i="2"/>
  <c r="J77" i="2" s="1"/>
  <c r="T1013" i="2"/>
  <c r="P1050" i="2"/>
  <c r="R1050" i="2"/>
  <c r="P90" i="3"/>
  <c r="T90" i="3"/>
  <c r="P94" i="3"/>
  <c r="R94" i="3"/>
  <c r="BK114" i="3"/>
  <c r="J114" i="3"/>
  <c r="J66" i="3" s="1"/>
  <c r="T114" i="3"/>
  <c r="P134" i="3"/>
  <c r="T134" i="3"/>
  <c r="P90" i="4"/>
  <c r="R90" i="4"/>
  <c r="BK103" i="4"/>
  <c r="J103" i="4"/>
  <c r="J65" i="4" s="1"/>
  <c r="R103" i="4"/>
  <c r="BK120" i="4"/>
  <c r="J120" i="4"/>
  <c r="J66" i="4" s="1"/>
  <c r="T120" i="4"/>
  <c r="P134" i="4"/>
  <c r="T134" i="4"/>
  <c r="P89" i="5"/>
  <c r="T89" i="5"/>
  <c r="P111" i="5"/>
  <c r="R111" i="5"/>
  <c r="BK126" i="5"/>
  <c r="J126" i="5"/>
  <c r="J66" i="5" s="1"/>
  <c r="T126" i="5"/>
  <c r="BK101" i="7"/>
  <c r="J101" i="7"/>
  <c r="J65" i="7" s="1"/>
  <c r="T101" i="7"/>
  <c r="P152" i="7"/>
  <c r="R152" i="7"/>
  <c r="BK234" i="7"/>
  <c r="J234" i="7"/>
  <c r="J67" i="7" s="1"/>
  <c r="T234" i="7"/>
  <c r="P251" i="7"/>
  <c r="T251" i="7"/>
  <c r="P288" i="7"/>
  <c r="T288" i="7"/>
  <c r="P387" i="7"/>
  <c r="T387" i="7"/>
  <c r="P437" i="7"/>
  <c r="R437" i="7"/>
  <c r="BK514" i="7"/>
  <c r="J514" i="7"/>
  <c r="J74" i="7" s="1"/>
  <c r="R514" i="7"/>
  <c r="BK524" i="7"/>
  <c r="J524" i="7"/>
  <c r="J75" i="7" s="1"/>
  <c r="T524" i="7"/>
  <c r="P636" i="7"/>
  <c r="R636" i="7"/>
  <c r="BK663" i="7"/>
  <c r="J663" i="7" s="1"/>
  <c r="J77" i="7" s="1"/>
  <c r="R663" i="7"/>
  <c r="P92" i="8"/>
  <c r="R92" i="8"/>
  <c r="BK107" i="8"/>
  <c r="J107" i="8"/>
  <c r="J66" i="8" s="1"/>
  <c r="R107" i="8"/>
  <c r="BK122" i="8"/>
  <c r="J122" i="8"/>
  <c r="J67" i="8"/>
  <c r="T122" i="8"/>
  <c r="BK90" i="9"/>
  <c r="J90" i="9"/>
  <c r="J64" i="9" s="1"/>
  <c r="R90" i="9"/>
  <c r="BK102" i="9"/>
  <c r="J102" i="9"/>
  <c r="J65" i="9" s="1"/>
  <c r="T102" i="9"/>
  <c r="P119" i="9"/>
  <c r="T119" i="9"/>
  <c r="P127" i="9"/>
  <c r="T127" i="9"/>
  <c r="P89" i="10"/>
  <c r="R89" i="10"/>
  <c r="BK96" i="10"/>
  <c r="J96" i="10"/>
  <c r="J65" i="10"/>
  <c r="R96" i="10"/>
  <c r="BK113" i="10"/>
  <c r="J113" i="10"/>
  <c r="J66" i="10" s="1"/>
  <c r="T113" i="10"/>
  <c r="P107" i="12"/>
  <c r="T107" i="12"/>
  <c r="BK147" i="12"/>
  <c r="J147" i="12"/>
  <c r="J67" i="12" s="1"/>
  <c r="R147" i="12"/>
  <c r="BK201" i="12"/>
  <c r="J201" i="12"/>
  <c r="J68" i="12" s="1"/>
  <c r="T201" i="12"/>
  <c r="BK218" i="12"/>
  <c r="J218" i="12"/>
  <c r="J71" i="12"/>
  <c r="T218" i="12"/>
  <c r="P251" i="12"/>
  <c r="R251" i="12"/>
  <c r="BK338" i="12"/>
  <c r="J338" i="12"/>
  <c r="J73" i="12" s="1"/>
  <c r="R338" i="12"/>
  <c r="BK355" i="12"/>
  <c r="J355" i="12"/>
  <c r="J74" i="12" s="1"/>
  <c r="R355" i="12"/>
  <c r="BK416" i="12"/>
  <c r="J416" i="12" s="1"/>
  <c r="J75" i="12" s="1"/>
  <c r="R416" i="12"/>
  <c r="BK426" i="12"/>
  <c r="J426" i="12"/>
  <c r="J76" i="12" s="1"/>
  <c r="T426" i="12"/>
  <c r="P495" i="12"/>
  <c r="R495" i="12"/>
  <c r="BK523" i="12"/>
  <c r="J523" i="12"/>
  <c r="J78" i="12"/>
  <c r="T523" i="12"/>
  <c r="BK92" i="13"/>
  <c r="J92" i="13"/>
  <c r="J65" i="13" s="1"/>
  <c r="R92" i="13"/>
  <c r="BK105" i="13"/>
  <c r="J105" i="13"/>
  <c r="J66" i="13" s="1"/>
  <c r="R105" i="13"/>
  <c r="BK119" i="13"/>
  <c r="J119" i="13"/>
  <c r="J67" i="13"/>
  <c r="R119" i="13"/>
  <c r="BK89" i="14"/>
  <c r="J89" i="14"/>
  <c r="J64" i="14" s="1"/>
  <c r="T89" i="14"/>
  <c r="P101" i="14"/>
  <c r="R101" i="14"/>
  <c r="P117" i="14"/>
  <c r="R117" i="14"/>
  <c r="P89" i="15"/>
  <c r="R89" i="15"/>
  <c r="BK96" i="15"/>
  <c r="J96" i="15" s="1"/>
  <c r="J65" i="15" s="1"/>
  <c r="T96" i="15"/>
  <c r="P109" i="15"/>
  <c r="T109" i="15"/>
  <c r="P102" i="17"/>
  <c r="T102" i="17"/>
  <c r="P118" i="17"/>
  <c r="T118" i="17"/>
  <c r="P198" i="17"/>
  <c r="T198" i="17"/>
  <c r="P315" i="17"/>
  <c r="T315" i="17"/>
  <c r="P332" i="17"/>
  <c r="T332" i="17"/>
  <c r="P380" i="17"/>
  <c r="R380" i="17"/>
  <c r="BK499" i="17"/>
  <c r="J499" i="17"/>
  <c r="J73" i="17" s="1"/>
  <c r="R499" i="17"/>
  <c r="BK546" i="17"/>
  <c r="J546" i="17" s="1"/>
  <c r="J74" i="17" s="1"/>
  <c r="T546" i="17"/>
  <c r="P647" i="17"/>
  <c r="T647" i="17"/>
  <c r="P657" i="17"/>
  <c r="R657" i="17"/>
  <c r="BK803" i="17"/>
  <c r="J803" i="17"/>
  <c r="J77" i="17" s="1"/>
  <c r="T803" i="17"/>
  <c r="P843" i="17"/>
  <c r="R843" i="17"/>
  <c r="P90" i="18"/>
  <c r="T90" i="18"/>
  <c r="P95" i="18"/>
  <c r="T95" i="18"/>
  <c r="P110" i="18"/>
  <c r="T110" i="18"/>
  <c r="P125" i="18"/>
  <c r="R125" i="18"/>
  <c r="P90" i="19"/>
  <c r="R90" i="19"/>
  <c r="BK101" i="19"/>
  <c r="J101" i="19" s="1"/>
  <c r="J65" i="19" s="1"/>
  <c r="R101" i="19"/>
  <c r="BK115" i="19"/>
  <c r="J115" i="19" s="1"/>
  <c r="J66" i="19" s="1"/>
  <c r="R115" i="19"/>
  <c r="BK127" i="19"/>
  <c r="J127" i="19" s="1"/>
  <c r="J67" i="19" s="1"/>
  <c r="R127" i="19"/>
  <c r="P89" i="20"/>
  <c r="T89" i="20"/>
  <c r="P96" i="20"/>
  <c r="R96" i="20"/>
  <c r="BK116" i="20"/>
  <c r="J116" i="20" s="1"/>
  <c r="J66" i="20" s="1"/>
  <c r="R116" i="20"/>
  <c r="R88" i="20" s="1"/>
  <c r="BK102" i="2"/>
  <c r="J102" i="2" s="1"/>
  <c r="J65" i="2" s="1"/>
  <c r="R102" i="2"/>
  <c r="BK128" i="2"/>
  <c r="J128" i="2" s="1"/>
  <c r="J66" i="2" s="1"/>
  <c r="R128" i="2"/>
  <c r="BK245" i="2"/>
  <c r="J245" i="2" s="1"/>
  <c r="J67" i="2" s="1"/>
  <c r="T245" i="2"/>
  <c r="P416" i="2"/>
  <c r="T416" i="2"/>
  <c r="P433" i="2"/>
  <c r="R433" i="2"/>
  <c r="BK512" i="2"/>
  <c r="J512" i="2" s="1"/>
  <c r="J72" i="2" s="1"/>
  <c r="R512" i="2"/>
  <c r="BK650" i="2"/>
  <c r="J650" i="2" s="1"/>
  <c r="J73" i="2" s="1"/>
  <c r="R650" i="2"/>
  <c r="BK688" i="2"/>
  <c r="J688" i="2" s="1"/>
  <c r="J74" i="2" s="1"/>
  <c r="R688" i="2"/>
  <c r="BK851" i="2"/>
  <c r="J851" i="2" s="1"/>
  <c r="J75" i="2" s="1"/>
  <c r="R851" i="2"/>
  <c r="T851" i="2"/>
  <c r="P861" i="2"/>
  <c r="T861" i="2"/>
  <c r="P1013" i="2"/>
  <c r="R1013" i="2"/>
  <c r="BK1050" i="2"/>
  <c r="J1050" i="2" s="1"/>
  <c r="J78" i="2" s="1"/>
  <c r="T1050" i="2"/>
  <c r="BK90" i="3"/>
  <c r="J90" i="3"/>
  <c r="J64" i="3"/>
  <c r="R90" i="3"/>
  <c r="BK94" i="3"/>
  <c r="J94" i="3" s="1"/>
  <c r="J65" i="3" s="1"/>
  <c r="T94" i="3"/>
  <c r="P114" i="3"/>
  <c r="R114" i="3"/>
  <c r="BK134" i="3"/>
  <c r="J134" i="3" s="1"/>
  <c r="J67" i="3" s="1"/>
  <c r="R134" i="3"/>
  <c r="BK90" i="4"/>
  <c r="J90" i="4"/>
  <c r="J64" i="4" s="1"/>
  <c r="T90" i="4"/>
  <c r="P103" i="4"/>
  <c r="T103" i="4"/>
  <c r="P120" i="4"/>
  <c r="R120" i="4"/>
  <c r="BK134" i="4"/>
  <c r="J134" i="4" s="1"/>
  <c r="J67" i="4" s="1"/>
  <c r="R134" i="4"/>
  <c r="BK89" i="5"/>
  <c r="J89" i="5"/>
  <c r="J64" i="5" s="1"/>
  <c r="R89" i="5"/>
  <c r="BK111" i="5"/>
  <c r="J111" i="5"/>
  <c r="J65" i="5" s="1"/>
  <c r="T111" i="5"/>
  <c r="P126" i="5"/>
  <c r="R126" i="5"/>
  <c r="P101" i="7"/>
  <c r="R101" i="7"/>
  <c r="BK152" i="7"/>
  <c r="J152" i="7"/>
  <c r="J66" i="7" s="1"/>
  <c r="T152" i="7"/>
  <c r="P234" i="7"/>
  <c r="R234" i="7"/>
  <c r="BK251" i="7"/>
  <c r="J251" i="7" s="1"/>
  <c r="J70" i="7" s="1"/>
  <c r="R251" i="7"/>
  <c r="BK288" i="7"/>
  <c r="J288" i="7"/>
  <c r="J71" i="7" s="1"/>
  <c r="R288" i="7"/>
  <c r="BK387" i="7"/>
  <c r="J387" i="7" s="1"/>
  <c r="J72" i="7" s="1"/>
  <c r="R387" i="7"/>
  <c r="BK437" i="7"/>
  <c r="J437" i="7" s="1"/>
  <c r="J73" i="7" s="1"/>
  <c r="T437" i="7"/>
  <c r="P514" i="7"/>
  <c r="T514" i="7"/>
  <c r="P524" i="7"/>
  <c r="R524" i="7"/>
  <c r="BK636" i="7"/>
  <c r="J636" i="7" s="1"/>
  <c r="J76" i="7" s="1"/>
  <c r="T636" i="7"/>
  <c r="P663" i="7"/>
  <c r="T663" i="7"/>
  <c r="BK92" i="8"/>
  <c r="J92" i="8" s="1"/>
  <c r="J65" i="8" s="1"/>
  <c r="T92" i="8"/>
  <c r="P107" i="8"/>
  <c r="T107" i="8"/>
  <c r="P122" i="8"/>
  <c r="R122" i="8"/>
  <c r="P90" i="9"/>
  <c r="T90" i="9"/>
  <c r="T89" i="9" s="1"/>
  <c r="P102" i="9"/>
  <c r="R102" i="9"/>
  <c r="BK119" i="9"/>
  <c r="J119" i="9"/>
  <c r="J66" i="9"/>
  <c r="R119" i="9"/>
  <c r="BK127" i="9"/>
  <c r="J127" i="9" s="1"/>
  <c r="J67" i="9" s="1"/>
  <c r="R127" i="9"/>
  <c r="BK89" i="10"/>
  <c r="J89" i="10" s="1"/>
  <c r="J64" i="10" s="1"/>
  <c r="T89" i="10"/>
  <c r="P96" i="10"/>
  <c r="T96" i="10"/>
  <c r="P113" i="10"/>
  <c r="R113" i="10"/>
  <c r="BK107" i="12"/>
  <c r="J107" i="12" s="1"/>
  <c r="J66" i="12" s="1"/>
  <c r="R107" i="12"/>
  <c r="P147" i="12"/>
  <c r="T147" i="12"/>
  <c r="P201" i="12"/>
  <c r="R201" i="12"/>
  <c r="P218" i="12"/>
  <c r="R218" i="12"/>
  <c r="BK251" i="12"/>
  <c r="J251" i="12" s="1"/>
  <c r="J72" i="12" s="1"/>
  <c r="T251" i="12"/>
  <c r="P338" i="12"/>
  <c r="T338" i="12"/>
  <c r="P355" i="12"/>
  <c r="T355" i="12"/>
  <c r="P416" i="12"/>
  <c r="T416" i="12"/>
  <c r="P426" i="12"/>
  <c r="R426" i="12"/>
  <c r="BK495" i="12"/>
  <c r="J495" i="12" s="1"/>
  <c r="J77" i="12" s="1"/>
  <c r="T495" i="12"/>
  <c r="P523" i="12"/>
  <c r="R523" i="12"/>
  <c r="P92" i="13"/>
  <c r="T92" i="13"/>
  <c r="P105" i="13"/>
  <c r="T105" i="13"/>
  <c r="P119" i="13"/>
  <c r="T119" i="13"/>
  <c r="P89" i="14"/>
  <c r="P88" i="14" s="1"/>
  <c r="AU70" i="1" s="1"/>
  <c r="R89" i="14"/>
  <c r="R88" i="14" s="1"/>
  <c r="BK101" i="14"/>
  <c r="J101" i="14"/>
  <c r="J65" i="14" s="1"/>
  <c r="T101" i="14"/>
  <c r="BK117" i="14"/>
  <c r="J117" i="14" s="1"/>
  <c r="J66" i="14" s="1"/>
  <c r="T117" i="14"/>
  <c r="BK89" i="15"/>
  <c r="J89" i="15"/>
  <c r="J64" i="15" s="1"/>
  <c r="T89" i="15"/>
  <c r="T88" i="15"/>
  <c r="P96" i="15"/>
  <c r="R96" i="15"/>
  <c r="BK109" i="15"/>
  <c r="J109" i="15"/>
  <c r="J66" i="15" s="1"/>
  <c r="R109" i="15"/>
  <c r="BK102" i="17"/>
  <c r="J102" i="17" s="1"/>
  <c r="J65" i="17" s="1"/>
  <c r="R102" i="17"/>
  <c r="BK118" i="17"/>
  <c r="J118" i="17"/>
  <c r="J66" i="17"/>
  <c r="R118" i="17"/>
  <c r="BK198" i="17"/>
  <c r="J198" i="17"/>
  <c r="J67" i="17" s="1"/>
  <c r="R198" i="17"/>
  <c r="BK315" i="17"/>
  <c r="J315" i="17" s="1"/>
  <c r="J68" i="17" s="1"/>
  <c r="R315" i="17"/>
  <c r="BK332" i="17"/>
  <c r="J332" i="17"/>
  <c r="J71" i="17"/>
  <c r="R332" i="17"/>
  <c r="BK380" i="17"/>
  <c r="J380" i="17"/>
  <c r="J72" i="17" s="1"/>
  <c r="T380" i="17"/>
  <c r="P499" i="17"/>
  <c r="T499" i="17"/>
  <c r="P546" i="17"/>
  <c r="R546" i="17"/>
  <c r="BK647" i="17"/>
  <c r="J647" i="17"/>
  <c r="J75" i="17"/>
  <c r="R647" i="17"/>
  <c r="BK657" i="17"/>
  <c r="J657" i="17"/>
  <c r="J76" i="17" s="1"/>
  <c r="T657" i="17"/>
  <c r="P803" i="17"/>
  <c r="R803" i="17"/>
  <c r="BK843" i="17"/>
  <c r="J843" i="17" s="1"/>
  <c r="J78" i="17" s="1"/>
  <c r="T843" i="17"/>
  <c r="BK90" i="18"/>
  <c r="J90" i="18" s="1"/>
  <c r="J64" i="18" s="1"/>
  <c r="R90" i="18"/>
  <c r="BK95" i="18"/>
  <c r="J95" i="18"/>
  <c r="J65" i="18"/>
  <c r="R95" i="18"/>
  <c r="BK110" i="18"/>
  <c r="J110" i="18" s="1"/>
  <c r="J66" i="18" s="1"/>
  <c r="R110" i="18"/>
  <c r="BK125" i="18"/>
  <c r="J125" i="18" s="1"/>
  <c r="J67" i="18" s="1"/>
  <c r="T125" i="18"/>
  <c r="BK90" i="19"/>
  <c r="J90" i="19"/>
  <c r="J64" i="19"/>
  <c r="T90" i="19"/>
  <c r="P101" i="19"/>
  <c r="T101" i="19"/>
  <c r="P115" i="19"/>
  <c r="T115" i="19"/>
  <c r="P127" i="19"/>
  <c r="T127" i="19"/>
  <c r="BK89" i="20"/>
  <c r="J89" i="20"/>
  <c r="J64" i="20" s="1"/>
  <c r="R89" i="20"/>
  <c r="BK96" i="20"/>
  <c r="J96" i="20"/>
  <c r="J65" i="20" s="1"/>
  <c r="T96" i="20"/>
  <c r="P116" i="20"/>
  <c r="T116" i="20"/>
  <c r="BK429" i="2"/>
  <c r="J429" i="2" s="1"/>
  <c r="J69" i="2" s="1"/>
  <c r="BK90" i="8"/>
  <c r="J90" i="8"/>
  <c r="J64" i="8"/>
  <c r="BK89" i="11"/>
  <c r="J89" i="11"/>
  <c r="J65" i="11" s="1"/>
  <c r="BK90" i="13"/>
  <c r="J90" i="13"/>
  <c r="J64" i="13"/>
  <c r="BK89" i="16"/>
  <c r="J89" i="16" s="1"/>
  <c r="J65" i="16" s="1"/>
  <c r="BK89" i="6"/>
  <c r="J89" i="6"/>
  <c r="J65" i="6"/>
  <c r="BK247" i="7"/>
  <c r="J247" i="7"/>
  <c r="J68" i="7" s="1"/>
  <c r="BK102" i="12"/>
  <c r="J102" i="12"/>
  <c r="J65" i="12"/>
  <c r="BK214" i="12"/>
  <c r="J214" i="12" s="1"/>
  <c r="J69" i="12" s="1"/>
  <c r="BK328" i="17"/>
  <c r="J328" i="17"/>
  <c r="J69" i="17"/>
  <c r="BK89" i="21"/>
  <c r="J89" i="21"/>
  <c r="J65" i="21" s="1"/>
  <c r="E50" i="21"/>
  <c r="J56" i="21"/>
  <c r="J58" i="21"/>
  <c r="J59" i="21"/>
  <c r="F83" i="21"/>
  <c r="F84" i="21"/>
  <c r="BE90" i="21"/>
  <c r="E50" i="20"/>
  <c r="J56" i="20"/>
  <c r="F58" i="20"/>
  <c r="F59" i="20"/>
  <c r="BE95" i="20"/>
  <c r="BE98" i="20"/>
  <c r="BE99" i="20"/>
  <c r="BE102" i="20"/>
  <c r="BE104" i="20"/>
  <c r="BE105" i="20"/>
  <c r="BE106" i="20"/>
  <c r="BE107" i="20"/>
  <c r="BE109" i="20"/>
  <c r="BE110" i="20"/>
  <c r="BE113" i="20"/>
  <c r="BE118" i="20"/>
  <c r="BE120" i="20"/>
  <c r="BE121" i="20"/>
  <c r="BE122" i="20"/>
  <c r="BE123" i="20"/>
  <c r="BE124" i="20"/>
  <c r="BE125" i="20"/>
  <c r="BE129" i="20"/>
  <c r="BE130" i="20"/>
  <c r="J58" i="20"/>
  <c r="J59" i="20"/>
  <c r="BE90" i="20"/>
  <c r="BE91" i="20"/>
  <c r="BE92" i="20"/>
  <c r="BE93" i="20"/>
  <c r="BE94" i="20"/>
  <c r="BE97" i="20"/>
  <c r="BE100" i="20"/>
  <c r="BE101" i="20"/>
  <c r="BE103" i="20"/>
  <c r="BE108" i="20"/>
  <c r="BE111" i="20"/>
  <c r="BE112" i="20"/>
  <c r="BE114" i="20"/>
  <c r="BE115" i="20"/>
  <c r="BE117" i="20"/>
  <c r="BE119" i="20"/>
  <c r="BE126" i="20"/>
  <c r="BE127" i="20"/>
  <c r="BE128" i="20"/>
  <c r="E50" i="19"/>
  <c r="F58" i="19"/>
  <c r="J59" i="19"/>
  <c r="F86" i="19"/>
  <c r="BE91" i="19"/>
  <c r="BE95" i="19"/>
  <c r="BE100" i="19"/>
  <c r="BE104" i="19"/>
  <c r="BE106" i="19"/>
  <c r="BE109" i="19"/>
  <c r="BE112" i="19"/>
  <c r="BE113" i="19"/>
  <c r="BE114" i="19"/>
  <c r="BE116" i="19"/>
  <c r="BE117" i="19"/>
  <c r="BE119" i="19"/>
  <c r="BE120" i="19"/>
  <c r="BE122" i="19"/>
  <c r="BE123" i="19"/>
  <c r="BE124" i="19"/>
  <c r="BE125" i="19"/>
  <c r="BE126" i="19"/>
  <c r="BE129" i="19"/>
  <c r="BE130" i="19"/>
  <c r="BE131" i="19"/>
  <c r="BE132" i="19"/>
  <c r="BE135" i="19"/>
  <c r="BE136" i="19"/>
  <c r="BE137" i="19"/>
  <c r="BE141" i="19"/>
  <c r="BE144" i="19"/>
  <c r="J56" i="19"/>
  <c r="J58" i="19"/>
  <c r="BE92" i="19"/>
  <c r="BE93" i="19"/>
  <c r="BE94" i="19"/>
  <c r="BE96" i="19"/>
  <c r="BE97" i="19"/>
  <c r="BE98" i="19"/>
  <c r="BE99" i="19"/>
  <c r="BE102" i="19"/>
  <c r="BE103" i="19"/>
  <c r="BE105" i="19"/>
  <c r="BE107" i="19"/>
  <c r="BE108" i="19"/>
  <c r="BE110" i="19"/>
  <c r="BE111" i="19"/>
  <c r="BE118" i="19"/>
  <c r="BE121" i="19"/>
  <c r="BE128" i="19"/>
  <c r="BE133" i="19"/>
  <c r="BE134" i="19"/>
  <c r="BE138" i="19"/>
  <c r="BE139" i="19"/>
  <c r="BE140" i="19"/>
  <c r="BE142" i="19"/>
  <c r="BE143" i="19"/>
  <c r="BE145" i="19"/>
  <c r="J56" i="18"/>
  <c r="J58" i="18"/>
  <c r="F59" i="18"/>
  <c r="BE91" i="18"/>
  <c r="BE100" i="18"/>
  <c r="BE101" i="18"/>
  <c r="BE105" i="18"/>
  <c r="BE106" i="18"/>
  <c r="BE107" i="18"/>
  <c r="BE114" i="18"/>
  <c r="BE115" i="18"/>
  <c r="BE117" i="18"/>
  <c r="BE118" i="18"/>
  <c r="BE120" i="18"/>
  <c r="BE123" i="18"/>
  <c r="BE124" i="18"/>
  <c r="BE127" i="18"/>
  <c r="BE130" i="18"/>
  <c r="E50" i="18"/>
  <c r="F58" i="18"/>
  <c r="J59" i="18"/>
  <c r="BE92" i="18"/>
  <c r="BE93" i="18"/>
  <c r="BE94" i="18"/>
  <c r="BE96" i="18"/>
  <c r="BE97" i="18"/>
  <c r="BE98" i="18"/>
  <c r="BE99" i="18"/>
  <c r="BE102" i="18"/>
  <c r="BE103" i="18"/>
  <c r="BE104" i="18"/>
  <c r="BE108" i="18"/>
  <c r="BE109" i="18"/>
  <c r="BE111" i="18"/>
  <c r="BE112" i="18"/>
  <c r="BE113" i="18"/>
  <c r="BE116" i="18"/>
  <c r="BE119" i="18"/>
  <c r="BE121" i="18"/>
  <c r="BE122" i="18"/>
  <c r="BE126" i="18"/>
  <c r="BE128" i="18"/>
  <c r="BE129" i="18"/>
  <c r="J56" i="17"/>
  <c r="J58" i="17"/>
  <c r="J59" i="17"/>
  <c r="BE179" i="17"/>
  <c r="BE224" i="17"/>
  <c r="BE249" i="17"/>
  <c r="BE274" i="17"/>
  <c r="BE281" i="17"/>
  <c r="BE288" i="17"/>
  <c r="BE309" i="17"/>
  <c r="BE316" i="17"/>
  <c r="BE321" i="17"/>
  <c r="BE329" i="17"/>
  <c r="BE333" i="17"/>
  <c r="BE340" i="17"/>
  <c r="BE354" i="17"/>
  <c r="BE359" i="17"/>
  <c r="BE366" i="17"/>
  <c r="BE381" i="17"/>
  <c r="BE409" i="17"/>
  <c r="BE430" i="17"/>
  <c r="BE437" i="17"/>
  <c r="BE444" i="17"/>
  <c r="BE453" i="17"/>
  <c r="BE469" i="17"/>
  <c r="BE483" i="17"/>
  <c r="BE500" i="17"/>
  <c r="BE514" i="17"/>
  <c r="BE517" i="17"/>
  <c r="BE525" i="17"/>
  <c r="BE547" i="17"/>
  <c r="BE554" i="17"/>
  <c r="BE561" i="17"/>
  <c r="BE568" i="17"/>
  <c r="BE588" i="17"/>
  <c r="BE602" i="17"/>
  <c r="BE604" i="17"/>
  <c r="BE617" i="17"/>
  <c r="BE638" i="17"/>
  <c r="BE645" i="17"/>
  <c r="BE655" i="17"/>
  <c r="BE705" i="17"/>
  <c r="BE737" i="17"/>
  <c r="BE739" i="17"/>
  <c r="BE757" i="17"/>
  <c r="BE759" i="17"/>
  <c r="BE794" i="17"/>
  <c r="BE811" i="17"/>
  <c r="BE823" i="17"/>
  <c r="BE871" i="17"/>
  <c r="BE893" i="17"/>
  <c r="BE915" i="17"/>
  <c r="E50" i="17"/>
  <c r="F58" i="17"/>
  <c r="F59" i="17"/>
  <c r="BE103" i="17"/>
  <c r="BE107" i="17"/>
  <c r="BE111" i="17"/>
  <c r="BE119" i="17"/>
  <c r="BE126" i="17"/>
  <c r="BE147" i="17"/>
  <c r="BE154" i="17"/>
  <c r="BE171" i="17"/>
  <c r="BE186" i="17"/>
  <c r="BE192" i="17"/>
  <c r="BE199" i="17"/>
  <c r="BE206" i="17"/>
  <c r="BE213" i="17"/>
  <c r="BE235" i="17"/>
  <c r="BE242" i="17"/>
  <c r="BE256" i="17"/>
  <c r="BE263" i="17"/>
  <c r="BE267" i="17"/>
  <c r="BE318" i="17"/>
  <c r="BE323" i="17"/>
  <c r="BE326" i="17"/>
  <c r="BE347" i="17"/>
  <c r="BE360" i="17"/>
  <c r="BE365" i="17"/>
  <c r="BE373" i="17"/>
  <c r="BE388" i="17"/>
  <c r="BE395" i="17"/>
  <c r="BE402" i="17"/>
  <c r="BE416" i="17"/>
  <c r="BE423" i="17"/>
  <c r="BE446" i="17"/>
  <c r="BE460" i="17"/>
  <c r="BE461" i="17"/>
  <c r="BE468" i="17"/>
  <c r="BE476" i="17"/>
  <c r="BE477" i="17"/>
  <c r="BE488" i="17"/>
  <c r="BE491" i="17"/>
  <c r="BE497" i="17"/>
  <c r="BE520" i="17"/>
  <c r="BE523" i="17"/>
  <c r="BE526" i="17"/>
  <c r="BE536" i="17"/>
  <c r="BE537" i="17"/>
  <c r="BE544" i="17"/>
  <c r="BE577" i="17"/>
  <c r="BE586" i="17"/>
  <c r="BE595" i="17"/>
  <c r="BE624" i="17"/>
  <c r="BE631" i="17"/>
  <c r="BE648" i="17"/>
  <c r="BE653" i="17"/>
  <c r="BE658" i="17"/>
  <c r="BE677" i="17"/>
  <c r="BE696" i="17"/>
  <c r="BE724" i="17"/>
  <c r="BE726" i="17"/>
  <c r="BE729" i="17"/>
  <c r="BE773" i="17"/>
  <c r="BE787" i="17"/>
  <c r="BE801" i="17"/>
  <c r="BE804" i="17"/>
  <c r="BE813" i="17"/>
  <c r="BE833" i="17"/>
  <c r="BE844" i="17"/>
  <c r="J56" i="16"/>
  <c r="F59" i="16"/>
  <c r="J59" i="16"/>
  <c r="J83" i="16"/>
  <c r="BE90" i="16"/>
  <c r="E50" i="16"/>
  <c r="F58" i="16"/>
  <c r="J56" i="15"/>
  <c r="J58" i="15"/>
  <c r="J59" i="15"/>
  <c r="BE92" i="15"/>
  <c r="BE94" i="15"/>
  <c r="BE95" i="15"/>
  <c r="BE97" i="15"/>
  <c r="BE98" i="15"/>
  <c r="BE105" i="15"/>
  <c r="BE106" i="15"/>
  <c r="BE108" i="15"/>
  <c r="BE111" i="15"/>
  <c r="BE112" i="15"/>
  <c r="BE113" i="15"/>
  <c r="BE116" i="15"/>
  <c r="BE118" i="15"/>
  <c r="BE119" i="15"/>
  <c r="BE122" i="15"/>
  <c r="E50" i="15"/>
  <c r="F58" i="15"/>
  <c r="F59" i="15"/>
  <c r="BE90" i="15"/>
  <c r="BE91" i="15"/>
  <c r="BE93" i="15"/>
  <c r="BE99" i="15"/>
  <c r="BE100" i="15"/>
  <c r="BE101" i="15"/>
  <c r="BE102" i="15"/>
  <c r="BE103" i="15"/>
  <c r="BE104" i="15"/>
  <c r="BE107" i="15"/>
  <c r="BE110" i="15"/>
  <c r="BE114" i="15"/>
  <c r="BE115" i="15"/>
  <c r="BE117" i="15"/>
  <c r="BE120" i="15"/>
  <c r="BE121" i="15"/>
  <c r="BE123" i="15"/>
  <c r="BE95" i="14"/>
  <c r="BE97" i="14"/>
  <c r="BE100" i="14"/>
  <c r="BE105" i="14"/>
  <c r="BE107" i="14"/>
  <c r="BE108" i="14"/>
  <c r="BE113" i="14"/>
  <c r="BE115" i="14"/>
  <c r="BE118" i="14"/>
  <c r="BE119" i="14"/>
  <c r="BE123" i="14"/>
  <c r="E50" i="14"/>
  <c r="J56" i="14"/>
  <c r="F58" i="14"/>
  <c r="J58" i="14"/>
  <c r="F59" i="14"/>
  <c r="J59" i="14"/>
  <c r="BE90" i="14"/>
  <c r="BE91" i="14"/>
  <c r="BE92" i="14"/>
  <c r="BE93" i="14"/>
  <c r="BE94" i="14"/>
  <c r="BE96" i="14"/>
  <c r="BE98" i="14"/>
  <c r="BE99" i="14"/>
  <c r="BE102" i="14"/>
  <c r="BE103" i="14"/>
  <c r="BE104" i="14"/>
  <c r="BE106" i="14"/>
  <c r="BE109" i="14"/>
  <c r="BE110" i="14"/>
  <c r="BE111" i="14"/>
  <c r="BE112" i="14"/>
  <c r="BE114" i="14"/>
  <c r="BE116" i="14"/>
  <c r="BE120" i="14"/>
  <c r="BE121" i="14"/>
  <c r="BE122" i="14"/>
  <c r="BE124" i="14"/>
  <c r="J56" i="13"/>
  <c r="J58" i="13"/>
  <c r="J59" i="13"/>
  <c r="BE97" i="13"/>
  <c r="BE98" i="13"/>
  <c r="BE100" i="13"/>
  <c r="BE101" i="13"/>
  <c r="BE103" i="13"/>
  <c r="BE104" i="13"/>
  <c r="BE108" i="13"/>
  <c r="BE109" i="13"/>
  <c r="BE112" i="13"/>
  <c r="BE114" i="13"/>
  <c r="BE118" i="13"/>
  <c r="BE120" i="13"/>
  <c r="BE123" i="13"/>
  <c r="BE124" i="13"/>
  <c r="E50" i="13"/>
  <c r="F58" i="13"/>
  <c r="F59" i="13"/>
  <c r="BE91" i="13"/>
  <c r="BE93" i="13"/>
  <c r="BE94" i="13"/>
  <c r="BE95" i="13"/>
  <c r="BE96" i="13"/>
  <c r="BE99" i="13"/>
  <c r="BE102" i="13"/>
  <c r="BE106" i="13"/>
  <c r="BE107" i="13"/>
  <c r="BE110" i="13"/>
  <c r="BE111" i="13"/>
  <c r="BE113" i="13"/>
  <c r="BE115" i="13"/>
  <c r="BE116" i="13"/>
  <c r="BE117" i="13"/>
  <c r="BE121" i="13"/>
  <c r="BE122" i="13"/>
  <c r="F58" i="12"/>
  <c r="J59" i="12"/>
  <c r="F97" i="12"/>
  <c r="BE108" i="12"/>
  <c r="BE127" i="12"/>
  <c r="BE134" i="12"/>
  <c r="BE142" i="12"/>
  <c r="BE146" i="12"/>
  <c r="BE148" i="12"/>
  <c r="BE167" i="12"/>
  <c r="BE171" i="12"/>
  <c r="BE183" i="12"/>
  <c r="BE187" i="12"/>
  <c r="BE198" i="12"/>
  <c r="BE204" i="12"/>
  <c r="BE207" i="12"/>
  <c r="BE212" i="12"/>
  <c r="BE215" i="12"/>
  <c r="BE219" i="12"/>
  <c r="BE243" i="12"/>
  <c r="BE247" i="12"/>
  <c r="BE252" i="12"/>
  <c r="BE265" i="12"/>
  <c r="BE295" i="12"/>
  <c r="BE300" i="12"/>
  <c r="BE310" i="12"/>
  <c r="BE315" i="12"/>
  <c r="BE319" i="12"/>
  <c r="BE329" i="12"/>
  <c r="BE339" i="12"/>
  <c r="BE360" i="12"/>
  <c r="BE374" i="12"/>
  <c r="BE380" i="12"/>
  <c r="BE382" i="12"/>
  <c r="BE386" i="12"/>
  <c r="BE390" i="12"/>
  <c r="BE392" i="12"/>
  <c r="BE402" i="12"/>
  <c r="BE422" i="12"/>
  <c r="BE424" i="12"/>
  <c r="BE433" i="12"/>
  <c r="BE439" i="12"/>
  <c r="BE454" i="12"/>
  <c r="BE460" i="12"/>
  <c r="BE468" i="12"/>
  <c r="BE481" i="12"/>
  <c r="BE489" i="12"/>
  <c r="BE496" i="12"/>
  <c r="BE500" i="12"/>
  <c r="BE544" i="12"/>
  <c r="E50" i="12"/>
  <c r="J56" i="12"/>
  <c r="J58" i="12"/>
  <c r="BE103" i="12"/>
  <c r="BE112" i="12"/>
  <c r="BE123" i="12"/>
  <c r="BE152" i="12"/>
  <c r="BE156" i="12"/>
  <c r="BE163" i="12"/>
  <c r="BE175" i="12"/>
  <c r="BE179" i="12"/>
  <c r="BE202" i="12"/>
  <c r="BE209" i="12"/>
  <c r="BE223" i="12"/>
  <c r="BE227" i="12"/>
  <c r="BE232" i="12"/>
  <c r="BE233" i="12"/>
  <c r="BE238" i="12"/>
  <c r="BE239" i="12"/>
  <c r="BE256" i="12"/>
  <c r="BE269" i="12"/>
  <c r="BE278" i="12"/>
  <c r="BE284" i="12"/>
  <c r="BE288" i="12"/>
  <c r="BE305" i="12"/>
  <c r="BE309" i="12"/>
  <c r="BE314" i="12"/>
  <c r="BE320" i="12"/>
  <c r="BE324" i="12"/>
  <c r="BE332" i="12"/>
  <c r="BE336" i="12"/>
  <c r="BE344" i="12"/>
  <c r="BE347" i="12"/>
  <c r="BE349" i="12"/>
  <c r="BE350" i="12"/>
  <c r="BE352" i="12"/>
  <c r="BE353" i="12"/>
  <c r="BE356" i="12"/>
  <c r="BE364" i="12"/>
  <c r="BE368" i="12"/>
  <c r="BE398" i="12"/>
  <c r="BE406" i="12"/>
  <c r="BE410" i="12"/>
  <c r="BE414" i="12"/>
  <c r="BE417" i="12"/>
  <c r="BE427" i="12"/>
  <c r="BE446" i="12"/>
  <c r="BE452" i="12"/>
  <c r="BE466" i="12"/>
  <c r="BE475" i="12"/>
  <c r="BE477" i="12"/>
  <c r="BE485" i="12"/>
  <c r="BE493" i="12"/>
  <c r="BE502" i="12"/>
  <c r="BE509" i="12"/>
  <c r="BE516" i="12"/>
  <c r="BE524" i="12"/>
  <c r="BE534" i="12"/>
  <c r="BE554" i="12"/>
  <c r="E50" i="11"/>
  <c r="J56" i="11"/>
  <c r="J58" i="11"/>
  <c r="BE90" i="11"/>
  <c r="J35" i="11" s="1"/>
  <c r="AV66" i="1" s="1"/>
  <c r="AT66" i="1" s="1"/>
  <c r="F58" i="11"/>
  <c r="F59" i="11"/>
  <c r="J59" i="11"/>
  <c r="E50" i="10"/>
  <c r="F58" i="10"/>
  <c r="J59" i="10"/>
  <c r="F85" i="10"/>
  <c r="BE91" i="10"/>
  <c r="BE92" i="10"/>
  <c r="BE95" i="10"/>
  <c r="BE97" i="10"/>
  <c r="BE100" i="10"/>
  <c r="BE106" i="10"/>
  <c r="BE107" i="10"/>
  <c r="BE110" i="10"/>
  <c r="BE111" i="10"/>
  <c r="BE115" i="10"/>
  <c r="BE117" i="10"/>
  <c r="BE121" i="10"/>
  <c r="BE124" i="10"/>
  <c r="BE125" i="10"/>
  <c r="BE127" i="10"/>
  <c r="J56" i="10"/>
  <c r="J58" i="10"/>
  <c r="BE90" i="10"/>
  <c r="BE93" i="10"/>
  <c r="BE94" i="10"/>
  <c r="BE98" i="10"/>
  <c r="BE99" i="10"/>
  <c r="BE101" i="10"/>
  <c r="BE102" i="10"/>
  <c r="BE103" i="10"/>
  <c r="BE104" i="10"/>
  <c r="BE105" i="10"/>
  <c r="BE108" i="10"/>
  <c r="BE109" i="10"/>
  <c r="BE112" i="10"/>
  <c r="BE114" i="10"/>
  <c r="BE116" i="10"/>
  <c r="BE118" i="10"/>
  <c r="BE119" i="10"/>
  <c r="BE120" i="10"/>
  <c r="BE122" i="10"/>
  <c r="BE123" i="10"/>
  <c r="BE126" i="10"/>
  <c r="E50" i="9"/>
  <c r="J58" i="9"/>
  <c r="F59" i="9"/>
  <c r="F85" i="9"/>
  <c r="BE91" i="9"/>
  <c r="BE97" i="9"/>
  <c r="BE100" i="9"/>
  <c r="BE101" i="9"/>
  <c r="BE105" i="9"/>
  <c r="BE106" i="9"/>
  <c r="BE108" i="9"/>
  <c r="BE111" i="9"/>
  <c r="BE115" i="9"/>
  <c r="BE122" i="9"/>
  <c r="BE128" i="9"/>
  <c r="BE129" i="9"/>
  <c r="BE131" i="9"/>
  <c r="BE133" i="9"/>
  <c r="BE134" i="9"/>
  <c r="BE135" i="9"/>
  <c r="BE137" i="9"/>
  <c r="BE138" i="9"/>
  <c r="J56" i="9"/>
  <c r="J59" i="9"/>
  <c r="BE92" i="9"/>
  <c r="BE93" i="9"/>
  <c r="BE94" i="9"/>
  <c r="BE95" i="9"/>
  <c r="BE96" i="9"/>
  <c r="BE98" i="9"/>
  <c r="BE99" i="9"/>
  <c r="BE103" i="9"/>
  <c r="BE104" i="9"/>
  <c r="BE107" i="9"/>
  <c r="BE109" i="9"/>
  <c r="BE110" i="9"/>
  <c r="BE112" i="9"/>
  <c r="BE113" i="9"/>
  <c r="BE114" i="9"/>
  <c r="BE116" i="9"/>
  <c r="BE117" i="9"/>
  <c r="BE118" i="9"/>
  <c r="BE120" i="9"/>
  <c r="BE121" i="9"/>
  <c r="BE123" i="9"/>
  <c r="BE124" i="9"/>
  <c r="BE125" i="9"/>
  <c r="BE126" i="9"/>
  <c r="BE130" i="9"/>
  <c r="BE132" i="9"/>
  <c r="BE136" i="9"/>
  <c r="BE139" i="9"/>
  <c r="BE140" i="9"/>
  <c r="BE141" i="9"/>
  <c r="BE142" i="9"/>
  <c r="BE143" i="9"/>
  <c r="BE144" i="9"/>
  <c r="E50" i="8"/>
  <c r="J58" i="8"/>
  <c r="J59" i="8"/>
  <c r="J83" i="8"/>
  <c r="BE93" i="8"/>
  <c r="BE95" i="8"/>
  <c r="BE97" i="8"/>
  <c r="BE99" i="8"/>
  <c r="BE100" i="8"/>
  <c r="BE104" i="8"/>
  <c r="BE105" i="8"/>
  <c r="BE106" i="8"/>
  <c r="BE110" i="8"/>
  <c r="BE111" i="8"/>
  <c r="BE113" i="8"/>
  <c r="BE114" i="8"/>
  <c r="BE116" i="8"/>
  <c r="BE117" i="8"/>
  <c r="BE119" i="8"/>
  <c r="BE120" i="8"/>
  <c r="BE121" i="8"/>
  <c r="BE125" i="8"/>
  <c r="BE126" i="8"/>
  <c r="BE127" i="8"/>
  <c r="F58" i="8"/>
  <c r="F59" i="8"/>
  <c r="BE91" i="8"/>
  <c r="BE94" i="8"/>
  <c r="BE96" i="8"/>
  <c r="BE98" i="8"/>
  <c r="BE101" i="8"/>
  <c r="BE102" i="8"/>
  <c r="BE103" i="8"/>
  <c r="BE108" i="8"/>
  <c r="BE109" i="8"/>
  <c r="BE112" i="8"/>
  <c r="BE115" i="8"/>
  <c r="BE118" i="8"/>
  <c r="BE123" i="8"/>
  <c r="BE124" i="8"/>
  <c r="F58" i="7"/>
  <c r="J59" i="7"/>
  <c r="E87" i="7"/>
  <c r="J93" i="7"/>
  <c r="J95" i="7"/>
  <c r="BE106" i="7"/>
  <c r="BE126" i="7"/>
  <c r="BE147" i="7"/>
  <c r="BE151" i="7"/>
  <c r="BE157" i="7"/>
  <c r="BE180" i="7"/>
  <c r="BE195" i="7"/>
  <c r="BE199" i="7"/>
  <c r="BE203" i="7"/>
  <c r="BE211" i="7"/>
  <c r="BE231" i="7"/>
  <c r="BE235" i="7"/>
  <c r="BE237" i="7"/>
  <c r="BE264" i="7"/>
  <c r="BE295" i="7"/>
  <c r="BE303" i="7"/>
  <c r="BE318" i="7"/>
  <c r="BE324" i="7"/>
  <c r="BE337" i="7"/>
  <c r="BE341" i="7"/>
  <c r="BE345" i="7"/>
  <c r="BE354" i="7"/>
  <c r="BE359" i="7"/>
  <c r="BE363" i="7"/>
  <c r="BE378" i="7"/>
  <c r="BE399" i="7"/>
  <c r="BE408" i="7"/>
  <c r="BE419" i="7"/>
  <c r="BE420" i="7"/>
  <c r="BE430" i="7"/>
  <c r="BE431" i="7"/>
  <c r="BE435" i="7"/>
  <c r="BE450" i="7"/>
  <c r="BE456" i="7"/>
  <c r="BE463" i="7"/>
  <c r="BE467" i="7"/>
  <c r="BE469" i="7"/>
  <c r="BE478" i="7"/>
  <c r="BE486" i="7"/>
  <c r="BE494" i="7"/>
  <c r="BE502" i="7"/>
  <c r="BE506" i="7"/>
  <c r="BE512" i="7"/>
  <c r="BE515" i="7"/>
  <c r="BE537" i="7"/>
  <c r="BE549" i="7"/>
  <c r="BE576" i="7"/>
  <c r="BE590" i="7"/>
  <c r="BE600" i="7"/>
  <c r="BE612" i="7"/>
  <c r="BE630" i="7"/>
  <c r="BE634" i="7"/>
  <c r="BE637" i="7"/>
  <c r="BE649" i="7"/>
  <c r="BE664" i="7"/>
  <c r="BE687" i="7"/>
  <c r="BE700" i="7"/>
  <c r="BE713" i="7"/>
  <c r="F59" i="7"/>
  <c r="BE102" i="7"/>
  <c r="BE133" i="7"/>
  <c r="BE153" i="7"/>
  <c r="BE161" i="7"/>
  <c r="BE167" i="7"/>
  <c r="BE171" i="7"/>
  <c r="BE189" i="7"/>
  <c r="BE207" i="7"/>
  <c r="BE240" i="7"/>
  <c r="BE242" i="7"/>
  <c r="BE245" i="7"/>
  <c r="BE248" i="7"/>
  <c r="BE252" i="7"/>
  <c r="BE256" i="7"/>
  <c r="BE260" i="7"/>
  <c r="BE269" i="7"/>
  <c r="BE270" i="7"/>
  <c r="BE275" i="7"/>
  <c r="BE276" i="7"/>
  <c r="BE280" i="7"/>
  <c r="BE284" i="7"/>
  <c r="BE289" i="7"/>
  <c r="BE299" i="7"/>
  <c r="BE331" i="7"/>
  <c r="BE349" i="7"/>
  <c r="BE353" i="7"/>
  <c r="BE358" i="7"/>
  <c r="BE364" i="7"/>
  <c r="BE368" i="7"/>
  <c r="BE369" i="7"/>
  <c r="BE373" i="7"/>
  <c r="BE381" i="7"/>
  <c r="BE385" i="7"/>
  <c r="BE388" i="7"/>
  <c r="BE396" i="7"/>
  <c r="BE403" i="7"/>
  <c r="BE409" i="7"/>
  <c r="BE438" i="7"/>
  <c r="BE444" i="7"/>
  <c r="BE484" i="7"/>
  <c r="BE498" i="7"/>
  <c r="BE520" i="7"/>
  <c r="BE522" i="7"/>
  <c r="BE525" i="7"/>
  <c r="BE588" i="7"/>
  <c r="BE592" i="7"/>
  <c r="BE602" i="7"/>
  <c r="BE614" i="7"/>
  <c r="BE620" i="7"/>
  <c r="BE626" i="7"/>
  <c r="BE641" i="7"/>
  <c r="BE643" i="7"/>
  <c r="BE656" i="7"/>
  <c r="F58" i="6"/>
  <c r="F59" i="6"/>
  <c r="J59" i="6"/>
  <c r="J83" i="6"/>
  <c r="E50" i="6"/>
  <c r="J56" i="6"/>
  <c r="BE90" i="6"/>
  <c r="J35" i="6" s="1"/>
  <c r="AV60" i="1" s="1"/>
  <c r="AT60" i="1" s="1"/>
  <c r="J58" i="5"/>
  <c r="J59" i="5"/>
  <c r="E76" i="5"/>
  <c r="F84" i="5"/>
  <c r="F85" i="5"/>
  <c r="BE93" i="5"/>
  <c r="BE95" i="5"/>
  <c r="BE97" i="5"/>
  <c r="BE99" i="5"/>
  <c r="BE102" i="5"/>
  <c r="BE104" i="5"/>
  <c r="BE105" i="5"/>
  <c r="BE106" i="5"/>
  <c r="BE107" i="5"/>
  <c r="BE108" i="5"/>
  <c r="BE109" i="5"/>
  <c r="BE110" i="5"/>
  <c r="BE112" i="5"/>
  <c r="BE114" i="5"/>
  <c r="BE115" i="5"/>
  <c r="BE117" i="5"/>
  <c r="BE118" i="5"/>
  <c r="BE119" i="5"/>
  <c r="BE120" i="5"/>
  <c r="BE121" i="5"/>
  <c r="BE122" i="5"/>
  <c r="BE123" i="5"/>
  <c r="BE128" i="5"/>
  <c r="BE130" i="5"/>
  <c r="BE131" i="5"/>
  <c r="J56" i="5"/>
  <c r="BE90" i="5"/>
  <c r="BE91" i="5"/>
  <c r="BE92" i="5"/>
  <c r="BE94" i="5"/>
  <c r="BE96" i="5"/>
  <c r="BE98" i="5"/>
  <c r="BE100" i="5"/>
  <c r="BE101" i="5"/>
  <c r="BE103" i="5"/>
  <c r="BE113" i="5"/>
  <c r="BE116" i="5"/>
  <c r="BE124" i="5"/>
  <c r="BE125" i="5"/>
  <c r="BE127" i="5"/>
  <c r="BE129" i="5"/>
  <c r="BE132" i="5"/>
  <c r="F58" i="4"/>
  <c r="F59" i="4"/>
  <c r="E77" i="4"/>
  <c r="BE93" i="4"/>
  <c r="BE94" i="4"/>
  <c r="BE95" i="4"/>
  <c r="BE97" i="4"/>
  <c r="BE98" i="4"/>
  <c r="BE99" i="4"/>
  <c r="BE100" i="4"/>
  <c r="BE101" i="4"/>
  <c r="BE102" i="4"/>
  <c r="BE105" i="4"/>
  <c r="BE109" i="4"/>
  <c r="BE112" i="4"/>
  <c r="BE113" i="4"/>
  <c r="BE116" i="4"/>
  <c r="BE119" i="4"/>
  <c r="BE121" i="4"/>
  <c r="BE122" i="4"/>
  <c r="BE124" i="4"/>
  <c r="BE125" i="4"/>
  <c r="BE126" i="4"/>
  <c r="BE129" i="4"/>
  <c r="BE132" i="4"/>
  <c r="BE133" i="4"/>
  <c r="BE135" i="4"/>
  <c r="BE147" i="4"/>
  <c r="BE153" i="4"/>
  <c r="BE154" i="4"/>
  <c r="BE155" i="4"/>
  <c r="J56" i="4"/>
  <c r="J58" i="4"/>
  <c r="J59" i="4"/>
  <c r="BE91" i="4"/>
  <c r="BE92" i="4"/>
  <c r="BE104" i="4"/>
  <c r="BE106" i="4"/>
  <c r="BE107" i="4"/>
  <c r="BE108" i="4"/>
  <c r="BE110" i="4"/>
  <c r="BE111" i="4"/>
  <c r="BE114" i="4"/>
  <c r="BE115" i="4"/>
  <c r="BE117" i="4"/>
  <c r="BE118" i="4"/>
  <c r="BE123" i="4"/>
  <c r="BE127" i="4"/>
  <c r="BE128" i="4"/>
  <c r="BE130" i="4"/>
  <c r="BE131" i="4"/>
  <c r="BE136" i="4"/>
  <c r="BE137" i="4"/>
  <c r="BE138" i="4"/>
  <c r="BE139" i="4"/>
  <c r="BE140" i="4"/>
  <c r="BE141" i="4"/>
  <c r="BE142" i="4"/>
  <c r="BE143" i="4"/>
  <c r="BE144" i="4"/>
  <c r="BE145" i="4"/>
  <c r="BE146" i="4"/>
  <c r="BE148" i="4"/>
  <c r="BE149" i="4"/>
  <c r="BE150" i="4"/>
  <c r="BE151" i="4"/>
  <c r="BE152" i="4"/>
  <c r="E50" i="3"/>
  <c r="F58" i="3"/>
  <c r="F59" i="3"/>
  <c r="BE92" i="3"/>
  <c r="BE95" i="3"/>
  <c r="BE97" i="3"/>
  <c r="BE100" i="3"/>
  <c r="BE102" i="3"/>
  <c r="BE104" i="3"/>
  <c r="BE105" i="3"/>
  <c r="BE108" i="3"/>
  <c r="BE109" i="3"/>
  <c r="BE112" i="3"/>
  <c r="BE113" i="3"/>
  <c r="BE117" i="3"/>
  <c r="BE120" i="3"/>
  <c r="BE126" i="3"/>
  <c r="BE127" i="3"/>
  <c r="BE132" i="3"/>
  <c r="J56" i="3"/>
  <c r="J58" i="3"/>
  <c r="J59" i="3"/>
  <c r="BE91" i="3"/>
  <c r="BE93" i="3"/>
  <c r="BE96" i="3"/>
  <c r="BE98" i="3"/>
  <c r="BE99" i="3"/>
  <c r="BE101" i="3"/>
  <c r="BE103" i="3"/>
  <c r="BE106" i="3"/>
  <c r="BE107" i="3"/>
  <c r="BE110" i="3"/>
  <c r="BE111" i="3"/>
  <c r="BE115" i="3"/>
  <c r="BE116" i="3"/>
  <c r="BE118" i="3"/>
  <c r="BE119" i="3"/>
  <c r="BE121" i="3"/>
  <c r="BE122" i="3"/>
  <c r="BE123" i="3"/>
  <c r="BE124" i="3"/>
  <c r="BE125" i="3"/>
  <c r="BE128" i="3"/>
  <c r="BE129" i="3"/>
  <c r="BE130" i="3"/>
  <c r="BE131" i="3"/>
  <c r="BE133" i="3"/>
  <c r="BE135" i="3"/>
  <c r="BE136" i="3"/>
  <c r="BE137" i="3"/>
  <c r="BE138" i="3"/>
  <c r="BE139" i="3"/>
  <c r="J56" i="2"/>
  <c r="J58" i="2"/>
  <c r="J59" i="2"/>
  <c r="F96" i="2"/>
  <c r="F97" i="2"/>
  <c r="BE103" i="2"/>
  <c r="BE107" i="2"/>
  <c r="BE119" i="2"/>
  <c r="BE187" i="2"/>
  <c r="BE219" i="2"/>
  <c r="BE234" i="2"/>
  <c r="BE246" i="2"/>
  <c r="BE255" i="2"/>
  <c r="BE282" i="2"/>
  <c r="BE290" i="2"/>
  <c r="BE294" i="2"/>
  <c r="BE303" i="2"/>
  <c r="BE310" i="2"/>
  <c r="BE338" i="2"/>
  <c r="BE347" i="2"/>
  <c r="BE351" i="2"/>
  <c r="BE367" i="2"/>
  <c r="BE417" i="2"/>
  <c r="BE422" i="2"/>
  <c r="BE430" i="2"/>
  <c r="BE434" i="2"/>
  <c r="BE457" i="2"/>
  <c r="BE469" i="2"/>
  <c r="BE470" i="2"/>
  <c r="BE475" i="2"/>
  <c r="BE485" i="2"/>
  <c r="BE494" i="2"/>
  <c r="BE503" i="2"/>
  <c r="BE522" i="2"/>
  <c r="BE554" i="2"/>
  <c r="BE570" i="2"/>
  <c r="BE579" i="2"/>
  <c r="BE584" i="2"/>
  <c r="BE594" i="2"/>
  <c r="BE608" i="2"/>
  <c r="BE609" i="2"/>
  <c r="BE618" i="2"/>
  <c r="BE626" i="2"/>
  <c r="BE644" i="2"/>
  <c r="BE667" i="2"/>
  <c r="BE668" i="2"/>
  <c r="BE686" i="2"/>
  <c r="BE710" i="2"/>
  <c r="BE729" i="2"/>
  <c r="BE738" i="2"/>
  <c r="BE750" i="2"/>
  <c r="BE761" i="2"/>
  <c r="BE852" i="2"/>
  <c r="BE857" i="2"/>
  <c r="BE928" i="2"/>
  <c r="BE955" i="2"/>
  <c r="BE957" i="2"/>
  <c r="BE959" i="2"/>
  <c r="BE969" i="2"/>
  <c r="BE971" i="2"/>
  <c r="BE980" i="2"/>
  <c r="BE982" i="2"/>
  <c r="BE991" i="2"/>
  <c r="BE993" i="2"/>
  <c r="BE1002" i="2"/>
  <c r="BE1011" i="2"/>
  <c r="BE1014" i="2"/>
  <c r="BE1018" i="2"/>
  <c r="BE1020" i="2"/>
  <c r="BE1030" i="2"/>
  <c r="BE1040" i="2"/>
  <c r="BE1051" i="2"/>
  <c r="BE1096" i="2"/>
  <c r="BE1123" i="2"/>
  <c r="BE1150" i="2"/>
  <c r="E50" i="2"/>
  <c r="BE114" i="2"/>
  <c r="BE124" i="2"/>
  <c r="BE129" i="2"/>
  <c r="BE138" i="2"/>
  <c r="BE179" i="2"/>
  <c r="BE183" i="2"/>
  <c r="BE192" i="2"/>
  <c r="BE209" i="2"/>
  <c r="BE228" i="2"/>
  <c r="BE242" i="2"/>
  <c r="BE264" i="2"/>
  <c r="BE276" i="2"/>
  <c r="BE286" i="2"/>
  <c r="BE323" i="2"/>
  <c r="BE328" i="2"/>
  <c r="BE358" i="2"/>
  <c r="BE408" i="2"/>
  <c r="BE419" i="2"/>
  <c r="BE424" i="2"/>
  <c r="BE427" i="2"/>
  <c r="BE443" i="2"/>
  <c r="BE452" i="2"/>
  <c r="BE458" i="2"/>
  <c r="BE463" i="2"/>
  <c r="BE464" i="2"/>
  <c r="BE476" i="2"/>
  <c r="BE513" i="2"/>
  <c r="BE531" i="2"/>
  <c r="BE535" i="2"/>
  <c r="BE563" i="2"/>
  <c r="BE589" i="2"/>
  <c r="BE599" i="2"/>
  <c r="BE619" i="2"/>
  <c r="BE627" i="2"/>
  <c r="BE632" i="2"/>
  <c r="BE635" i="2"/>
  <c r="BE648" i="2"/>
  <c r="BE651" i="2"/>
  <c r="BE659" i="2"/>
  <c r="BE662" i="2"/>
  <c r="BE665" i="2"/>
  <c r="BE676" i="2"/>
  <c r="BE677" i="2"/>
  <c r="BE689" i="2"/>
  <c r="BE708" i="2"/>
  <c r="BE752" i="2"/>
  <c r="BE780" i="2"/>
  <c r="BE782" i="2"/>
  <c r="BE810" i="2"/>
  <c r="BE819" i="2"/>
  <c r="BE821" i="2"/>
  <c r="BE830" i="2"/>
  <c r="BE849" i="2"/>
  <c r="BE859" i="2"/>
  <c r="BE862" i="2"/>
  <c r="BE889" i="2"/>
  <c r="BE916" i="2"/>
  <c r="F38" i="2"/>
  <c r="BC56" i="1" s="1"/>
  <c r="F37" i="2"/>
  <c r="BB56" i="1" s="1"/>
  <c r="F37" i="7"/>
  <c r="BB62" i="1" s="1"/>
  <c r="F36" i="8"/>
  <c r="BA63" i="1"/>
  <c r="F38" i="8"/>
  <c r="BC63" i="1"/>
  <c r="F36" i="9"/>
  <c r="BA64" i="1" s="1"/>
  <c r="F37" i="10"/>
  <c r="BB65" i="1" s="1"/>
  <c r="J36" i="10"/>
  <c r="AW65" i="1" s="1"/>
  <c r="F36" i="11"/>
  <c r="BA66" i="1" s="1"/>
  <c r="F37" i="12"/>
  <c r="BB68" i="1"/>
  <c r="F39" i="12"/>
  <c r="BD68" i="1"/>
  <c r="F38" i="17"/>
  <c r="BC74" i="1" s="1"/>
  <c r="J36" i="18"/>
  <c r="AW75" i="1" s="1"/>
  <c r="F39" i="18"/>
  <c r="BD75" i="1" s="1"/>
  <c r="F36" i="19"/>
  <c r="BA76" i="1" s="1"/>
  <c r="F38" i="19"/>
  <c r="BC76" i="1"/>
  <c r="J36" i="20"/>
  <c r="AW77" i="1"/>
  <c r="F35" i="21"/>
  <c r="AZ78" i="1" s="1"/>
  <c r="J36" i="2"/>
  <c r="AW56" i="1" s="1"/>
  <c r="AS54" i="1"/>
  <c r="F37" i="3"/>
  <c r="BB57" i="1"/>
  <c r="F36" i="3"/>
  <c r="BA57" i="1"/>
  <c r="J36" i="3"/>
  <c r="AW57" i="1" s="1"/>
  <c r="F38" i="3"/>
  <c r="BC57" i="1"/>
  <c r="F39" i="3"/>
  <c r="BD57" i="1"/>
  <c r="F36" i="4"/>
  <c r="BA58" i="1" s="1"/>
  <c r="F37" i="4"/>
  <c r="BB58" i="1"/>
  <c r="F38" i="5"/>
  <c r="BC59" i="1"/>
  <c r="F38" i="7"/>
  <c r="BC62" i="1" s="1"/>
  <c r="F37" i="9"/>
  <c r="BB64" i="1"/>
  <c r="F36" i="10"/>
  <c r="BA65" i="1"/>
  <c r="F38" i="10"/>
  <c r="BC65" i="1" s="1"/>
  <c r="J36" i="12"/>
  <c r="AW68" i="1"/>
  <c r="F37" i="13"/>
  <c r="BB69" i="1"/>
  <c r="F39" i="13"/>
  <c r="BD69" i="1" s="1"/>
  <c r="F36" i="13"/>
  <c r="BA69" i="1"/>
  <c r="J36" i="13"/>
  <c r="AW69" i="1"/>
  <c r="F38" i="13"/>
  <c r="BC69" i="1" s="1"/>
  <c r="F36" i="14"/>
  <c r="BA70" i="1"/>
  <c r="F38" i="14"/>
  <c r="BC70" i="1"/>
  <c r="F39" i="15"/>
  <c r="BD71" i="1" s="1"/>
  <c r="F36" i="17"/>
  <c r="BA74" i="1"/>
  <c r="F39" i="17"/>
  <c r="BD74" i="1"/>
  <c r="F37" i="20"/>
  <c r="BB77" i="1" s="1"/>
  <c r="F36" i="21"/>
  <c r="BA78" i="1"/>
  <c r="F36" i="2"/>
  <c r="BA56" i="1"/>
  <c r="F39" i="4"/>
  <c r="BD58" i="1" s="1"/>
  <c r="F38" i="4"/>
  <c r="BC58" i="1"/>
  <c r="F37" i="5"/>
  <c r="BB59" i="1"/>
  <c r="F39" i="5"/>
  <c r="BD59" i="1" s="1"/>
  <c r="F36" i="7"/>
  <c r="BA62" i="1"/>
  <c r="F37" i="8"/>
  <c r="BB63" i="1"/>
  <c r="J36" i="8"/>
  <c r="AW63" i="1" s="1"/>
  <c r="F39" i="8"/>
  <c r="BD63" i="1" s="1"/>
  <c r="J36" i="9"/>
  <c r="AW64" i="1" s="1"/>
  <c r="F38" i="9"/>
  <c r="BC64" i="1" s="1"/>
  <c r="F39" i="10"/>
  <c r="BD65" i="1"/>
  <c r="F36" i="12"/>
  <c r="BA68" i="1"/>
  <c r="J36" i="14"/>
  <c r="AW70" i="1" s="1"/>
  <c r="F39" i="14"/>
  <c r="BD70" i="1" s="1"/>
  <c r="F36" i="15"/>
  <c r="BA71" i="1" s="1"/>
  <c r="J36" i="15"/>
  <c r="AW71" i="1" s="1"/>
  <c r="F38" i="15"/>
  <c r="BC71" i="1"/>
  <c r="J35" i="16"/>
  <c r="AV72" i="1"/>
  <c r="AT72" i="1"/>
  <c r="J36" i="17"/>
  <c r="AW74" i="1"/>
  <c r="F36" i="18"/>
  <c r="BA75" i="1" s="1"/>
  <c r="F37" i="18"/>
  <c r="BB75" i="1"/>
  <c r="F38" i="18"/>
  <c r="BC75" i="1"/>
  <c r="J36" i="19"/>
  <c r="AW76" i="1" s="1"/>
  <c r="F36" i="20"/>
  <c r="BA77" i="1"/>
  <c r="F38" i="20"/>
  <c r="BC77" i="1"/>
  <c r="F39" i="2"/>
  <c r="BD56" i="1" s="1"/>
  <c r="J36" i="4"/>
  <c r="AW58" i="1"/>
  <c r="F36" i="5"/>
  <c r="BA59" i="1"/>
  <c r="J36" i="5"/>
  <c r="AW59" i="1" s="1"/>
  <c r="F36" i="6"/>
  <c r="BA60" i="1"/>
  <c r="J36" i="7"/>
  <c r="AW62" i="1"/>
  <c r="F39" i="7"/>
  <c r="BD62" i="1" s="1"/>
  <c r="F39" i="9"/>
  <c r="BD64" i="1"/>
  <c r="F38" i="12"/>
  <c r="BC68" i="1"/>
  <c r="F37" i="14"/>
  <c r="BB70" i="1" s="1"/>
  <c r="F37" i="15"/>
  <c r="BB71" i="1" s="1"/>
  <c r="F36" i="16"/>
  <c r="BA72" i="1" s="1"/>
  <c r="F37" i="17"/>
  <c r="BB74" i="1" s="1"/>
  <c r="F37" i="19"/>
  <c r="BB76" i="1"/>
  <c r="F39" i="19"/>
  <c r="BD76" i="1"/>
  <c r="F39" i="20"/>
  <c r="BD77" i="1" s="1"/>
  <c r="P89" i="13" l="1"/>
  <c r="AU69" i="1"/>
  <c r="R101" i="12"/>
  <c r="R100" i="12" s="1"/>
  <c r="R89" i="13"/>
  <c r="P101" i="12"/>
  <c r="P100" i="12" s="1"/>
  <c r="AU68" i="1" s="1"/>
  <c r="R89" i="8"/>
  <c r="T89" i="13"/>
  <c r="T89" i="8"/>
  <c r="T101" i="12"/>
  <c r="T100" i="12" s="1"/>
  <c r="P89" i="8"/>
  <c r="AU63" i="1" s="1"/>
  <c r="R89" i="18"/>
  <c r="R101" i="17"/>
  <c r="P217" i="12"/>
  <c r="T88" i="10"/>
  <c r="R100" i="7"/>
  <c r="P432" i="2"/>
  <c r="T88" i="20"/>
  <c r="R89" i="19"/>
  <c r="P89" i="18"/>
  <c r="AU75" i="1"/>
  <c r="P331" i="17"/>
  <c r="P100" i="17" s="1"/>
  <c r="AU74" i="1" s="1"/>
  <c r="P101" i="17"/>
  <c r="P88" i="15"/>
  <c r="AU71" i="1"/>
  <c r="P88" i="10"/>
  <c r="AU65" i="1"/>
  <c r="P250" i="7"/>
  <c r="T100" i="7"/>
  <c r="P88" i="5"/>
  <c r="AU59" i="1"/>
  <c r="P89" i="4"/>
  <c r="AU58" i="1" s="1"/>
  <c r="T89" i="3"/>
  <c r="T89" i="19"/>
  <c r="R331" i="17"/>
  <c r="R217" i="12"/>
  <c r="P89" i="9"/>
  <c r="AU64" i="1"/>
  <c r="R250" i="7"/>
  <c r="P100" i="7"/>
  <c r="P99" i="7"/>
  <c r="AU62" i="1"/>
  <c r="R88" i="5"/>
  <c r="T89" i="4"/>
  <c r="R89" i="3"/>
  <c r="R432" i="2"/>
  <c r="R101" i="2"/>
  <c r="R100" i="2" s="1"/>
  <c r="P88" i="20"/>
  <c r="AU77" i="1"/>
  <c r="P89" i="19"/>
  <c r="AU76" i="1"/>
  <c r="T89" i="18"/>
  <c r="T331" i="17"/>
  <c r="T100" i="17" s="1"/>
  <c r="T101" i="17"/>
  <c r="R88" i="15"/>
  <c r="T88" i="14"/>
  <c r="T217" i="12"/>
  <c r="R88" i="10"/>
  <c r="R89" i="9"/>
  <c r="T250" i="7"/>
  <c r="T88" i="5"/>
  <c r="R89" i="4"/>
  <c r="P89" i="3"/>
  <c r="AU57" i="1" s="1"/>
  <c r="T432" i="2"/>
  <c r="T101" i="2"/>
  <c r="T100" i="2"/>
  <c r="P101" i="2"/>
  <c r="P100" i="2" s="1"/>
  <c r="AU56" i="1" s="1"/>
  <c r="BK101" i="2"/>
  <c r="J101" i="2"/>
  <c r="J64" i="2"/>
  <c r="BK89" i="3"/>
  <c r="J89" i="3"/>
  <c r="J63" i="3" s="1"/>
  <c r="BK250" i="7"/>
  <c r="J250" i="7"/>
  <c r="J69" i="7"/>
  <c r="BK89" i="8"/>
  <c r="J89" i="8" s="1"/>
  <c r="J32" i="8" s="1"/>
  <c r="AG63" i="1" s="1"/>
  <c r="BK89" i="9"/>
  <c r="J89" i="9" s="1"/>
  <c r="J63" i="9" s="1"/>
  <c r="BK88" i="11"/>
  <c r="J88" i="11"/>
  <c r="J64" i="11"/>
  <c r="BK101" i="12"/>
  <c r="J101" i="12"/>
  <c r="J64" i="12"/>
  <c r="BK89" i="13"/>
  <c r="J89" i="13"/>
  <c r="J63" i="13" s="1"/>
  <c r="BK88" i="14"/>
  <c r="J88" i="14" s="1"/>
  <c r="J32" i="14" s="1"/>
  <c r="AG70" i="1" s="1"/>
  <c r="AN70" i="1" s="1"/>
  <c r="BK88" i="16"/>
  <c r="J88" i="16"/>
  <c r="J64" i="16"/>
  <c r="BK101" i="17"/>
  <c r="J101" i="17" s="1"/>
  <c r="J64" i="17" s="1"/>
  <c r="BK331" i="17"/>
  <c r="J331" i="17"/>
  <c r="J70" i="17"/>
  <c r="BK432" i="2"/>
  <c r="J432" i="2"/>
  <c r="J70" i="2" s="1"/>
  <c r="BK89" i="4"/>
  <c r="J89" i="4"/>
  <c r="J63" i="4"/>
  <c r="BK88" i="5"/>
  <c r="J88" i="5" s="1"/>
  <c r="J63" i="5" s="1"/>
  <c r="BK88" i="6"/>
  <c r="J88" i="6"/>
  <c r="J64" i="6"/>
  <c r="BK100" i="7"/>
  <c r="J100" i="7"/>
  <c r="J64" i="7" s="1"/>
  <c r="BK88" i="10"/>
  <c r="J88" i="10"/>
  <c r="J63" i="10"/>
  <c r="BK217" i="12"/>
  <c r="J217" i="12" s="1"/>
  <c r="J70" i="12" s="1"/>
  <c r="BK88" i="15"/>
  <c r="J88" i="15"/>
  <c r="J63" i="15"/>
  <c r="BK89" i="18"/>
  <c r="J89" i="18"/>
  <c r="J63" i="18" s="1"/>
  <c r="BK89" i="19"/>
  <c r="J89" i="19"/>
  <c r="J63" i="19"/>
  <c r="BK88" i="20"/>
  <c r="J88" i="20" s="1"/>
  <c r="J63" i="20" s="1"/>
  <c r="BK88" i="21"/>
  <c r="J88" i="21"/>
  <c r="J64" i="21"/>
  <c r="F35" i="3"/>
  <c r="AZ57" i="1"/>
  <c r="J35" i="4"/>
  <c r="AV58" i="1"/>
  <c r="AT58" i="1"/>
  <c r="J35" i="5"/>
  <c r="AV59" i="1"/>
  <c r="AT59" i="1"/>
  <c r="BA55" i="1"/>
  <c r="AW55" i="1"/>
  <c r="F35" i="6"/>
  <c r="AZ60" i="1"/>
  <c r="BC55" i="1"/>
  <c r="AY55" i="1"/>
  <c r="J35" i="7"/>
  <c r="AV62" i="1" s="1"/>
  <c r="AT62" i="1" s="1"/>
  <c r="F35" i="11"/>
  <c r="AZ66" i="1"/>
  <c r="BC61" i="1"/>
  <c r="AY61" i="1"/>
  <c r="BA61" i="1"/>
  <c r="AW61" i="1" s="1"/>
  <c r="F35" i="13"/>
  <c r="AZ69" i="1" s="1"/>
  <c r="F35" i="14"/>
  <c r="AZ70" i="1"/>
  <c r="J35" i="15"/>
  <c r="AV71" i="1"/>
  <c r="AT71" i="1" s="1"/>
  <c r="BD67" i="1"/>
  <c r="BC67" i="1"/>
  <c r="AY67" i="1"/>
  <c r="J35" i="17"/>
  <c r="AV74" i="1" s="1"/>
  <c r="AT74" i="1" s="1"/>
  <c r="BB73" i="1"/>
  <c r="AX73" i="1"/>
  <c r="F35" i="2"/>
  <c r="AZ56" i="1" s="1"/>
  <c r="F35" i="8"/>
  <c r="AZ63" i="1" s="1"/>
  <c r="F35" i="10"/>
  <c r="AZ65" i="1"/>
  <c r="J35" i="12"/>
  <c r="AV68" i="1"/>
  <c r="AT68" i="1" s="1"/>
  <c r="F35" i="15"/>
  <c r="AZ71" i="1" s="1"/>
  <c r="BB67" i="1"/>
  <c r="AX67" i="1"/>
  <c r="J35" i="18"/>
  <c r="AV75" i="1"/>
  <c r="AT75" i="1" s="1"/>
  <c r="J35" i="19"/>
  <c r="AV76" i="1"/>
  <c r="AT76" i="1"/>
  <c r="J35" i="20"/>
  <c r="AV77" i="1" s="1"/>
  <c r="AT77" i="1" s="1"/>
  <c r="BD73" i="1"/>
  <c r="BC73" i="1"/>
  <c r="AY73" i="1"/>
  <c r="J35" i="2"/>
  <c r="AV56" i="1"/>
  <c r="AT56" i="1" s="1"/>
  <c r="J35" i="8"/>
  <c r="AV63" i="1"/>
  <c r="AT63" i="1"/>
  <c r="J35" i="9"/>
  <c r="AV64" i="1" s="1"/>
  <c r="AT64" i="1" s="1"/>
  <c r="J35" i="10"/>
  <c r="AV65" i="1"/>
  <c r="AT65" i="1"/>
  <c r="F35" i="12"/>
  <c r="AZ68" i="1"/>
  <c r="F35" i="18"/>
  <c r="AZ75" i="1"/>
  <c r="F35" i="19"/>
  <c r="AZ76" i="1"/>
  <c r="F35" i="20"/>
  <c r="AZ77" i="1" s="1"/>
  <c r="J35" i="21"/>
  <c r="AV78" i="1" s="1"/>
  <c r="AT78" i="1" s="1"/>
  <c r="BA73" i="1"/>
  <c r="AW73" i="1"/>
  <c r="J35" i="3"/>
  <c r="AV57" i="1"/>
  <c r="AT57" i="1"/>
  <c r="F35" i="4"/>
  <c r="AZ58" i="1" s="1"/>
  <c r="F35" i="5"/>
  <c r="AZ59" i="1" s="1"/>
  <c r="BB55" i="1"/>
  <c r="AX55" i="1"/>
  <c r="BD55" i="1"/>
  <c r="F35" i="7"/>
  <c r="AZ62" i="1" s="1"/>
  <c r="F35" i="9"/>
  <c r="AZ64" i="1"/>
  <c r="BD61" i="1"/>
  <c r="BB61" i="1"/>
  <c r="AX61" i="1" s="1"/>
  <c r="J35" i="13"/>
  <c r="AV69" i="1" s="1"/>
  <c r="AT69" i="1" s="1"/>
  <c r="J35" i="14"/>
  <c r="AV70" i="1"/>
  <c r="AT70" i="1"/>
  <c r="F35" i="16"/>
  <c r="AZ72" i="1"/>
  <c r="BA67" i="1"/>
  <c r="AW67" i="1"/>
  <c r="F35" i="17"/>
  <c r="AZ74" i="1"/>
  <c r="T99" i="7" l="1"/>
  <c r="R99" i="7"/>
  <c r="R100" i="17"/>
  <c r="BK100" i="2"/>
  <c r="J100" i="2"/>
  <c r="J63" i="14"/>
  <c r="BK87" i="11"/>
  <c r="J87" i="11" s="1"/>
  <c r="J32" i="11" s="1"/>
  <c r="AG66" i="1" s="1"/>
  <c r="J63" i="8"/>
  <c r="BK87" i="16"/>
  <c r="J87" i="16"/>
  <c r="J63" i="16"/>
  <c r="BK87" i="6"/>
  <c r="J87" i="6"/>
  <c r="J63" i="6"/>
  <c r="BK99" i="7"/>
  <c r="J99" i="7" s="1"/>
  <c r="J32" i="7" s="1"/>
  <c r="AG62" i="1" s="1"/>
  <c r="BK100" i="12"/>
  <c r="J100" i="12"/>
  <c r="J63" i="12" s="1"/>
  <c r="BK100" i="17"/>
  <c r="J100" i="17"/>
  <c r="J63" i="17"/>
  <c r="BK87" i="21"/>
  <c r="J87" i="21" s="1"/>
  <c r="J63" i="21" s="1"/>
  <c r="J41" i="14"/>
  <c r="J41" i="8"/>
  <c r="AN63" i="1"/>
  <c r="AU67" i="1"/>
  <c r="AU73" i="1"/>
  <c r="AU54" i="1" s="1"/>
  <c r="AU61" i="1"/>
  <c r="AU55" i="1"/>
  <c r="J32" i="2"/>
  <c r="AG56" i="1"/>
  <c r="J32" i="10"/>
  <c r="AG65" i="1" s="1"/>
  <c r="J32" i="18"/>
  <c r="AG75" i="1"/>
  <c r="J32" i="13"/>
  <c r="AG69" i="1" s="1"/>
  <c r="J32" i="5"/>
  <c r="AG59" i="1" s="1"/>
  <c r="J32" i="9"/>
  <c r="AG64" i="1"/>
  <c r="J32" i="19"/>
  <c r="AG76" i="1" s="1"/>
  <c r="AZ61" i="1"/>
  <c r="AV61" i="1"/>
  <c r="AT61" i="1"/>
  <c r="BA54" i="1"/>
  <c r="W30" i="1"/>
  <c r="AZ67" i="1"/>
  <c r="AV67" i="1"/>
  <c r="AT67" i="1"/>
  <c r="BC54" i="1"/>
  <c r="AY54" i="1"/>
  <c r="BB54" i="1"/>
  <c r="AX54" i="1" s="1"/>
  <c r="J32" i="15"/>
  <c r="AG71" i="1"/>
  <c r="J32" i="4"/>
  <c r="AG58" i="1" s="1"/>
  <c r="J32" i="20"/>
  <c r="AG77" i="1"/>
  <c r="J32" i="3"/>
  <c r="AG57" i="1"/>
  <c r="BD54" i="1"/>
  <c r="W33" i="1" s="1"/>
  <c r="AZ55" i="1"/>
  <c r="AV55" i="1"/>
  <c r="AT55" i="1"/>
  <c r="AZ73" i="1"/>
  <c r="AV73" i="1"/>
  <c r="AT73" i="1" s="1"/>
  <c r="J41" i="5" l="1"/>
  <c r="J41" i="3"/>
  <c r="J41" i="2"/>
  <c r="J41" i="20"/>
  <c r="J41" i="4"/>
  <c r="J41" i="13"/>
  <c r="J41" i="15"/>
  <c r="J41" i="7"/>
  <c r="J41" i="9"/>
  <c r="J41" i="10"/>
  <c r="J41" i="18"/>
  <c r="J41" i="19"/>
  <c r="J41" i="11"/>
  <c r="J63" i="2"/>
  <c r="J63" i="11"/>
  <c r="J63" i="7"/>
  <c r="AN66" i="1"/>
  <c r="AN56" i="1"/>
  <c r="AN58" i="1"/>
  <c r="AN59" i="1"/>
  <c r="AN62" i="1"/>
  <c r="AN64" i="1"/>
  <c r="AN65" i="1"/>
  <c r="AN71" i="1"/>
  <c r="AN57" i="1"/>
  <c r="AN69" i="1"/>
  <c r="AN75" i="1"/>
  <c r="AN76" i="1"/>
  <c r="AN77" i="1"/>
  <c r="J32" i="16"/>
  <c r="AG72" i="1" s="1"/>
  <c r="AN72" i="1" s="1"/>
  <c r="J32" i="21"/>
  <c r="AG78" i="1"/>
  <c r="J32" i="17"/>
  <c r="AG74" i="1"/>
  <c r="W32" i="1"/>
  <c r="W31" i="1"/>
  <c r="AW54" i="1"/>
  <c r="AK30" i="1"/>
  <c r="J32" i="12"/>
  <c r="AG68" i="1"/>
  <c r="J32" i="6"/>
  <c r="AG60" i="1" s="1"/>
  <c r="AN60" i="1" s="1"/>
  <c r="AG61" i="1"/>
  <c r="AZ54" i="1"/>
  <c r="AV54" i="1"/>
  <c r="AK29" i="1" s="1"/>
  <c r="J41" i="21" l="1"/>
  <c r="J41" i="6"/>
  <c r="J41" i="16"/>
  <c r="J41" i="12"/>
  <c r="J41" i="17"/>
  <c r="AN74" i="1"/>
  <c r="AN78" i="1"/>
  <c r="AN68" i="1"/>
  <c r="AN61" i="1"/>
  <c r="AG67" i="1"/>
  <c r="AG54" i="1" s="1"/>
  <c r="AK26" i="1" s="1"/>
  <c r="AK35" i="1" s="1"/>
  <c r="AG73" i="1"/>
  <c r="AG55" i="1"/>
  <c r="AT54" i="1"/>
  <c r="W29" i="1"/>
  <c r="AN54" i="1" l="1"/>
  <c r="AN55" i="1"/>
  <c r="AN67" i="1"/>
  <c r="AN73" i="1"/>
</calcChain>
</file>

<file path=xl/sharedStrings.xml><?xml version="1.0" encoding="utf-8"?>
<sst xmlns="http://schemas.openxmlformats.org/spreadsheetml/2006/main" count="38712" uniqueCount="2884">
  <si>
    <t>Export Komplet</t>
  </si>
  <si>
    <t>VZ</t>
  </si>
  <si>
    <t>2.0</t>
  </si>
  <si>
    <t>ZAMOK</t>
  </si>
  <si>
    <t>False</t>
  </si>
  <si>
    <t>{e0ec561a-276d-4db1-9ac6-15b051348271}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</si>
  <si>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</si>
  <si>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</si>
  <si>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</si>
  <si>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</si>
  <si>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</si>
  <si>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</si>
  <si>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</si>
  <si>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</si>
  <si>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HA_2025_01a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</si>
  <si>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</si>
  <si>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</si>
  <si>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Milín - stavební úpravy hygienického zařízení</t>
  </si>
  <si>
    <t>0,1</t>
  </si>
  <si>
    <t>KSO:</t>
  </si>
  <si>
    <t/>
  </si>
  <si>
    <t>CC-CZ:</t>
  </si>
  <si>
    <t>1</t>
  </si>
  <si>
    <t>Místo:</t>
  </si>
  <si>
    <t>Milín</t>
  </si>
  <si>
    <t>Datum:</t>
  </si>
  <si>
    <t>13. 4. 2025</t>
  </si>
  <si>
    <t>10</t>
  </si>
  <si>
    <t>100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</si>
  <si>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</si>
  <si>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</si>
  <si>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</si>
  <si>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</si>
  <si>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</si>
  <si>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</si>
  <si>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</si>
  <si>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</si>
  <si>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</si>
  <si>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</si>
  <si>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</si>
  <si>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</si>
  <si>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</si>
  <si>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</si>
  <si>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</si>
  <si>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</si>
  <si>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</si>
  <si>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</si>
  <si>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</si>
  <si>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</si>
  <si>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</si>
  <si>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</si>
  <si>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</si>
  <si>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</si>
  <si>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</si>
  <si>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</si>
  <si>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</si>
  <si>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</si>
  <si>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</si>
  <si>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</si>
  <si>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</si>
  <si>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</si>
  <si>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</si>
  <si>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</si>
  <si>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</si>
  <si>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</si>
  <si>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</si>
  <si>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</si>
  <si>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</si>
  <si>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</si>
  <si>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</si>
  <si>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</si>
  <si>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</si>
  <si>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</si>
  <si>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</si>
  <si>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</si>
  <si>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</si>
  <si>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</si>
  <si>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</si>
  <si>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SO-A</t>
  </si>
  <si>
    <t>Část A</t>
  </si>
  <si>
    <t>STA</t>
  </si>
  <si>
    <t>{63cc5fa7-6a7e-4656-a796-24f5063a74e4}</t>
  </si>
  <si>
    <t>2</t>
  </si>
  <si>
    <t>/</t>
  </si>
  <si>
    <t>SO_A</t>
  </si>
  <si>
    <t>Část A - stavební část</t>
  </si>
  <si>
    <t>Soupis</t>
  </si>
  <si>
    <t>{d4c2fd8a-4967-499c-a4e7-96d4832775be}</t>
  </si>
  <si>
    <t>SO_A1</t>
  </si>
  <si>
    <t>Elektroinstalace</t>
  </si>
  <si>
    <t>{dda1756b-af76-43fd-b2b0-31ebe05504b7}</t>
  </si>
  <si>
    <t>SO_A2</t>
  </si>
  <si>
    <t>Vodovod, kanalizace a vytápění</t>
  </si>
  <si>
    <t>{1823f2b4-5730-4673-b764-86b1da8516b6}</t>
  </si>
  <si>
    <t>SO_A3</t>
  </si>
  <si>
    <t>Vzduchotechnika</t>
  </si>
  <si>
    <t>{59fcd6d4-e2f0-40d9-b77e-75229a3b4366}</t>
  </si>
  <si>
    <t>VRN_A</t>
  </si>
  <si>
    <t>Vedlejší náklady</t>
  </si>
  <si>
    <t>{bb638e22-68e7-4489-926a-a3670445547b}</t>
  </si>
  <si>
    <t>SO-B</t>
  </si>
  <si>
    <t>Část B</t>
  </si>
  <si>
    <t>{8b7df3c4-2135-478a-9c43-5f4efa7cbc29}</t>
  </si>
  <si>
    <t>SO_B</t>
  </si>
  <si>
    <t>Část B - stavební část</t>
  </si>
  <si>
    <t>{f492f826-7281-450b-9032-ef387ae4ec6a}</t>
  </si>
  <si>
    <t>SO_B1</t>
  </si>
  <si>
    <t>{deed8717-e1c8-4fad-9a5a-167c654e4f23}</t>
  </si>
  <si>
    <t>SO_B2</t>
  </si>
  <si>
    <t>{2870f8b5-5147-4629-8f0c-eb5a6c4dcf97}</t>
  </si>
  <si>
    <t>SO_B3</t>
  </si>
  <si>
    <t>{09474671-b1e0-4f32-891a-68ed04adf64d}</t>
  </si>
  <si>
    <t>VRN_B</t>
  </si>
  <si>
    <t>{f1cabbda-5989-4e5c-abcb-2b8afb1610ed}</t>
  </si>
  <si>
    <t>SO-C</t>
  </si>
  <si>
    <t>Část C</t>
  </si>
  <si>
    <t>{ded940e5-5a5c-4ea3-be84-7b97e5cd2f51}</t>
  </si>
  <si>
    <t>SO_C</t>
  </si>
  <si>
    <t>Část C - stavební část</t>
  </si>
  <si>
    <t>{28d3e16b-b223-4204-89ca-e5212a01f1ca}</t>
  </si>
  <si>
    <t>SO_C1</t>
  </si>
  <si>
    <t>{451ac530-f7dc-449d-987d-1337019b34b7}</t>
  </si>
  <si>
    <t>SO_C2</t>
  </si>
  <si>
    <t>{1b1cf100-0a8a-4f90-b69d-c814fd99f5e3}</t>
  </si>
  <si>
    <t>SO_C3</t>
  </si>
  <si>
    <t>{42654d5d-1006-4599-b05a-90b62ffabb0b}</t>
  </si>
  <si>
    <t>VRN_C</t>
  </si>
  <si>
    <t>{5f8a14d5-2576-4d18-871c-0878a720a3ea}</t>
  </si>
  <si>
    <t>SO-D</t>
  </si>
  <si>
    <t>Část D</t>
  </si>
  <si>
    <t>{4e0e3f9d-b89d-4b5d-a30f-6924196c7089}</t>
  </si>
  <si>
    <t>SO_D</t>
  </si>
  <si>
    <t>Část D - stavební část</t>
  </si>
  <si>
    <t>{e5fbb218-fd8b-4a9b-8117-c56479c71328}</t>
  </si>
  <si>
    <t>SO_D1</t>
  </si>
  <si>
    <t>{abf9f5d6-faa7-4ba5-bfb5-384f5d32d415}</t>
  </si>
  <si>
    <t>SO_D2</t>
  </si>
  <si>
    <t>{92a7d523-8a50-45ba-82ef-715f658de06c}</t>
  </si>
  <si>
    <t>SO_D3</t>
  </si>
  <si>
    <t>{39e3a015-bd21-4e87-8c09-fa28450a3719}</t>
  </si>
  <si>
    <t>VRN_D</t>
  </si>
  <si>
    <t>{9ad86119-5f48-416e-93ed-937057c0e3d5}</t>
  </si>
  <si>
    <t>KRYCÍ LIST SOUPISU PRACÍ</t>
  </si>
  <si>
    <t>Objekt:</t>
  </si>
  <si>
    <t>SO-A - Část A</t>
  </si>
  <si>
    <t>Soupis:</t>
  </si>
  <si>
    <t>SO_A - Část A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</si>
  <si>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</si>
  <si>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</si>
  <si>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</si>
  <si>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</si>
  <si>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</si>
  <si>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</si>
  <si>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</si>
  <si>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</si>
  <si>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</si>
  <si>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</si>
  <si>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</si>
  <si>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</si>
  <si>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</si>
  <si>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</si>
  <si>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</si>
  <si>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</si>
  <si>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</si>
  <si>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</si>
  <si>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</si>
  <si>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</si>
  <si>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</si>
  <si>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</si>
  <si>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</si>
  <si>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</si>
  <si>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</si>
  <si>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</si>
  <si>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</si>
  <si>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</si>
  <si>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</si>
  <si>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</si>
  <si>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</si>
  <si>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</si>
  <si>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</si>
  <si>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</si>
  <si>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</si>
  <si>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</si>
  <si>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</si>
  <si>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</si>
  <si>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317168021</t>
  </si>
  <si>
    <t>Překlady keramické ploché osazené do maltového lože, výšky překladu 71 mm šířky 145 mm, délky 1000 mm</t>
  </si>
  <si>
    <t>kus</t>
  </si>
  <si>
    <t>CS ÚRS 2025 01</t>
  </si>
  <si>
    <t>4</t>
  </si>
  <si>
    <t>1311912731</t>
  </si>
  <si>
    <t>Online PSC</t>
  </si>
  <si>
    <t>https://podminky.urs.cz/item/CS_URS_2025_01/317168021</t>
  </si>
  <si>
    <t>VV</t>
  </si>
  <si>
    <t>Půdorys 1np část A - bourání</t>
  </si>
  <si>
    <t>317168022</t>
  </si>
  <si>
    <t>Překlady keramické ploché osazené do maltového lože, výšky překladu 71 mm šířky 145 mm, délky 1250 mm</t>
  </si>
  <si>
    <t>-1175847163</t>
  </si>
  <si>
    <t>https://podminky.urs.cz/item/CS_URS_2025_01/317168022</t>
  </si>
  <si>
    <t>Půdorys 2np část A - bourání</t>
  </si>
  <si>
    <t>1+1</t>
  </si>
  <si>
    <t>Půdorys 3np část A - bourání</t>
  </si>
  <si>
    <t>Součet</t>
  </si>
  <si>
    <t>340237211</t>
  </si>
  <si>
    <t>Zazdívka otvorů v příčkách nebo stěnách cihlami pálenými plnými plochy přes 0,09 m2 do 0,25 m2, tloušťky do 100 mm</t>
  </si>
  <si>
    <t>-619465829</t>
  </si>
  <si>
    <t>https://podminky.urs.cz/item/CS_URS_2025_01/340237211</t>
  </si>
  <si>
    <t>Půdorys 1np část A - nový stav</t>
  </si>
  <si>
    <t>mezi A103a - A102</t>
  </si>
  <si>
    <t>340238211</t>
  </si>
  <si>
    <t>Zazdívka otvorů v příčkách nebo stěnách cihlami pálenými plnými plochy přes 0,25 m2 do 1 m2, tloušťky do 100 mm</t>
  </si>
  <si>
    <t>m2</t>
  </si>
  <si>
    <t>2078516315</t>
  </si>
  <si>
    <t>https://podminky.urs.cz/item/CS_URS_2025_01/340238211</t>
  </si>
  <si>
    <t>mezi A103a - A105</t>
  </si>
  <si>
    <t>0,8*0,8</t>
  </si>
  <si>
    <t>5</t>
  </si>
  <si>
    <t>349231821</t>
  </si>
  <si>
    <t>Přizdívka z cihel ostění s ozubem ve vybouraných otvorech, s vysekáním kapes pro zavázaní přes 150 do 300 mm</t>
  </si>
  <si>
    <t>1569127598</t>
  </si>
  <si>
    <t>https://podminky.urs.cz/item/CS_URS_2025_01/349231821</t>
  </si>
  <si>
    <t>0,15*2,0*2</t>
  </si>
  <si>
    <t>6</t>
  </si>
  <si>
    <t>Úpravy povrchů, podlahy a osazování výplní</t>
  </si>
  <si>
    <t>611325416</t>
  </si>
  <si>
    <t>Oprava vápenocementové omítky vnitřních ploch hladké, tl. do 20 mm, s celoplošným přeštukováním, tl. štuku do 3 mm stropů, v rozsahu opravované plochy do 10%</t>
  </si>
  <si>
    <t>49484910</t>
  </si>
  <si>
    <t>https://podminky.urs.cz/item/CS_URS_2025_01/611325416</t>
  </si>
  <si>
    <t>10,2</t>
  </si>
  <si>
    <t>17,6</t>
  </si>
  <si>
    <t>12,1</t>
  </si>
  <si>
    <t>7</t>
  </si>
  <si>
    <t>612315422</t>
  </si>
  <si>
    <t>Oprava vápenné omítky vnitřních ploch štukové dvouvrstvé, tl. jádrové omítky do 20 mm a tl. štuku do 3 mm stěn, v rozsahu opravované plochy přes 10 do 30%</t>
  </si>
  <si>
    <t>1287517024</t>
  </si>
  <si>
    <t>https://podminky.urs.cz/item/CS_URS_2025_01/612315422</t>
  </si>
  <si>
    <t>Stěny</t>
  </si>
  <si>
    <t>(2,46+1,33)*2*3,32</t>
  </si>
  <si>
    <t>(0,89+1,43)*2*3,32</t>
  </si>
  <si>
    <t>(1,47+1,43)*2*3,32-0,96*2,5</t>
  </si>
  <si>
    <t>(2,12+0,96+2,12)*2,5+(1,52+0,96+1,52)*0,04</t>
  </si>
  <si>
    <t>(0,89+1,52)*2*2,52</t>
  </si>
  <si>
    <t>(3,05+3,05)*3,32</t>
  </si>
  <si>
    <t>(2,41+2,8)*2*3,27+0,15*3,27*2</t>
  </si>
  <si>
    <t>(4,28+2,7)*2*3,27</t>
  </si>
  <si>
    <t>(1,58+0,8+0,8+0,8+1,13*6)*2,25</t>
  </si>
  <si>
    <t>(1,88+2,82+0,15+2,64+1,49+0,83+0,78+0,83+1,13*3)*2*3,36</t>
  </si>
  <si>
    <t>Mezisoučet</t>
  </si>
  <si>
    <t>odpočet obklady</t>
  </si>
  <si>
    <t>-101,956</t>
  </si>
  <si>
    <t>odpočet okna a dveře</t>
  </si>
  <si>
    <t>-(0,58*1,07)</t>
  </si>
  <si>
    <t>-(0,65*1,97*4+0,8*1,97*2+0,8*0,8*2+0,3*0,3)</t>
  </si>
  <si>
    <t>-(0,8*1,97*2+0,7*1,97)</t>
  </si>
  <si>
    <t>-(1,34*1,7*3)</t>
  </si>
  <si>
    <t>-(0,8*1,97*3+0,6*1,97*8)</t>
  </si>
  <si>
    <t>-(1,33*1,7*2)</t>
  </si>
  <si>
    <t>-(0,8*1,97*3+0,6*1,97*6)</t>
  </si>
  <si>
    <t>přípočet ostění a nadpraží</t>
  </si>
  <si>
    <t>(0,58+1,07+1,07)*0,35</t>
  </si>
  <si>
    <t>(1,34+1,7*2)*0,35*6</t>
  </si>
  <si>
    <t>(1,33+1,7*2)*0,35*4</t>
  </si>
  <si>
    <t>8</t>
  </si>
  <si>
    <t>612325222</t>
  </si>
  <si>
    <t>Vápenocementová omítka jednotlivých malých ploch štuková dvouvrstvá na stěnách, plochy jednotlivě přes 0,09 do 0,25 m2</t>
  </si>
  <si>
    <t>1420638783</t>
  </si>
  <si>
    <t>https://podminky.urs.cz/item/CS_URS_2025_01/612325222</t>
  </si>
  <si>
    <t>9</t>
  </si>
  <si>
    <t>612325223</t>
  </si>
  <si>
    <t>Vápenocementová omítka jednotlivých malých ploch štuková dvouvrstvá na stěnách, plochy jednotlivě přes 0,25 do 1 m2</t>
  </si>
  <si>
    <t>-1138810614</t>
  </si>
  <si>
    <t>https://podminky.urs.cz/item/CS_URS_2025_01/612325223</t>
  </si>
  <si>
    <t>612325302</t>
  </si>
  <si>
    <t>Vápenocementová omítka ostění nebo nadpraží štuková dvouvrstvá</t>
  </si>
  <si>
    <t>1620932159</t>
  </si>
  <si>
    <t>https://podminky.urs.cz/item/CS_URS_2025_01/612325302</t>
  </si>
  <si>
    <t>0,12*2,1*4</t>
  </si>
  <si>
    <t>11</t>
  </si>
  <si>
    <t>619995001</t>
  </si>
  <si>
    <t>Začištění omítek (s dodáním hmot) kolem oken, dveří, podlah, obkladů apod.</t>
  </si>
  <si>
    <t>m</t>
  </si>
  <si>
    <t>-2082176055</t>
  </si>
  <si>
    <t>https://podminky.urs.cz/item/CS_URS_2025_01/619995001</t>
  </si>
  <si>
    <t>(0,8+1,97*2)*4</t>
  </si>
  <si>
    <t>(0,7+1,97*2)*2</t>
  </si>
  <si>
    <t>1,95+1,3+0,99+2,25+1,5+1,45+0,5+2,1+2,55*2+1,44*2+0,92*2+1,15*2</t>
  </si>
  <si>
    <t>-(0,8*2+0,7)</t>
  </si>
  <si>
    <t>Půdorys 2np část A - nový stav</t>
  </si>
  <si>
    <t>(0,9+1,97*2)*2</t>
  </si>
  <si>
    <t>1,7*2+2,0*2+1,795*2+1,0*2+2,7*2+2,38*2+2,8*2+1,91*2</t>
  </si>
  <si>
    <t>-(0,8*2+0,9)</t>
  </si>
  <si>
    <t>Půdorys 3np část A - nový stav</t>
  </si>
  <si>
    <t>(0,7+0,8+1,97*2*2)*2</t>
  </si>
  <si>
    <t>4,4*2+2,6*2+1,64*2+1,72*2+1,05*2+1,545*2</t>
  </si>
  <si>
    <t>-(0,7+0,8)</t>
  </si>
  <si>
    <t>632450121</t>
  </si>
  <si>
    <t>Potěr cementový vyrovnávací ze suchých směsí v pásu o průměrné (střední) tl. od 10 do 20 mm</t>
  </si>
  <si>
    <t>-1437395031</t>
  </si>
  <si>
    <t>https://podminky.urs.cz/item/CS_URS_2025_01/632450121</t>
  </si>
  <si>
    <t>vyrovnání podlahy pod příčky a pod předstěny</t>
  </si>
  <si>
    <t>1,0*0,3+0,9*0,4+0,92*0,3+1,33*0,15</t>
  </si>
  <si>
    <t>2,0*0,15+1,1*0,35+1,7*0,15+2,7*0,3+2,8*0,15</t>
  </si>
  <si>
    <t>1,0*0,3+1,15*0,35+1,545*0,15+1,74*0,15+1,82*0,15+1,75*0,3</t>
  </si>
  <si>
    <t>13</t>
  </si>
  <si>
    <t>642944121</t>
  </si>
  <si>
    <t>Osazení ocelových dveřních zárubní lisovaných nebo z úhelníků dodatečně s vybetonováním prahu, plochy do 2,5 m2</t>
  </si>
  <si>
    <t>-755656749</t>
  </si>
  <si>
    <t>https://podminky.urs.cz/item/CS_URS_2025_01/642944121</t>
  </si>
  <si>
    <t>14</t>
  </si>
  <si>
    <t>M</t>
  </si>
  <si>
    <t>55331431</t>
  </si>
  <si>
    <t>zárubeň jednokřídlá ocelová pro dodatečnou montáž tl stěny 75-100mm rozměru 700/1970, 2100mm</t>
  </si>
  <si>
    <t>-522175909</t>
  </si>
  <si>
    <t>15</t>
  </si>
  <si>
    <t>55331432</t>
  </si>
  <si>
    <t>zárubeň jednokřídlá ocelová pro dodatečnou montáž tl stěny 75-100mm rozměru 800/1970, 2100mm</t>
  </si>
  <si>
    <t>-1693937218</t>
  </si>
  <si>
    <t>16</t>
  </si>
  <si>
    <t>55331433</t>
  </si>
  <si>
    <t>zárubeň jednokřídlá ocelová pro dodatečnou montáž tl stěny 75-100mm rozměru 900/1970, 2100mm</t>
  </si>
  <si>
    <t>-790876198</t>
  </si>
  <si>
    <t>Ostatní konstrukce a práce, bourání</t>
  </si>
  <si>
    <t>17</t>
  </si>
  <si>
    <t>949101111</t>
  </si>
  <si>
    <t>Lešení pomocné pracovní pro objekty pozemních staveb pro zatížení do 150 kg/m2, o výšce lešeňové podlahy do 1,9 m</t>
  </si>
  <si>
    <t>-552971430</t>
  </si>
  <si>
    <t>https://podminky.urs.cz/item/CS_URS_2025_01/949101111</t>
  </si>
  <si>
    <t>17,9</t>
  </si>
  <si>
    <t>11,9</t>
  </si>
  <si>
    <t>18</t>
  </si>
  <si>
    <t>952901111</t>
  </si>
  <si>
    <t>Vyčištění budov nebo objektů před předáním do užívání budov bytové nebo občanské výstavby, světlé výšky podlaží do 4 m</t>
  </si>
  <si>
    <t>-989697526</t>
  </si>
  <si>
    <t>https://podminky.urs.cz/item/CS_URS_2025_01/952901111</t>
  </si>
  <si>
    <t>16,3+6,1*1,5</t>
  </si>
  <si>
    <t>26,9+(2,96+1,5+7,5)*1,5</t>
  </si>
  <si>
    <t>20,5+5,1*1,5</t>
  </si>
  <si>
    <t>19</t>
  </si>
  <si>
    <t>962031013</t>
  </si>
  <si>
    <t>Bourání příček nebo přizdívek z cihel děrovaných, tl. přes 100 do 150 mm</t>
  </si>
  <si>
    <t>-1935475042</t>
  </si>
  <si>
    <t>https://podminky.urs.cz/item/CS_URS_2025_01/962031013</t>
  </si>
  <si>
    <t>(1,52+0,89)*(3,32+0,1)</t>
  </si>
  <si>
    <t>-(0,65*1,97*2)+0,65*0,1</t>
  </si>
  <si>
    <t>(4,28+1,11*3)*(2,25+0,1)+2,8*3,27*0,1</t>
  </si>
  <si>
    <t>-(0,8*1,97+0,6*1,97*4)+(0,8+0,6*4)*0,1</t>
  </si>
  <si>
    <t>(2,82+2,64+1,13*2)*(3,36+0,1)</t>
  </si>
  <si>
    <t>-(0,8*1,97+0,6*1,97*3)+2,6*0,1</t>
  </si>
  <si>
    <t>20</t>
  </si>
  <si>
    <t>962031133</t>
  </si>
  <si>
    <t>Bourání příček nebo přizdívek z cihel pálených plných nebo dutých, tl. přes 100 do 150 mm</t>
  </si>
  <si>
    <t>1583273236</t>
  </si>
  <si>
    <t>https://podminky.urs.cz/item/CS_URS_2025_01/962031133</t>
  </si>
  <si>
    <t>0,3*3,32</t>
  </si>
  <si>
    <t>0,3*0,1</t>
  </si>
  <si>
    <t>962081141</t>
  </si>
  <si>
    <t>Bourání příček nebo přizdívek ze skleněných tvárnic, tl. přes 100 do 150 mm</t>
  </si>
  <si>
    <t>1869952598</t>
  </si>
  <si>
    <t>https://podminky.urs.cz/item/CS_URS_2025_01/962081141</t>
  </si>
  <si>
    <t>22</t>
  </si>
  <si>
    <t>965045112</t>
  </si>
  <si>
    <t>Bourání potěrů tl. do 50 mm cementových nebo pískocementových, plochy do 4 m2</t>
  </si>
  <si>
    <t>585216832</t>
  </si>
  <si>
    <t>https://podminky.urs.cz/item/CS_URS_2025_01/965045112</t>
  </si>
  <si>
    <t>17,6+0,9*0,15*2+0,7*0,15*4</t>
  </si>
  <si>
    <t>23</t>
  </si>
  <si>
    <t>965046111</t>
  </si>
  <si>
    <t>Broušení stávajících betonových podlah úběr do 3 mm</t>
  </si>
  <si>
    <t>-181099348</t>
  </si>
  <si>
    <t>https://podminky.urs.cz/item/CS_URS_2025_01/965046111</t>
  </si>
  <si>
    <t>24</t>
  </si>
  <si>
    <t>968072455</t>
  </si>
  <si>
    <t>Vybourání kovových rámů oken s křídly, dveřních zárubní, vrat, stěn, ostění nebo obkladů dveřních zárubní, plochy do 2 m2</t>
  </si>
  <si>
    <t>-1733248183</t>
  </si>
  <si>
    <t>https://podminky.urs.cz/item/CS_URS_2025_01/968072455</t>
  </si>
  <si>
    <t>0,8*1,97*2+0,65*1,97*2</t>
  </si>
  <si>
    <t>0,8*1,97*2+0,6*1,97*4</t>
  </si>
  <si>
    <t>0,8*1,97*2+0,6*1,97*3</t>
  </si>
  <si>
    <t>25</t>
  </si>
  <si>
    <t>971033341</t>
  </si>
  <si>
    <t>Vybourání otvorů ve zdivu základovém nebo nadzákladovém z cihel, tvárnic, příčkovek z cihel pálených na maltu vápennou nebo vápenocementovou plochy do 0,09 m2, tl. do 300 mm</t>
  </si>
  <si>
    <t>1389680449</t>
  </si>
  <si>
    <t>https://podminky.urs.cz/item/CS_URS_2025_01/971033341</t>
  </si>
  <si>
    <t>VZT - Půdorys části 2NP-A</t>
  </si>
  <si>
    <t>VZT - Půdorys části 3NP-A</t>
  </si>
  <si>
    <t>26</t>
  </si>
  <si>
    <t>971038631</t>
  </si>
  <si>
    <t>Vybourání otvorů ve zdivu základovém nebo nadzákladovém z cihel, tvárnic, příčkovek dutých tvárnic nebo příčkovek, velikosti plochy do 4 m2, tl. do 150 mm</t>
  </si>
  <si>
    <t>1062143958</t>
  </si>
  <si>
    <t>https://podminky.urs.cz/item/CS_URS_2025_01/971038631</t>
  </si>
  <si>
    <t>0,8*(1,97+0,115)</t>
  </si>
  <si>
    <t>0,8*0,1</t>
  </si>
  <si>
    <t>0,9*(1,97+0,115)</t>
  </si>
  <si>
    <t>1,0*(1,97+0,115)</t>
  </si>
  <si>
    <t>0,9*0,1+1,0*0,1</t>
  </si>
  <si>
    <t>0,9*0,1</t>
  </si>
  <si>
    <t>27</t>
  </si>
  <si>
    <t>973031334</t>
  </si>
  <si>
    <t>Vysekání výklenků nebo kapes ve zdivu z cihel na maltu vápennou nebo vápenocementovou kapes, plochy do 0,16 m2, hl. do 150 mm</t>
  </si>
  <si>
    <t>632648445</t>
  </si>
  <si>
    <t>https://podminky.urs.cz/item/CS_URS_2025_01/973031334</t>
  </si>
  <si>
    <t xml:space="preserve">pro osazení překaldu </t>
  </si>
  <si>
    <t>28</t>
  </si>
  <si>
    <t>974032664</t>
  </si>
  <si>
    <t>Vysekání rýh ve stěnách nebo příčkách z dutých cihel, tvárnic, desek pro vtahování nosníků do zdí před vybouráním otvoru do hl. 150 mm, při výšce nosníku do 150 mm</t>
  </si>
  <si>
    <t>122810076</t>
  </si>
  <si>
    <t>https://podminky.urs.cz/item/CS_URS_2025_01/974032664</t>
  </si>
  <si>
    <t>1,0</t>
  </si>
  <si>
    <t>1,25</t>
  </si>
  <si>
    <t>29</t>
  </si>
  <si>
    <t>977151124</t>
  </si>
  <si>
    <t>Jádrové vrty diamantovými korunkami do stavebních materiálů (železobetonu, betonu, cihel, obkladů, dlažeb, kamene) průměru přes 150 do 180 mm</t>
  </si>
  <si>
    <t>1709573352</t>
  </si>
  <si>
    <t>https://podminky.urs.cz/item/CS_URS_2025_01/977151124</t>
  </si>
  <si>
    <t>VZT - Půdorys části 1NP-A</t>
  </si>
  <si>
    <t>0,2</t>
  </si>
  <si>
    <t>0,15+0,2</t>
  </si>
  <si>
    <t>0,2+0,15</t>
  </si>
  <si>
    <t>30</t>
  </si>
  <si>
    <t>977151126</t>
  </si>
  <si>
    <t>Jádrové vrty diamantovými korunkami do stavebních materiálů (železobetonu, betonu, cihel, obkladů, dlažeb, kamene) průměru přes 200 do 225 mm</t>
  </si>
  <si>
    <t>894573214</t>
  </si>
  <si>
    <t>https://podminky.urs.cz/item/CS_URS_2025_01/977151126</t>
  </si>
  <si>
    <t>0,6</t>
  </si>
  <si>
    <t>31</t>
  </si>
  <si>
    <t>977151212</t>
  </si>
  <si>
    <t>Jádrové vrty diamantovými korunkami do stavebních materiálů (železobetonu, betonu, cihel, obkladů, dlažeb, kamene) dovrchní (směrem vzhůru), průměru přes 35 do 40 mm</t>
  </si>
  <si>
    <t>-1631340841</t>
  </si>
  <si>
    <t>https://podminky.urs.cz/item/CS_URS_2025_01/977151212</t>
  </si>
  <si>
    <t>3*0,35</t>
  </si>
  <si>
    <t>1*0,35</t>
  </si>
  <si>
    <t>32</t>
  </si>
  <si>
    <t>978011121</t>
  </si>
  <si>
    <t>Otlučení vápenných nebo vápenocementových omítek vnitřních ploch stropů, v rozsahu přes 5 do 10 %</t>
  </si>
  <si>
    <t>-1673048690</t>
  </si>
  <si>
    <t>https://podminky.urs.cz/item/CS_URS_2025_01/978011121</t>
  </si>
  <si>
    <t>33</t>
  </si>
  <si>
    <t>978013141</t>
  </si>
  <si>
    <t>Otlučení vápenných nebo vápenocementových omítek vnitřních ploch stěn s vyškrabáním spar, s očištěním zdiva, v rozsahu přes 10 do 30 %</t>
  </si>
  <si>
    <t>676468197</t>
  </si>
  <si>
    <t>https://podminky.urs.cz/item/CS_URS_2025_01/978013141</t>
  </si>
  <si>
    <t>34</t>
  </si>
  <si>
    <t>X_977-rez-1111</t>
  </si>
  <si>
    <t>Řezání stávajících keramických dlaždic na podlaze - odříznutí</t>
  </si>
  <si>
    <t>1514213596</t>
  </si>
  <si>
    <t>0,9+0,9</t>
  </si>
  <si>
    <t>0,9</t>
  </si>
  <si>
    <t>997</t>
  </si>
  <si>
    <t>Doprava suti a vybouraných hmot</t>
  </si>
  <si>
    <t>35</t>
  </si>
  <si>
    <t>997013215</t>
  </si>
  <si>
    <t>Vnitrostaveništní doprava suti a vybouraných hmot vodorovně do 50 m s naložením ručně pro budovy a haly výšky přes 15 do 18 m</t>
  </si>
  <si>
    <t>t</t>
  </si>
  <si>
    <t>-744029555</t>
  </si>
  <si>
    <t>https://podminky.urs.cz/item/CS_URS_2025_01/997013215</t>
  </si>
  <si>
    <t>36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</si>
  <si>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</si>
  <si>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</si>
  <si>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463989463</t>
  </si>
  <si>
    <t>https://podminky.urs.cz/item/CS_URS_2025_01/997013219</t>
  </si>
  <si>
    <t>27,502*2 'Přepočtené koeficientem množství</t>
  </si>
  <si>
    <t>37</t>
  </si>
  <si>
    <t>997013501</t>
  </si>
  <si>
    <t>Odvoz suti a vybouraných hmot na skládku nebo meziskládku se složením, na vzdálenost do 1 km</t>
  </si>
  <si>
    <t>553500014</t>
  </si>
  <si>
    <t>https://podminky.urs.cz/item/CS_URS_2025_01/997013501</t>
  </si>
  <si>
    <t>38</t>
  </si>
  <si>
    <t>997013509</t>
  </si>
  <si>
    <t>Odvoz suti a vybouraných hmot na skládku nebo meziskládku se složením, na vzdálenost Příplatek k ceně za každý další započatý 1 km přes 1 km</t>
  </si>
  <si>
    <t>1931549904</t>
  </si>
  <si>
    <t>https://podminky.urs.cz/item/CS_URS_2025_01/997013509</t>
  </si>
  <si>
    <t>27,502*25 'Přepočtené koeficientem množství</t>
  </si>
  <si>
    <t>39</t>
  </si>
  <si>
    <t>997013631</t>
  </si>
  <si>
    <t>Poplatek za uložení stavebního odpadu na skládce (skládkovné) směsného stavebního a demoličního zatříděného do Katalogu odpadů pod kódem 17 09 04</t>
  </si>
  <si>
    <t>-769262720</t>
  </si>
  <si>
    <t>https://podminky.urs.cz/item/CS_URS_2025_01/997013631</t>
  </si>
  <si>
    <t>998</t>
  </si>
  <si>
    <t>Přesun hmot</t>
  </si>
  <si>
    <t>40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</si>
  <si>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</si>
  <si>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</si>
  <si>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1742342562</t>
  </si>
  <si>
    <t>https://podminky.urs.cz/item/CS_URS_2025_01/998018003</t>
  </si>
  <si>
    <t>PSV</t>
  </si>
  <si>
    <t>Práce a dodávky PSV</t>
  </si>
  <si>
    <t>725</t>
  </si>
  <si>
    <t>Zdravotechnika - zařizovací předměty</t>
  </si>
  <si>
    <t>41</t>
  </si>
  <si>
    <t>725110814</t>
  </si>
  <si>
    <t>Demontáž klozetů kombi</t>
  </si>
  <si>
    <t>soubor</t>
  </si>
  <si>
    <t>-1015791917</t>
  </si>
  <si>
    <t>https://podminky.urs.cz/item/CS_URS_2025_01/725110814</t>
  </si>
  <si>
    <t>42</t>
  </si>
  <si>
    <t>725210821</t>
  </si>
  <si>
    <t>Demontáž umyvadel bez výtokových armatur umyvadel</t>
  </si>
  <si>
    <t>1350625921</t>
  </si>
  <si>
    <t>https://podminky.urs.cz/item/CS_URS_2025_01/725210821</t>
  </si>
  <si>
    <t>43</t>
  </si>
  <si>
    <t>725291652</t>
  </si>
  <si>
    <t>Montáž doplňků zařízení koupelen a záchodů dávkovače tekutého mýdla</t>
  </si>
  <si>
    <t>1615342687</t>
  </si>
  <si>
    <t>https://podminky.urs.cz/item/CS_URS_2025_01/725291652</t>
  </si>
  <si>
    <t>Ostatní výrobky - specifikace</t>
  </si>
  <si>
    <t>DM</t>
  </si>
  <si>
    <t>44</t>
  </si>
  <si>
    <t>55431097</t>
  </si>
  <si>
    <t>dávkovač tekutého mýdla 1,2L</t>
  </si>
  <si>
    <t>762615441</t>
  </si>
  <si>
    <t>45</t>
  </si>
  <si>
    <t>725291668</t>
  </si>
  <si>
    <t>Montáž doplňků zařízení koupelen a záchodů madla invalidního rovného</t>
  </si>
  <si>
    <t>-1460132870</t>
  </si>
  <si>
    <t>https://podminky.urs.cz/item/CS_URS_2025_01/725291668</t>
  </si>
  <si>
    <t>VM</t>
  </si>
  <si>
    <t>46</t>
  </si>
  <si>
    <t>55147127</t>
  </si>
  <si>
    <t>madlo invalidní rovné nerez lesk 600mm</t>
  </si>
  <si>
    <t>-929462771</t>
  </si>
  <si>
    <t>47</t>
  </si>
  <si>
    <t>725291670</t>
  </si>
  <si>
    <t>Montáž doplňků zařízení koupelen a záchodů madla invalidního krakorcového sklopného</t>
  </si>
  <si>
    <t>1691995840</t>
  </si>
  <si>
    <t>https://podminky.urs.cz/item/CS_URS_2025_01/725291670</t>
  </si>
  <si>
    <t>SM</t>
  </si>
  <si>
    <t>48</t>
  </si>
  <si>
    <t>55147114</t>
  </si>
  <si>
    <t>madlo invalidní krakorcové sklopné nerez lesk 600mm</t>
  </si>
  <si>
    <t>-422386246</t>
  </si>
  <si>
    <t>49</t>
  </si>
  <si>
    <t>725291680</t>
  </si>
  <si>
    <t>Montáž doplňků zařízení koupelen a záchodů drobného elektrického zařízení osoušeče rukou</t>
  </si>
  <si>
    <t>-1701635464</t>
  </si>
  <si>
    <t>https://podminky.urs.cz/item/CS_URS_2025_01/725291680</t>
  </si>
  <si>
    <t>OR</t>
  </si>
  <si>
    <t>50</t>
  </si>
  <si>
    <t>55431063</t>
  </si>
  <si>
    <t>osušovač rukou elektrický nerezový matný kryt</t>
  </si>
  <si>
    <t>30977877</t>
  </si>
  <si>
    <t>51</t>
  </si>
  <si>
    <t>725330840</t>
  </si>
  <si>
    <t>Demontáž výlevek bez výtokových armatur a bez nádrže a splachovacího potrubí ocelových nebo litinových</t>
  </si>
  <si>
    <t>1958111498</t>
  </si>
  <si>
    <t>https://podminky.urs.cz/item/CS_URS_2025_01/725330840</t>
  </si>
  <si>
    <t>52</t>
  </si>
  <si>
    <t>725820802</t>
  </si>
  <si>
    <t>Demontáž baterií stojánkových do 1 otvoru</t>
  </si>
  <si>
    <t>811989344</t>
  </si>
  <si>
    <t>https://podminky.urs.cz/item/CS_URS_2025_01/725820802</t>
  </si>
  <si>
    <t>53</t>
  </si>
  <si>
    <t>725820803</t>
  </si>
  <si>
    <t>Demontáž baterií stojánkových do 2 nebo do 3 otvorů</t>
  </si>
  <si>
    <t>1699961803</t>
  </si>
  <si>
    <t>https://podminky.urs.cz/item/CS_URS_2025_01/725820803</t>
  </si>
  <si>
    <t>54</t>
  </si>
  <si>
    <t>725850800</t>
  </si>
  <si>
    <t>Demontáž odpadních ventilů všech připojovacích dimenzí</t>
  </si>
  <si>
    <t>1215794385</t>
  </si>
  <si>
    <t>https://podminky.urs.cz/item/CS_URS_2025_01/725850800</t>
  </si>
  <si>
    <t>763</t>
  </si>
  <si>
    <t>Konstrukce suché výstavby</t>
  </si>
  <si>
    <t>55</t>
  </si>
  <si>
    <t>763111333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</si>
  <si>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</si>
  <si>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-1697575732</t>
  </si>
  <si>
    <t>https://podminky.urs.cz/item/CS_URS_2025_01/763111333</t>
  </si>
  <si>
    <t>1,33*3,32</t>
  </si>
  <si>
    <t>(1,795+1,7+2,8)*3,27</t>
  </si>
  <si>
    <t>(1,545+1,64+1,82)*3,27</t>
  </si>
  <si>
    <t>56</t>
  </si>
  <si>
    <t>763111718</t>
  </si>
  <si>
    <t>Příčka ze sádrokartonových desek ostatní konstrukce a práce na příčkách ze sádrokartonových desek úprava styku příčky a podhledu (oboustranně) separační páskou s akrylátem</t>
  </si>
  <si>
    <t>-1879202917</t>
  </si>
  <si>
    <t>https://podminky.urs.cz/item/CS_URS_2025_01/763111718</t>
  </si>
  <si>
    <t>1,33*2</t>
  </si>
  <si>
    <t>(1,795+1,7+2,8)*2</t>
  </si>
  <si>
    <t>(1,545+1,64+1,82)*2</t>
  </si>
  <si>
    <t>57</t>
  </si>
  <si>
    <t>763111722</t>
  </si>
  <si>
    <t>Příčka ze sádrokartonových desek ostatní konstrukce a práce na příčkách ze sádrokartonových desek ochrana rohů úhelníky pozinkované</t>
  </si>
  <si>
    <t>1234295850</t>
  </si>
  <si>
    <t>https://podminky.urs.cz/item/CS_URS_2025_01/763111722</t>
  </si>
  <si>
    <t>3,27</t>
  </si>
  <si>
    <t>58</t>
  </si>
  <si>
    <t>763111762</t>
  </si>
  <si>
    <t>Příčka ze sádrokartonových desek Příplatek k cenám za zahuštění profilů u příček s nosnou konstrukcí z jednoduchých profilů na vzdálenost 41 cm</t>
  </si>
  <si>
    <t>-1436554068</t>
  </si>
  <si>
    <t>https://podminky.urs.cz/item/CS_URS_2025_01/763111762</t>
  </si>
  <si>
    <t>Příčky</t>
  </si>
  <si>
    <t>Předstěny</t>
  </si>
  <si>
    <t>(0,99+0,9+0,92)*3,32</t>
  </si>
  <si>
    <t>(1,1+1,1+2,7)*3,27+1,15*1,4</t>
  </si>
  <si>
    <t>1,0*1,4+1,15*3,27*2+1,75*3,27</t>
  </si>
  <si>
    <t>59</t>
  </si>
  <si>
    <t>763113349</t>
  </si>
  <si>
    <t>Příčka instalační ze sádrokartonových desek s nosnou konstrukcí ze zdvojených ocelových profilů UW, CW s mezerou, CW profily navzájem spojeny páskem sádry dvojitě opláštěná deskami impregnovanými H2 tl. 2 x 12,5 mm s izolací, EI 60, Rw do 54 dB, příčka tl. 255 - 750 mm, profil 100</t>
  </si>
  <si>
    <t>1251964402</t>
  </si>
  <si>
    <t>https://podminky.urs.cz/item/CS_URS_2025_01/763113349</t>
  </si>
  <si>
    <t>60</t>
  </si>
  <si>
    <t>763121822</t>
  </si>
  <si>
    <t>Demontáž předsazených nebo šachtových stěn ze sádrokartonových desek s nosnou konstrukcí z ocelových profilů se zdvojeným CW profilem, opláštění dvojité</t>
  </si>
  <si>
    <t>77799414</t>
  </si>
  <si>
    <t>https://podminky.urs.cz/item/CS_URS_2025_01/763121822</t>
  </si>
  <si>
    <t>4,28*1,35</t>
  </si>
  <si>
    <t>2,64*1,45</t>
  </si>
  <si>
    <t>61</t>
  </si>
  <si>
    <t>763131451</t>
  </si>
  <si>
    <t>Podhled ze sádrokartonových desek dvouvrstvá zavěšená spodní konstrukce z ocelových profilů CD, UD jednoduše opláštěná deskou impregnovanou H2, tl. 12,5 mm, bez izolace</t>
  </si>
  <si>
    <t>2094533079</t>
  </si>
  <si>
    <t>https://podminky.urs.cz/item/CS_URS_2025_01/763131451</t>
  </si>
  <si>
    <t>62</t>
  </si>
  <si>
    <t>763135101</t>
  </si>
  <si>
    <t>Montáž sádrokartonového podhledu kazetového demontovatelného včetně zavěšené nosné konstrukce velikosti kazet 600x600 mm viditelné</t>
  </si>
  <si>
    <t>1921429180</t>
  </si>
  <si>
    <t>https://podminky.urs.cz/item/CS_URS_2025_01/763135101</t>
  </si>
  <si>
    <t>viz poznámka v PD</t>
  </si>
  <si>
    <t>63</t>
  </si>
  <si>
    <t>59030570</t>
  </si>
  <si>
    <t>podhled kazetový bez děrování viditelný rastr tl 10mm 600x600mm</t>
  </si>
  <si>
    <t>-335715446</t>
  </si>
  <si>
    <t>Půdorys 1np část A - bourání a nový stav (25% výměna)</t>
  </si>
  <si>
    <t>6*0,25</t>
  </si>
  <si>
    <t>1,5*1,05 'Přepočtené koeficientem množství</t>
  </si>
  <si>
    <t>64</t>
  </si>
  <si>
    <t>763164521</t>
  </si>
  <si>
    <t>Obklad konstrukcí sádrokartonovými deskami včetně ochranných úhelníků ve tvaru L rozvinuté šíře do 0,4 m, opláštěný deskou impregnovanou H2, tl. 12,5 mm</t>
  </si>
  <si>
    <t>1131441130</t>
  </si>
  <si>
    <t>https://podminky.urs.cz/item/CS_URS_2025_01/763164521</t>
  </si>
  <si>
    <t>65</t>
  </si>
  <si>
    <t>763164621</t>
  </si>
  <si>
    <t>Obklad konstrukcí sádrokartonovými deskami včetně ochranných úhelníků ve tvaru U rozvinuté šíře do 0,6 m, opláštěný deskou impregnovanou H2, tl. 12,5 mm</t>
  </si>
  <si>
    <t>-417603372</t>
  </si>
  <si>
    <t>https://podminky.urs.cz/item/CS_URS_2025_01/763164621</t>
  </si>
  <si>
    <t>66</t>
  </si>
  <si>
    <t>763173111</t>
  </si>
  <si>
    <t>Montáž nosičů zařizovacích předmětů pro konstrukce ze sádrokartonových desek úchytu pro umyvadlo</t>
  </si>
  <si>
    <t>-305729490</t>
  </si>
  <si>
    <t>https://podminky.urs.cz/item/CS_URS_2025_01/763173111</t>
  </si>
  <si>
    <t>67</t>
  </si>
  <si>
    <t>59030729</t>
  </si>
  <si>
    <t>konstrukce pro uchycení umyvadla s nástěnnými bateriemi osová rozteč CW profilů 450-625mm</t>
  </si>
  <si>
    <t>-2137386497</t>
  </si>
  <si>
    <t>68</t>
  </si>
  <si>
    <t>763173113</t>
  </si>
  <si>
    <t>Montáž nosičů zařizovacích předmětů pro konstrukce ze sádrokartonových desek úchytu pro WC</t>
  </si>
  <si>
    <t>202346682</t>
  </si>
  <si>
    <t>https://podminky.urs.cz/item/CS_URS_2025_01/763173113</t>
  </si>
  <si>
    <t>69</t>
  </si>
  <si>
    <t>59030731</t>
  </si>
  <si>
    <t>konstrukce pro uchycení WC osová rozteč CW profilů 450-625mm</t>
  </si>
  <si>
    <t>47765078</t>
  </si>
  <si>
    <t>70</t>
  </si>
  <si>
    <t>763181311</t>
  </si>
  <si>
    <t>Výplně otvorů konstrukcí ze sádrokartonových desek montáž zárubně kovové s konstrukcí jednokřídlové</t>
  </si>
  <si>
    <t>412451602</t>
  </si>
  <si>
    <t>https://podminky.urs.cz/item/CS_URS_2025_01/763181311</t>
  </si>
  <si>
    <t>71</t>
  </si>
  <si>
    <t>55331589</t>
  </si>
  <si>
    <t>zárubeň jednokřídlá ocelová pro sádrokartonové příčky tl stěny 75-100mm rozměru 700/1970, 2100mm</t>
  </si>
  <si>
    <t>-2053580692</t>
  </si>
  <si>
    <t>72</t>
  </si>
  <si>
    <t>X_763-257-1111</t>
  </si>
  <si>
    <t>Sanitární příčky vhodné do mokrého prostředí dělící z dřevotřískových desek s HPL-laminátem tl. 25,7 mm</t>
  </si>
  <si>
    <t>-267005499</t>
  </si>
  <si>
    <t>Specifikace sanitárních příček</t>
  </si>
  <si>
    <t>(1,34+0,89+2,71+1,2*2+1,73+1,2+1,0)*2,0</t>
  </si>
  <si>
    <t>-0,6*2,0*8</t>
  </si>
  <si>
    <t>73</t>
  </si>
  <si>
    <t>X_763-257121</t>
  </si>
  <si>
    <t>Sanitární příčky vhodné do mokrého prostředí dveře vnitřní do sanitárních příček šířky do 800 mm, výšky do 2 000 mm z dřevotřískových desek s HPL-laminátem včetně nerezového kování tl. 25,7 mm</t>
  </si>
  <si>
    <t>1202122959</t>
  </si>
  <si>
    <t>74</t>
  </si>
  <si>
    <t>X_763-UA-1421</t>
  </si>
  <si>
    <t>Ztužující výplň pro klozet s UA a UW profilem, výšky příčky přes 2,80 do 3,25 m_x000D_
- UA profil_x000D_
- závitová tyč do chem kotvy_x000D_
- ztužující úhelník u podlahy a u stropu</t>
  </si>
  <si>
    <t>1707379044</t>
  </si>
  <si>
    <t>2*2</t>
  </si>
  <si>
    <t>2*4</t>
  </si>
  <si>
    <t>75</t>
  </si>
  <si>
    <t>763431801</t>
  </si>
  <si>
    <t>Demontáž podhledu minerálního zavěšeného na roštu viditelném</t>
  </si>
  <si>
    <t>-1301580452</t>
  </si>
  <si>
    <t>https://podminky.urs.cz/item/CS_URS_2025_01/763431801</t>
  </si>
  <si>
    <t>6,0</t>
  </si>
  <si>
    <t>76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</si>
  <si>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</si>
  <si>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</si>
  <si>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253928680</t>
  </si>
  <si>
    <t>https://podminky.urs.cz/item/CS_URS_2025_01/998763333</t>
  </si>
  <si>
    <t>766</t>
  </si>
  <si>
    <t>Konstrukce truhlářské</t>
  </si>
  <si>
    <t>77</t>
  </si>
  <si>
    <t>766660001</t>
  </si>
  <si>
    <t>Montáž dveřních křídel dřevěných nebo plastových otevíravých do ocelové zárubně povrchově upravených jednokřídlových, šířky do 800 mm</t>
  </si>
  <si>
    <t>-433009306</t>
  </si>
  <si>
    <t>https://podminky.urs.cz/item/CS_URS_2025_01/766660001</t>
  </si>
  <si>
    <t>Specifikace vnitní dveře</t>
  </si>
  <si>
    <t>D 01/L</t>
  </si>
  <si>
    <t>D 02/L</t>
  </si>
  <si>
    <t>78</t>
  </si>
  <si>
    <t>61162073</t>
  </si>
  <si>
    <t>dveře jednokřídlé voštinové povrch laminátový plné 700x1970-2100mm</t>
  </si>
  <si>
    <t>-523969646</t>
  </si>
  <si>
    <t>79</t>
  </si>
  <si>
    <t>61162074</t>
  </si>
  <si>
    <t>dveře jednokřídlé voštinové povrch laminátový plné 800x1970-2100mm</t>
  </si>
  <si>
    <t>-587627059</t>
  </si>
  <si>
    <t>80</t>
  </si>
  <si>
    <t>766660729</t>
  </si>
  <si>
    <t>Montáž dveřních doplňků dveřního kování interiérového štítku s klikou</t>
  </si>
  <si>
    <t>-1077692346</t>
  </si>
  <si>
    <t>https://podminky.urs.cz/item/CS_URS_2025_01/766660729</t>
  </si>
  <si>
    <t>81</t>
  </si>
  <si>
    <t>54914123</t>
  </si>
  <si>
    <t>dveřní kování interiérové rozetové klika/klika</t>
  </si>
  <si>
    <t>1050737166</t>
  </si>
  <si>
    <t>82</t>
  </si>
  <si>
    <t>766660751</t>
  </si>
  <si>
    <t>Montáž dveřních doplňků dveřního kování interiérového zámku</t>
  </si>
  <si>
    <t>28737707</t>
  </si>
  <si>
    <t>https://podminky.urs.cz/item/CS_URS_2025_01/766660751</t>
  </si>
  <si>
    <t>83</t>
  </si>
  <si>
    <t>54924003</t>
  </si>
  <si>
    <t>zámek zadlabací mezipokojový pravý pro WC kování 72x55mm</t>
  </si>
  <si>
    <t>-2008676482</t>
  </si>
  <si>
    <t>84</t>
  </si>
  <si>
    <t>766691812</t>
  </si>
  <si>
    <t>Demontáž parapetních desek šířky přes 300 mm</t>
  </si>
  <si>
    <t>1064073789</t>
  </si>
  <si>
    <t>https://podminky.urs.cz/item/CS_URS_2025_01/766691812</t>
  </si>
  <si>
    <t>0,58</t>
  </si>
  <si>
    <t>1,34+1,34+1,34</t>
  </si>
  <si>
    <t>1,33+1,33</t>
  </si>
  <si>
    <t>85</t>
  </si>
  <si>
    <t>998766123</t>
  </si>
  <si>
    <t>Přesun hmot pro konstrukce truhlářské stanovený z hmotnosti přesunovaného materiálu vodorovná dopravní vzdálenost do 50 m ruční (bez užití mechanizace) v objektech výšky přes 12 do 24 m</t>
  </si>
  <si>
    <t>1419348912</t>
  </si>
  <si>
    <t>https://podminky.urs.cz/item/CS_URS_2025_01/998766123</t>
  </si>
  <si>
    <t>771</t>
  </si>
  <si>
    <t>Podlahy z dlaždic</t>
  </si>
  <si>
    <t>86</t>
  </si>
  <si>
    <t>771111011</t>
  </si>
  <si>
    <t>Příprava podkladu před provedením dlažby vysátí podlah</t>
  </si>
  <si>
    <t>-136947328</t>
  </si>
  <si>
    <t>https://podminky.urs.cz/item/CS_URS_2025_01/771111011</t>
  </si>
  <si>
    <t>1,95*1,3+0,95*0,82+1,5*1,45</t>
  </si>
  <si>
    <t>0,92*1,15</t>
  </si>
  <si>
    <t>0,9*1,23+1,44*1,33</t>
  </si>
  <si>
    <t>(0,8+0,7+0,8)*0,16</t>
  </si>
  <si>
    <t>2,0*1,7</t>
  </si>
  <si>
    <t>1,795*1,0</t>
  </si>
  <si>
    <t>2,7*2,58</t>
  </si>
  <si>
    <t>1,91*2,8-1,15*0,15</t>
  </si>
  <si>
    <t>(0,8+0,8+0,9)*0,16+0,7*0,1</t>
  </si>
  <si>
    <t>1,05*1,545</t>
  </si>
  <si>
    <t>1,64*1,72</t>
  </si>
  <si>
    <t>1,75*1,6+4,4*1,0</t>
  </si>
  <si>
    <t>(0,7+0,8)*0,16+0,7*0,1</t>
  </si>
  <si>
    <t>87</t>
  </si>
  <si>
    <t>771121011</t>
  </si>
  <si>
    <t>Příprava podkladu před provedením dlažby nátěr penetrační na podlahu</t>
  </si>
  <si>
    <t>-698149590</t>
  </si>
  <si>
    <t>https://podminky.urs.cz/item/CS_URS_2025_01/771121011</t>
  </si>
  <si>
    <t>88</t>
  </si>
  <si>
    <t>771121027</t>
  </si>
  <si>
    <t>Příprava podkladu před provedením dlažby broušení podlah stávajícího podkladu pro odstranění nerovností (diamantovým kotoučem)</t>
  </si>
  <si>
    <t>1782812974</t>
  </si>
  <si>
    <t>https://podminky.urs.cz/item/CS_URS_2025_01/771121027</t>
  </si>
  <si>
    <t>89</t>
  </si>
  <si>
    <t>771471810</t>
  </si>
  <si>
    <t>Demontáž soklíků z dlaždic keramických kladených do malty rovných</t>
  </si>
  <si>
    <t>-1237493808</t>
  </si>
  <si>
    <t>https://podminky.urs.cz/item/CS_URS_2025_01/771471810</t>
  </si>
  <si>
    <t>(0,3+1,82+1,5+0,67)</t>
  </si>
  <si>
    <t>(2,96+0,3+6,23)</t>
  </si>
  <si>
    <t>(0,29+0,16+4,05)</t>
  </si>
  <si>
    <t>90</t>
  </si>
  <si>
    <t>771474112</t>
  </si>
  <si>
    <t>Montáž soklů z dlaždic keramických lepených cementovým flexibilním lepidlem rovných, výšky přes 65 do 90 mm</t>
  </si>
  <si>
    <t>536289457</t>
  </si>
  <si>
    <t>https://podminky.urs.cz/item/CS_URS_2025_01/771474112</t>
  </si>
  <si>
    <t>3,05*2</t>
  </si>
  <si>
    <t>-0,8*3</t>
  </si>
  <si>
    <t>2,96+7,42</t>
  </si>
  <si>
    <t>-0,8*2+0,9</t>
  </si>
  <si>
    <t>0,5+0,3+5,1</t>
  </si>
  <si>
    <t>91</t>
  </si>
  <si>
    <t>59761184</t>
  </si>
  <si>
    <t>sokl keramický mrazuvzdorný povrch hladký/matný tl do 10mm výšky přes 65 do 90mm</t>
  </si>
  <si>
    <t>529489743</t>
  </si>
  <si>
    <t>17,78*1,1 'Přepočtené koeficientem množství</t>
  </si>
  <si>
    <t>92</t>
  </si>
  <si>
    <t>771571810</t>
  </si>
  <si>
    <t>Demontáž podlah z dlaždic keramických kladených do malty</t>
  </si>
  <si>
    <t>777100012</t>
  </si>
  <si>
    <t>https://podminky.urs.cz/item/CS_URS_2025_01/771571810</t>
  </si>
  <si>
    <t>10,48</t>
  </si>
  <si>
    <t>12,1+0,9*0,15*2+0,7*0,15*3</t>
  </si>
  <si>
    <t>93</t>
  </si>
  <si>
    <t>771574414</t>
  </si>
  <si>
    <t>Montáž podlah z dlaždic keramických lepených cementovým flexibilním lepidlem hladkých, tloušťky do 10 mm přes 4 do 6 ks/m2</t>
  </si>
  <si>
    <t>-2066613284</t>
  </si>
  <si>
    <t>https://podminky.urs.cz/item/CS_URS_2025_01/771574414</t>
  </si>
  <si>
    <t>94</t>
  </si>
  <si>
    <t>59761153</t>
  </si>
  <si>
    <t>dlažba keramická slinutá mrazuvzdorná R10/A povrch hladký/matný tl do 10mm přes 4 do 6ks/m2</t>
  </si>
  <si>
    <t>1166070594</t>
  </si>
  <si>
    <t>39,697*1,15 'Přepočtené koeficientem množství</t>
  </si>
  <si>
    <t>95</t>
  </si>
  <si>
    <t>771591112</t>
  </si>
  <si>
    <t>Izolace podlahy pod dlažbu nátěrem nebo stěrkou ve dvou vrstvách</t>
  </si>
  <si>
    <t>-1551344943</t>
  </si>
  <si>
    <t>https://podminky.urs.cz/item/CS_URS_2025_01/771591112</t>
  </si>
  <si>
    <t>Vodorovná část</t>
  </si>
  <si>
    <t>(1,95+1,3+0,99+2,25+1,5+1,45+0,5+2,1+2,6*2+1,4*2+0,92*2+1,15*2)*0,15</t>
  </si>
  <si>
    <t>(2,0+1,7+1,0+1,795+2,7+2,58+1,91+2,8)*2*0,15+0,15*0,15*2+0,35*2*0,15</t>
  </si>
  <si>
    <t>(4,4+2,6+1,05+1,545+1,64+1,72)*2*0,15+0,15*0,15*2+0,35*2*0,15</t>
  </si>
  <si>
    <t>96</t>
  </si>
  <si>
    <t>771591115</t>
  </si>
  <si>
    <t>Podlahy - dokončovací práce spárování silikonem</t>
  </si>
  <si>
    <t>-1568495801</t>
  </si>
  <si>
    <t>https://podminky.urs.cz/item/CS_URS_2025_01/771591115</t>
  </si>
  <si>
    <t>(1,95+1,3+0,99+2,25+1,5+1,45+0,5+2,1+2,6*2+1,4*2+0,92*2+1,15*2)</t>
  </si>
  <si>
    <t>(2,0+1,7+1,0+1,795+2,7+2,58+1,91+2,8)*2+0,15*2+0,35*2</t>
  </si>
  <si>
    <t>(4,4+2,6+1,05+1,545+1,64+1,72)*2+0,15*2+0,35*2</t>
  </si>
  <si>
    <t>97</t>
  </si>
  <si>
    <t>771591121</t>
  </si>
  <si>
    <t>Podlahy - dokončovací práce separační provazec do pružných spar, průměru 4 mm</t>
  </si>
  <si>
    <t>554662226</t>
  </si>
  <si>
    <t>https://podminky.urs.cz/item/CS_URS_2025_01/771591121</t>
  </si>
  <si>
    <t>98</t>
  </si>
  <si>
    <t>771591264</t>
  </si>
  <si>
    <t>Izolace podlahy pod dlažbu těsnícími izolačními pásy mezi podlahou a stěnu</t>
  </si>
  <si>
    <t>-1964767622</t>
  </si>
  <si>
    <t>https://podminky.urs.cz/item/CS_URS_2025_01/771591264</t>
  </si>
  <si>
    <t>99</t>
  </si>
  <si>
    <t>771592011</t>
  </si>
  <si>
    <t>Čištění vnitřních ploch po položení dlažby podlah nebo schodišť chemickými prostředky</t>
  </si>
  <si>
    <t>-42735711</t>
  </si>
  <si>
    <t>https://podminky.urs.cz/item/CS_URS_2025_01/771592011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</si>
  <si>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</si>
  <si>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</si>
  <si>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-1713495631</t>
  </si>
  <si>
    <t>https://podminky.urs.cz/item/CS_URS_2025_01/998771123</t>
  </si>
  <si>
    <t>776</t>
  </si>
  <si>
    <t>Podlahy povlakové</t>
  </si>
  <si>
    <t>101</t>
  </si>
  <si>
    <t>776421311</t>
  </si>
  <si>
    <t>Montáž lišt přechodových samolepících</t>
  </si>
  <si>
    <t>487587382</t>
  </si>
  <si>
    <t>https://podminky.urs.cz/item/CS_URS_2025_01/776421311</t>
  </si>
  <si>
    <t>PL</t>
  </si>
  <si>
    <t>0,7*2+0,8*5+0,9*1</t>
  </si>
  <si>
    <t>102</t>
  </si>
  <si>
    <t>59054130</t>
  </si>
  <si>
    <t>profil přechodový nerezový samolepící 35mm</t>
  </si>
  <si>
    <t>325908055</t>
  </si>
  <si>
    <t>6,3*1,02 'Přepočtené koeficientem množství</t>
  </si>
  <si>
    <t>103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</si>
  <si>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</si>
  <si>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</si>
  <si>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2119092990</t>
  </si>
  <si>
    <t>https://podminky.urs.cz/item/CS_URS_2025_01/998776123</t>
  </si>
  <si>
    <t>781</t>
  </si>
  <si>
    <t>Dokončovací práce - obklady</t>
  </si>
  <si>
    <t>104</t>
  </si>
  <si>
    <t>781121011</t>
  </si>
  <si>
    <t>Příprava podkladu před provedením obkladu nátěr penetrační na stěnu</t>
  </si>
  <si>
    <t>1676022354</t>
  </si>
  <si>
    <t>https://podminky.urs.cz/item/CS_URS_2025_01/781121011</t>
  </si>
  <si>
    <t>(1,95+1,3+0,99+2,25+1,5+1,45+0,5+2,1)*2,0</t>
  </si>
  <si>
    <t>(1,44+2,6)*2*2,0</t>
  </si>
  <si>
    <t>(0,92+1,15)*2*2,0</t>
  </si>
  <si>
    <t>0,35*(2,0-1,07)*2</t>
  </si>
  <si>
    <t>0,58*0,35</t>
  </si>
  <si>
    <t>-(0,8+0,7+0,8)*2,0</t>
  </si>
  <si>
    <t>(2,0+1,7+2,7+2,58+1,0+1,795+2,8+1,91)*2*2,0</t>
  </si>
  <si>
    <t>0,35*0,65*2*2</t>
  </si>
  <si>
    <t>0,2*0,65*2</t>
  </si>
  <si>
    <t>0,15*1,35*2</t>
  </si>
  <si>
    <t>1,15*0,2</t>
  </si>
  <si>
    <t>1,34*0,35*2+1,34*0,2</t>
  </si>
  <si>
    <t>-(0,8+0,8+0,9)*2,0</t>
  </si>
  <si>
    <t>-1,34*0,65*3</t>
  </si>
  <si>
    <t>(4,65+2,6+1,64+1,72+1,05+1,545)*2*2,0</t>
  </si>
  <si>
    <t>1,33*0,35+1,33*0,2</t>
  </si>
  <si>
    <t>0,35*0,65*2</t>
  </si>
  <si>
    <t>0,15*2*1,45</t>
  </si>
  <si>
    <t>-(0,7+0,8)*2,0</t>
  </si>
  <si>
    <t>-1,33*0,55*2</t>
  </si>
  <si>
    <t>105</t>
  </si>
  <si>
    <t>781151031</t>
  </si>
  <si>
    <t>Příprava podkladu před provedením obkladu celoplošné vyrovnání podkladu stěrkou, tloušťky 3 mm</t>
  </si>
  <si>
    <t>-1189563061</t>
  </si>
  <si>
    <t>https://podminky.urs.cz/item/CS_URS_2025_01/781151031</t>
  </si>
  <si>
    <t>106</t>
  </si>
  <si>
    <t>781471810</t>
  </si>
  <si>
    <t>Demontáž obkladů z obkladaček keramických kladených do malty</t>
  </si>
  <si>
    <t>-1692990178</t>
  </si>
  <si>
    <t>https://podminky.urs.cz/item/CS_URS_2025_01/781471810</t>
  </si>
  <si>
    <t>(2,46+1,33+1,43+0,89+1,52+0,89+1,43+2,12+1,47)*2*1,4</t>
  </si>
  <si>
    <t>-(0,8*1,4*2+0,6*1,4*4)</t>
  </si>
  <si>
    <t>(2,8+2,41+1,58+0,8+0,8+0,8+1,11*4+4,28+1,59)*2*1,4</t>
  </si>
  <si>
    <t>-(0,8*1,97*3+0,6*1,97*2*4)</t>
  </si>
  <si>
    <t>(1,88+2,82+0,83+0,78+0,83+1,13*3+2,64+1,49)*2*1,4</t>
  </si>
  <si>
    <t>107</t>
  </si>
  <si>
    <t>781472214</t>
  </si>
  <si>
    <t>Montáž keramických obkladů stěn lepených cementovým flexibilním lepidlem hladkých přes 4 do 6 ks/m2</t>
  </si>
  <si>
    <t>1691857467</t>
  </si>
  <si>
    <t>https://podminky.urs.cz/item/CS_URS_2025_01/781472214</t>
  </si>
  <si>
    <t>108</t>
  </si>
  <si>
    <t>59761717</t>
  </si>
  <si>
    <t>obklad keramický nemrazuvzdorný povrch hladký/matný tl do 10mm přes 4 do 6ks/m2</t>
  </si>
  <si>
    <t>-1498442204</t>
  </si>
  <si>
    <t>156,351*1,15 'Přepočtené koeficientem množství</t>
  </si>
  <si>
    <t>109</t>
  </si>
  <si>
    <t>781472292</t>
  </si>
  <si>
    <t>Montáž keramických obkladů stěn lepených cementovým flexibilním lepidlem Příplatek k cenám za obklady v omezeném prostoru</t>
  </si>
  <si>
    <t>199406043</t>
  </si>
  <si>
    <t>https://podminky.urs.cz/item/CS_URS_2025_01/781472292</t>
  </si>
  <si>
    <t>110</t>
  </si>
  <si>
    <t>781491011</t>
  </si>
  <si>
    <t>Montáž zrcadel lepených silikonovým tmelem na podkladní omítku, plochy do 1 m2</t>
  </si>
  <si>
    <t>1188594330</t>
  </si>
  <si>
    <t>https://podminky.urs.cz/item/CS_URS_2025_01/781491011</t>
  </si>
  <si>
    <t>ZR1</t>
  </si>
  <si>
    <t>0,7*0,9</t>
  </si>
  <si>
    <t>ZR2</t>
  </si>
  <si>
    <t>0,6*0,55*3</t>
  </si>
  <si>
    <t>ZR3</t>
  </si>
  <si>
    <t>0,75*0,75*2</t>
  </si>
  <si>
    <t>111</t>
  </si>
  <si>
    <t>63465126</t>
  </si>
  <si>
    <t>zrcadlo nemontované čiré tl 5mm max rozměr 3210x2250mm</t>
  </si>
  <si>
    <t>1935115758</t>
  </si>
  <si>
    <t>2,745*1,1 'Přepočtené koeficientem množství</t>
  </si>
  <si>
    <t>112</t>
  </si>
  <si>
    <t>781492311</t>
  </si>
  <si>
    <t>Obklad - dokončující práce montáž profilu lepeného flexibilním cementovým rychletuhnoucím lepidlem rohového</t>
  </si>
  <si>
    <t>36557728</t>
  </si>
  <si>
    <t>https://podminky.urs.cz/item/CS_URS_2025_01/781492311</t>
  </si>
  <si>
    <t>2,0*3+0,9+0,99+0,92+0,93+0,93+0,58</t>
  </si>
  <si>
    <t>2,0+1,4+1,15+1,34*3+0,65*4+2,0*2+1,0+2,7+0,15</t>
  </si>
  <si>
    <t>2,0*5+1,33*2+1,75+1,05</t>
  </si>
  <si>
    <t>113</t>
  </si>
  <si>
    <t>19416007</t>
  </si>
  <si>
    <t>lišta ukončovací z eloxovaného hliníku 8mm</t>
  </si>
  <si>
    <t>-352288844</t>
  </si>
  <si>
    <t>45,73*1,05 'Přepočtené koeficientem množství</t>
  </si>
  <si>
    <t>114</t>
  </si>
  <si>
    <t>781495115</t>
  </si>
  <si>
    <t>Obklad - dokončující práce ostatní práce spárování silikonem</t>
  </si>
  <si>
    <t>-407977394</t>
  </si>
  <si>
    <t>https://podminky.urs.cz/item/CS_URS_2025_01/781495115</t>
  </si>
  <si>
    <t>2,0*17+0,9+0,99+0,92+0,9+0,99+0,92</t>
  </si>
  <si>
    <t>2,0*20+1,34*2+0,65*4+2,0*2+1,15+0,15</t>
  </si>
  <si>
    <t>2,0*22+1,33*2+1,0*2</t>
  </si>
  <si>
    <t>115</t>
  </si>
  <si>
    <t>781495123</t>
  </si>
  <si>
    <t>Obklad - dokončující práce ostatní práce separační provazec do pružných spar, průměru 6 mm</t>
  </si>
  <si>
    <t>1504258199</t>
  </si>
  <si>
    <t>https://podminky.urs.cz/item/CS_URS_2025_01/781495123</t>
  </si>
  <si>
    <t>116</t>
  </si>
  <si>
    <t>781495141</t>
  </si>
  <si>
    <t>Obklad - dokončující práce průnik obkladem kruhový, bez izolace do DN 30</t>
  </si>
  <si>
    <t>-1860944686</t>
  </si>
  <si>
    <t>https://podminky.urs.cz/item/CS_URS_2025_01/781495141</t>
  </si>
  <si>
    <t>117</t>
  </si>
  <si>
    <t>781495142</t>
  </si>
  <si>
    <t>Obklad - dokončující práce průnik obkladem kruhový, bez izolace přes DN 30 do DN 90</t>
  </si>
  <si>
    <t>-594622806</t>
  </si>
  <si>
    <t>https://podminky.urs.cz/item/CS_URS_2025_01/781495142</t>
  </si>
  <si>
    <t>118</t>
  </si>
  <si>
    <t>998781123</t>
  </si>
  <si>
    <t>Přesun hmot pro obklady keramické stanovený z hmotnosti přesunovaného materiálu vodorovná dopravní vzdálenost do 50 m ruční (bez užití mechanizace) v objektech výšky přes 12 do 24 m</t>
  </si>
  <si>
    <t>953009075</t>
  </si>
  <si>
    <t>https://podminky.urs.cz/item/CS_URS_2025_01/998781123</t>
  </si>
  <si>
    <t>783</t>
  </si>
  <si>
    <t>Dokončovací práce - nátěry</t>
  </si>
  <si>
    <t>119</t>
  </si>
  <si>
    <t>783000103</t>
  </si>
  <si>
    <t>Zakrývání konstrukcí včetně pozdějšího odkrytí podlah nebo vodorovných ploch položením fólie</t>
  </si>
  <si>
    <t>-351031165</t>
  </si>
  <si>
    <t>https://podminky.urs.cz/item/CS_URS_2025_01/783000103</t>
  </si>
  <si>
    <t>3,05*2*1,0</t>
  </si>
  <si>
    <t>120</t>
  </si>
  <si>
    <t>58124842</t>
  </si>
  <si>
    <t>fólie pro malířské potřeby zakrývací tl 7µ 4x5m</t>
  </si>
  <si>
    <t>1825566611</t>
  </si>
  <si>
    <t>6,1*1,05 'Přepočtené koeficientem množství</t>
  </si>
  <si>
    <t>121</t>
  </si>
  <si>
    <t>783801401</t>
  </si>
  <si>
    <t>Příprava podkladu omítek před provedením nátěru ometení</t>
  </si>
  <si>
    <t>-266613402</t>
  </si>
  <si>
    <t>https://podminky.urs.cz/item/CS_URS_2025_01/783801401</t>
  </si>
  <si>
    <t>příprava před linkrustací</t>
  </si>
  <si>
    <t>(3,05-0,8*3+3,05)*1,4</t>
  </si>
  <si>
    <t>(2,96+7,45-0,8*3)*1,4</t>
  </si>
  <si>
    <t>(0,5+0,3-0,7+5,1-0,8)*1,4</t>
  </si>
  <si>
    <t>122</t>
  </si>
  <si>
    <t>783806805</t>
  </si>
  <si>
    <t>Odstranění nátěrů z omítek opálením s obroušením</t>
  </si>
  <si>
    <t>-1005712234</t>
  </si>
  <si>
    <t>https://podminky.urs.cz/item/CS_URS_2025_01/783806805</t>
  </si>
  <si>
    <t>Odstranění stávající linkrusty</t>
  </si>
  <si>
    <t>(0,3+1,82+1,5+0,67)*1,5</t>
  </si>
  <si>
    <t>(2,96+0,3+6,23)*1,5</t>
  </si>
  <si>
    <t>(0,29+0,16+4,05)*1,5</t>
  </si>
  <si>
    <t>123</t>
  </si>
  <si>
    <t>783822211</t>
  </si>
  <si>
    <t>Vyrovnání omítek před provedením nátěru celoplošné, tloušťky do 3 mm, stěrkou vápennou</t>
  </si>
  <si>
    <t>1555601190</t>
  </si>
  <si>
    <t>https://podminky.urs.cz/item/CS_URS_2025_01/783822211</t>
  </si>
  <si>
    <t>784</t>
  </si>
  <si>
    <t>Dokončovací práce - malby a tapety</t>
  </si>
  <si>
    <t>124</t>
  </si>
  <si>
    <t>784121001</t>
  </si>
  <si>
    <t>Oškrabání malby v místnostech výšky do 3,80 m</t>
  </si>
  <si>
    <t>-1955393509</t>
  </si>
  <si>
    <t>https://podminky.urs.cz/item/CS_URS_2025_01/784121001</t>
  </si>
  <si>
    <t>stropy</t>
  </si>
  <si>
    <t>odpočet přes 4m2</t>
  </si>
  <si>
    <t>-(0,89+1,52+0,89+1,52-0,65)*1,4+4,0</t>
  </si>
  <si>
    <t>-(1,43+0,89+1,89+1,43-0,65)*1,4+4,0</t>
  </si>
  <si>
    <t>-(2,46-0,8+1,33+1,33+2,46-0,65)*1,4+4,0</t>
  </si>
  <si>
    <t>-(1,47+1,47-0,8+1,43+2,12-0,65)*1,4+4,0</t>
  </si>
  <si>
    <t>-(2,41-0,8+2,8+0,15)*2*1,4+4,0</t>
  </si>
  <si>
    <t>(4,28+4,28+1,59-0,8+1,59-0,6*4)+4,0</t>
  </si>
  <si>
    <t>-(1,58+1,11+1,58+1,11-0,6)*1,4+4,0</t>
  </si>
  <si>
    <t>-(0,8+0,8+1,11+1,11-0,6)*1,4+4,0</t>
  </si>
  <si>
    <t>-(1,88+1,88-0,08+2,82+2,82-0,8)*1,4+4,0</t>
  </si>
  <si>
    <t>-(2,64-0,8+2,64-0,6*3+1,49*2)*1,4+4,0</t>
  </si>
  <si>
    <t>-(0,83+0,83+1,13+1,13-0,6)*1,4+4,0</t>
  </si>
  <si>
    <t>-(0,78+0,78+1,13+1,13-0,6)*1,4+4,0</t>
  </si>
  <si>
    <t>125</t>
  </si>
  <si>
    <t>784181121</t>
  </si>
  <si>
    <t>Penetrace podkladu jednonásobná hloubková akrylátová bezbarvá v místnostech výšky do 3,80 m</t>
  </si>
  <si>
    <t>-60407243</t>
  </si>
  <si>
    <t>https://podminky.urs.cz/item/CS_URS_2025_01/784181121</t>
  </si>
  <si>
    <t>chodba</t>
  </si>
  <si>
    <t>3,05*2*3,32</t>
  </si>
  <si>
    <t>WC</t>
  </si>
  <si>
    <t>(0,9692+0,03+1,3+0,99+2,25+1,5+1,45+0,5+2,1+2,55*2+1,44*2+0,92*2+1,15*2)*(3,32-2,0)</t>
  </si>
  <si>
    <t>strop</t>
  </si>
  <si>
    <t>1,95*1,3+0,96*0,85+1,5*1,45+1,23*0,9+1,33*1,44+0,92*1,15</t>
  </si>
  <si>
    <t>(2,96+7,45)*3,27</t>
  </si>
  <si>
    <t>(1,0+1,795+1,7+2,0+1,0+0,87+0,84+1,23+1,35+1,91+2,96-0,16)*2*(3,27-2,0)</t>
  </si>
  <si>
    <t>1,795*1,0+2,0*1,7+2,58*2,7+1,91*2,8</t>
  </si>
  <si>
    <t>(0,5+0,3+5,1)*3,27</t>
  </si>
  <si>
    <t>(2,6+4,4+1,05+1,545+1,64+1,72)*2*(3,27-2,0)</t>
  </si>
  <si>
    <t>1,05*1,545+1,64*1,72+4,4*1,0+1,6*1,75</t>
  </si>
  <si>
    <t>126</t>
  </si>
  <si>
    <t>784211101</t>
  </si>
  <si>
    <t>Malby z malířských směsí oděruvzdorných za mokra dvojnásobné, bílé za mokra oděruvzdorné výborně v místnostech výšky do 3,80 m</t>
  </si>
  <si>
    <t>-1723605203</t>
  </si>
  <si>
    <t>https://podminky.urs.cz/item/CS_URS_2025_01/784211101</t>
  </si>
  <si>
    <t>127</t>
  </si>
  <si>
    <t>784660111</t>
  </si>
  <si>
    <t>Linkrustace s vrchním nátěrem syntetickým v místnostech výšky do 3,80 m</t>
  </si>
  <si>
    <t>465533877</t>
  </si>
  <si>
    <t>https://podminky.urs.cz/item/CS_URS_2025_01/784660111</t>
  </si>
  <si>
    <t>SO_A1 - Elektroinstalace</t>
  </si>
  <si>
    <t>D1 - Dodávky zařízení</t>
  </si>
  <si>
    <t>D2 - Materiál elektromontážní</t>
  </si>
  <si>
    <t>D3 - Elektromontáže</t>
  </si>
  <si>
    <t>D4 - Ostatní náklady</t>
  </si>
  <si>
    <t>D1</t>
  </si>
  <si>
    <t>Dodávky zařízení</t>
  </si>
  <si>
    <t>000000000</t>
  </si>
  <si>
    <t>Rozváděč ozn.RP1.2 - nový 84modul s úpravou EI30 včetně vybavení</t>
  </si>
  <si>
    <t>kpl</t>
  </si>
  <si>
    <t>-1613403394</t>
  </si>
  <si>
    <t>000000000.1</t>
  </si>
  <si>
    <t>Rozváděč ozn.RP2.3 - nový 84modul s úpravou EI30 včetně vybavení</t>
  </si>
  <si>
    <t>-629716864</t>
  </si>
  <si>
    <t>000000000.2</t>
  </si>
  <si>
    <t>Rozváděč ozn.RP3.3 - stávající pouze zapojení nových vývodů</t>
  </si>
  <si>
    <t>-163378902</t>
  </si>
  <si>
    <t>D2</t>
  </si>
  <si>
    <t>Materiál elektromontážní</t>
  </si>
  <si>
    <t>000004210</t>
  </si>
  <si>
    <t>ekvipotencionální svorkovnice MET</t>
  </si>
  <si>
    <t>ks</t>
  </si>
  <si>
    <t>-1011002417</t>
  </si>
  <si>
    <t>000041096</t>
  </si>
  <si>
    <t>spínač 10A/250Vstř řazení 1</t>
  </si>
  <si>
    <t>1107259839</t>
  </si>
  <si>
    <t>000041097</t>
  </si>
  <si>
    <t>zásuvka 230V,16A</t>
  </si>
  <si>
    <t>1131952516</t>
  </si>
  <si>
    <t>000041098</t>
  </si>
  <si>
    <t>sada pro nouzovou signalizaci</t>
  </si>
  <si>
    <t>-32903384</t>
  </si>
  <si>
    <t>000041099</t>
  </si>
  <si>
    <t>čidlo pohybu 230V,360°,IP44 - zápustné</t>
  </si>
  <si>
    <t>-502496209</t>
  </si>
  <si>
    <t>000101105</t>
  </si>
  <si>
    <t>kabel CXKH-R-J 3x1,5</t>
  </si>
  <si>
    <t>775222279</t>
  </si>
  <si>
    <t>000101107</t>
  </si>
  <si>
    <t>kabel CXKH-R-J 3x2,5</t>
  </si>
  <si>
    <t>2055025132</t>
  </si>
  <si>
    <t>000101112</t>
  </si>
  <si>
    <t>kabel PRAFLAGUAR-F 2x2x0,8</t>
  </si>
  <si>
    <t>812192497</t>
  </si>
  <si>
    <t>000171208</t>
  </si>
  <si>
    <t>vodič CYA 6</t>
  </si>
  <si>
    <t>1921411187</t>
  </si>
  <si>
    <t>000312211</t>
  </si>
  <si>
    <t>krabice přístrojová KP</t>
  </si>
  <si>
    <t>315248839</t>
  </si>
  <si>
    <t>000312211.1</t>
  </si>
  <si>
    <t>krabice odbočná</t>
  </si>
  <si>
    <t>2113267094</t>
  </si>
  <si>
    <t>000324111</t>
  </si>
  <si>
    <t>trubka plastová VRM 25</t>
  </si>
  <si>
    <t>435550908</t>
  </si>
  <si>
    <t>000324112</t>
  </si>
  <si>
    <t>trubka plastová VRM 32</t>
  </si>
  <si>
    <t>-1677136813</t>
  </si>
  <si>
    <t>000352112</t>
  </si>
  <si>
    <t>kabelový žlab 100/50 vč.příslušenství</t>
  </si>
  <si>
    <t>-1285253396</t>
  </si>
  <si>
    <t>000410091</t>
  </si>
  <si>
    <t>osoušeč rukou 230V,1800W,75db,IP23,7,8A</t>
  </si>
  <si>
    <t>-1780649435</t>
  </si>
  <si>
    <t>000523291</t>
  </si>
  <si>
    <t>svítidlo LED 12W,1020lm,4000K - typ A,zápustné</t>
  </si>
  <si>
    <t>1522732216</t>
  </si>
  <si>
    <t>000523291.1</t>
  </si>
  <si>
    <t>svítidlo LED 18W,1530lm,4000K - typ B zápustné</t>
  </si>
  <si>
    <t>-241414601</t>
  </si>
  <si>
    <t>000523291.2</t>
  </si>
  <si>
    <t>svítidlo nouzové LED 1W,1h,IP42</t>
  </si>
  <si>
    <t>-1845385827</t>
  </si>
  <si>
    <t>000900001</t>
  </si>
  <si>
    <t>Montážní materiál (sádra, hmoždinky a pod.)</t>
  </si>
  <si>
    <t>-144708404</t>
  </si>
  <si>
    <t>D3</t>
  </si>
  <si>
    <t>Elektromontáže</t>
  </si>
  <si>
    <t>000004951</t>
  </si>
  <si>
    <t>-1963196181</t>
  </si>
  <si>
    <t>210100002</t>
  </si>
  <si>
    <t>ukončení vodičů v rozváděči do 6mm2</t>
  </si>
  <si>
    <t>1998153170</t>
  </si>
  <si>
    <t>210100003</t>
  </si>
  <si>
    <t>ukončení vodičů v rozváděči do 16mm2</t>
  </si>
  <si>
    <t>-1173036638</t>
  </si>
  <si>
    <t>210813001</t>
  </si>
  <si>
    <t>kabel(-CXKH) pevně uložený do 3x1,5 až 6</t>
  </si>
  <si>
    <t>-401847743</t>
  </si>
  <si>
    <t>montáž osoušeče včetně zprovoznění</t>
  </si>
  <si>
    <t>-542340327</t>
  </si>
  <si>
    <t>741110001</t>
  </si>
  <si>
    <t>trubka pevně uložená pr.25</t>
  </si>
  <si>
    <t>-1853231145</t>
  </si>
  <si>
    <t>741110002</t>
  </si>
  <si>
    <t>trubka pevně uložená pr.32</t>
  </si>
  <si>
    <t>-653644712</t>
  </si>
  <si>
    <t>741112001</t>
  </si>
  <si>
    <t>-1266585012</t>
  </si>
  <si>
    <t>741112061</t>
  </si>
  <si>
    <t>krabice přístrojová</t>
  </si>
  <si>
    <t>1190363711</t>
  </si>
  <si>
    <t>741120001</t>
  </si>
  <si>
    <t>vodič Cu(-CY,CYA) v zatažené trubce do 1x50</t>
  </si>
  <si>
    <t>1407924876</t>
  </si>
  <si>
    <t>741210002</t>
  </si>
  <si>
    <t>rozvodnice do 50kg</t>
  </si>
  <si>
    <t>-1170605240</t>
  </si>
  <si>
    <t>741310001</t>
  </si>
  <si>
    <t>spínač zapuštěný vč.zapojení 1pólový/řazení 1</t>
  </si>
  <si>
    <t>911708997</t>
  </si>
  <si>
    <t>741313003</t>
  </si>
  <si>
    <t>zásuvka 2P+PE</t>
  </si>
  <si>
    <t>342634595</t>
  </si>
  <si>
    <t>741372022</t>
  </si>
  <si>
    <t>montáž svítidla</t>
  </si>
  <si>
    <t>1455069342</t>
  </si>
  <si>
    <t>741372031</t>
  </si>
  <si>
    <t>montáž svítidla nouzového</t>
  </si>
  <si>
    <t>2017201206</t>
  </si>
  <si>
    <t>741910412</t>
  </si>
  <si>
    <t>kabelový žlab 100/50 úplný</t>
  </si>
  <si>
    <t>-664063981</t>
  </si>
  <si>
    <t>742110201</t>
  </si>
  <si>
    <t>montáž sady pro nouzovou signalizaci</t>
  </si>
  <si>
    <t>244696492</t>
  </si>
  <si>
    <t>742124003</t>
  </si>
  <si>
    <t>kabel 2x2x0,8</t>
  </si>
  <si>
    <t>-1271842361</t>
  </si>
  <si>
    <t>751614124</t>
  </si>
  <si>
    <t>montáž čidla pohybu zápustného</t>
  </si>
  <si>
    <t>-1642651334</t>
  </si>
  <si>
    <t>D4</t>
  </si>
  <si>
    <t>Ostatní náklady</t>
  </si>
  <si>
    <t>000000000.3</t>
  </si>
  <si>
    <t>nutná dokumentace pro realizaci</t>
  </si>
  <si>
    <t>1495017770</t>
  </si>
  <si>
    <t>000000001</t>
  </si>
  <si>
    <t>projektová dokumentace skutečného provedení</t>
  </si>
  <si>
    <t>1099634538</t>
  </si>
  <si>
    <t>000000001.1</t>
  </si>
  <si>
    <t>nezařazené práce - prostupy,sekání</t>
  </si>
  <si>
    <t>-631253010</t>
  </si>
  <si>
    <t>000000003</t>
  </si>
  <si>
    <t>revize</t>
  </si>
  <si>
    <t>-1998687287</t>
  </si>
  <si>
    <t>460650015</t>
  </si>
  <si>
    <t>doprava</t>
  </si>
  <si>
    <t>1688638754</t>
  </si>
  <si>
    <t>SO_A2 - Vodovod, kanalizace a vytápění</t>
  </si>
  <si>
    <t>D1 - Kanalizace</t>
  </si>
  <si>
    <t>D3 - Vodovod</t>
  </si>
  <si>
    <t>D4 - Zařizovací předměty</t>
  </si>
  <si>
    <t xml:space="preserve">D5 - Vytápění </t>
  </si>
  <si>
    <t>Kanalizace</t>
  </si>
  <si>
    <t>Pol77</t>
  </si>
  <si>
    <t>Potrubí HT 40</t>
  </si>
  <si>
    <t>-964838603</t>
  </si>
  <si>
    <t>Pol78</t>
  </si>
  <si>
    <t>Dtto, HT 50</t>
  </si>
  <si>
    <t>64160934</t>
  </si>
  <si>
    <t>Pol79</t>
  </si>
  <si>
    <t>Dtto, HT 100</t>
  </si>
  <si>
    <t>-875823682</t>
  </si>
  <si>
    <t>Pol80</t>
  </si>
  <si>
    <t>Ventilační hlavice DN 100</t>
  </si>
  <si>
    <t>2078250875</t>
  </si>
  <si>
    <t>Pol81</t>
  </si>
  <si>
    <t xml:space="preserve">Propojení potrubí_x000D_
</t>
  </si>
  <si>
    <t>-2141967648</t>
  </si>
  <si>
    <t>P</t>
  </si>
  <si>
    <t>Poznámka k položce:_x000D_
Pomocné doplňkové konstrukce</t>
  </si>
  <si>
    <t>Pol82</t>
  </si>
  <si>
    <t>Vyvedení výpustek</t>
  </si>
  <si>
    <t>-890050474</t>
  </si>
  <si>
    <t>Pol82a</t>
  </si>
  <si>
    <t>Pomocné doplňkové konstrukce (konzole, držáky, objímky)</t>
  </si>
  <si>
    <t>kg</t>
  </si>
  <si>
    <t>822907685</t>
  </si>
  <si>
    <t>Pol83</t>
  </si>
  <si>
    <t>Napojení na stáv. potrubí</t>
  </si>
  <si>
    <t>600444112</t>
  </si>
  <si>
    <t>Pol84</t>
  </si>
  <si>
    <t>Zkouška těsnosti</t>
  </si>
  <si>
    <t>1948139350</t>
  </si>
  <si>
    <t>Pol85</t>
  </si>
  <si>
    <t>-1885757058</t>
  </si>
  <si>
    <t>Pol86</t>
  </si>
  <si>
    <t>Přípravné a pomocné práce</t>
  </si>
  <si>
    <t>hod.</t>
  </si>
  <si>
    <t>469149383</t>
  </si>
  <si>
    <t>Vodovod</t>
  </si>
  <si>
    <t>Pol100</t>
  </si>
  <si>
    <t>Otevření nebo uzavření potrubí</t>
  </si>
  <si>
    <t>-721803539</t>
  </si>
  <si>
    <t>-1814907472</t>
  </si>
  <si>
    <t>2095067209</t>
  </si>
  <si>
    <t>Pol87</t>
  </si>
  <si>
    <t>Potrubí PPR ø 20</t>
  </si>
  <si>
    <t>1001528393</t>
  </si>
  <si>
    <t>Pol88</t>
  </si>
  <si>
    <t>Dtto, ø 25</t>
  </si>
  <si>
    <t>2015096664</t>
  </si>
  <si>
    <t>Pol89</t>
  </si>
  <si>
    <t>Dtto, ø 32</t>
  </si>
  <si>
    <t>-1789534159</t>
  </si>
  <si>
    <t>Pol90</t>
  </si>
  <si>
    <t>Izolace potrubí tl. 15 mm</t>
  </si>
  <si>
    <t>813598669</t>
  </si>
  <si>
    <t>Pol91</t>
  </si>
  <si>
    <t>489034831</t>
  </si>
  <si>
    <t>Pol92</t>
  </si>
  <si>
    <t>Nástěnky</t>
  </si>
  <si>
    <t>23850022</t>
  </si>
  <si>
    <t>Pol93</t>
  </si>
  <si>
    <t>(konzole, držáky, objímky)</t>
  </si>
  <si>
    <t>-337561443</t>
  </si>
  <si>
    <t>Pol94</t>
  </si>
  <si>
    <t>Propojení potrubí</t>
  </si>
  <si>
    <t>1561432114</t>
  </si>
  <si>
    <t>Pol95</t>
  </si>
  <si>
    <t>Kulový kohout 1"</t>
  </si>
  <si>
    <t>-1528031332</t>
  </si>
  <si>
    <t>Pol96</t>
  </si>
  <si>
    <t>Regulační ventil 3/4"</t>
  </si>
  <si>
    <t>1714733759</t>
  </si>
  <si>
    <t>Pol97</t>
  </si>
  <si>
    <t>Vypouštěcí kohouty</t>
  </si>
  <si>
    <t>-60557142</t>
  </si>
  <si>
    <t>Pol98</t>
  </si>
  <si>
    <t>Tlakové zkoušky</t>
  </si>
  <si>
    <t>-1565408983</t>
  </si>
  <si>
    <t>Pol99</t>
  </si>
  <si>
    <t>Proplach a dezinfekce</t>
  </si>
  <si>
    <t>-894318504</t>
  </si>
  <si>
    <t>Zařizovací předměty</t>
  </si>
  <si>
    <t>Pol101</t>
  </si>
  <si>
    <t>Předstěnové systémy pro WC</t>
  </si>
  <si>
    <t>1123373334</t>
  </si>
  <si>
    <t>Pol102</t>
  </si>
  <si>
    <t>Předstěnové systémy pro výlevku</t>
  </si>
  <si>
    <t>940266464</t>
  </si>
  <si>
    <t>Pol103</t>
  </si>
  <si>
    <t>Klozety závěsné</t>
  </si>
  <si>
    <t>1189432268</t>
  </si>
  <si>
    <t>Pol104</t>
  </si>
  <si>
    <t>Klozety závěsné invalidní</t>
  </si>
  <si>
    <t>-1979604154</t>
  </si>
  <si>
    <t>Pol105</t>
  </si>
  <si>
    <t>Umyvadla</t>
  </si>
  <si>
    <t>1423044699</t>
  </si>
  <si>
    <t>Pol106</t>
  </si>
  <si>
    <t>Umyvadla invalidní</t>
  </si>
  <si>
    <t>-863523912</t>
  </si>
  <si>
    <t>Pol107</t>
  </si>
  <si>
    <t>Umývátko</t>
  </si>
  <si>
    <t>640658591</t>
  </si>
  <si>
    <t>Pol108</t>
  </si>
  <si>
    <t>Výlevka závěsná</t>
  </si>
  <si>
    <t>-1877910441</t>
  </si>
  <si>
    <t>Pol109</t>
  </si>
  <si>
    <t>Baterie umyvadlová stojánková</t>
  </si>
  <si>
    <t>148936560</t>
  </si>
  <si>
    <t>Pol110</t>
  </si>
  <si>
    <t>Baterie výlevky nástěnná</t>
  </si>
  <si>
    <t>-2129686445</t>
  </si>
  <si>
    <t>Pol111</t>
  </si>
  <si>
    <t>Rohové ventily</t>
  </si>
  <si>
    <t>-1931843067</t>
  </si>
  <si>
    <t>Pol112</t>
  </si>
  <si>
    <t>-621219872</t>
  </si>
  <si>
    <t>214773879</t>
  </si>
  <si>
    <t>D5</t>
  </si>
  <si>
    <t xml:space="preserve">Vytápění </t>
  </si>
  <si>
    <t>Pol113</t>
  </si>
  <si>
    <t>Vypouštění otopné soustavy</t>
  </si>
  <si>
    <t>-959243943</t>
  </si>
  <si>
    <t>Pol114</t>
  </si>
  <si>
    <t>Demontáž stáv. otop. těles, armatur a přípojek</t>
  </si>
  <si>
    <t>hod</t>
  </si>
  <si>
    <t>-705813366</t>
  </si>
  <si>
    <t>Pol115</t>
  </si>
  <si>
    <t>Potrubí ocelové 3/8"</t>
  </si>
  <si>
    <t>-1121528649</t>
  </si>
  <si>
    <t>Pol116</t>
  </si>
  <si>
    <t>Příplatek za přípojky</t>
  </si>
  <si>
    <t>1851600176</t>
  </si>
  <si>
    <t>Pol117</t>
  </si>
  <si>
    <t>2001737722</t>
  </si>
  <si>
    <t>Pol118</t>
  </si>
  <si>
    <t>Zkoušky těsnosti</t>
  </si>
  <si>
    <t>151153209</t>
  </si>
  <si>
    <t>Pol119</t>
  </si>
  <si>
    <t>Doplňkové konstrukce</t>
  </si>
  <si>
    <t>283580497</t>
  </si>
  <si>
    <t>Pol120</t>
  </si>
  <si>
    <t>Šroubení uzavíratelné 3/8"</t>
  </si>
  <si>
    <t>1110521031</t>
  </si>
  <si>
    <t>Pol121</t>
  </si>
  <si>
    <t>Ventily radiátorové 3/8"</t>
  </si>
  <si>
    <t>174154242</t>
  </si>
  <si>
    <t>Pol122</t>
  </si>
  <si>
    <t>Regulace ventilů otopných těles</t>
  </si>
  <si>
    <t>-608289328</t>
  </si>
  <si>
    <t>Pol123</t>
  </si>
  <si>
    <t>Termostatická hlavice</t>
  </si>
  <si>
    <t>-1957984059</t>
  </si>
  <si>
    <t>Pol124</t>
  </si>
  <si>
    <t>Montáž otopných těles</t>
  </si>
  <si>
    <t>1193388223</t>
  </si>
  <si>
    <t>Pol125</t>
  </si>
  <si>
    <t>Otopná tělesa KLASIK 22-6060</t>
  </si>
  <si>
    <t>-1649089484</t>
  </si>
  <si>
    <t>Pol126</t>
  </si>
  <si>
    <t>Dtto, KLASIK 22-6070</t>
  </si>
  <si>
    <t>2069313126</t>
  </si>
  <si>
    <t>Pol127</t>
  </si>
  <si>
    <t>Dtto, KLASIK 22-6080</t>
  </si>
  <si>
    <t>102878737</t>
  </si>
  <si>
    <t>Pol128</t>
  </si>
  <si>
    <t>Dtto, KLASIK 22-6100</t>
  </si>
  <si>
    <t>-331981355</t>
  </si>
  <si>
    <t>Pol129</t>
  </si>
  <si>
    <t>Dtto, KLASIK 22-6110</t>
  </si>
  <si>
    <t>1881361481</t>
  </si>
  <si>
    <t>Pol130</t>
  </si>
  <si>
    <t>Vyregulování a uvedení do provozu</t>
  </si>
  <si>
    <t>880027275</t>
  </si>
  <si>
    <t>Pol131</t>
  </si>
  <si>
    <t>Nátěry potrubí</t>
  </si>
  <si>
    <t>-599491792</t>
  </si>
  <si>
    <t>Pol132</t>
  </si>
  <si>
    <t>-238032667</t>
  </si>
  <si>
    <t>2050678547</t>
  </si>
  <si>
    <t>Poznámka k položce:_x000D_
Součástí dodávky je veškerá doprava a veškeré další dodávky a práce_x000D_
zde neuvedené nutné pro komplexní dodávku díla včetně uvedení do_x000D_
provozu, zaškolení obsluhy, zpracování atestů a manuálů, náklady na_x000D_
zkušební provoz, dokumentace skutečného provedení a příslušná_x000D_
měření nutná k provozu a kolaudaci. _x000D_
Uchazeč je povinnen výkaz výměr překontrolovat.</t>
  </si>
  <si>
    <t>SO_A3 - Vzduchotechnika</t>
  </si>
  <si>
    <t xml:space="preserve">D1 - VZT zařízení - Prostory hygienického zázemí v 1.-3.NP - sektor A </t>
  </si>
  <si>
    <t>D2 - Ostatní</t>
  </si>
  <si>
    <t>751 - Vzduchotechnika Demontáže</t>
  </si>
  <si>
    <t xml:space="preserve">VZT zařízení - Prostory hygienického zázemí v 1.-3.NP - sektor A </t>
  </si>
  <si>
    <t>Talířový ventil odvodní kovový např.KK 100 včetně napojení na potrubí, povrch.úprava RAL - VYVZORKOVÁNÍ</t>
  </si>
  <si>
    <t>1616812516</t>
  </si>
  <si>
    <t>1a</t>
  </si>
  <si>
    <t>Protipožární talířový ventil odvodní kovový např.KS-F 100 včetně napojení na potrubí, povrch.úprava RAL - VYVZORKOVÁNÍ</t>
  </si>
  <si>
    <t>-1180977386</t>
  </si>
  <si>
    <t>Talířový ventil odvodní kovový např.KK 125 včetně napojení na potrubí, povrch.úprava RAL, provedení na stěnu - VYVZORKOVÁNÍ</t>
  </si>
  <si>
    <t>749536549</t>
  </si>
  <si>
    <t>Talířový ventil odvodní kovový např.KK 125 včetně napojení na potrubí, povrch.úprava RAL, provedení na pohled - VYVZORKOVÁNÍ</t>
  </si>
  <si>
    <t>1556059869</t>
  </si>
  <si>
    <t>Dveřní mřížka oboustranná kovová s rámečkem např.DME-C, povrchově upravená - RAL dle architekta - rozměr 400*100mm</t>
  </si>
  <si>
    <t>-1573136176</t>
  </si>
  <si>
    <t>Stěnová mřížka komfortní např.SMM 400*150, povrchová úprava dle RAL dle architekta, včetně uchycení</t>
  </si>
  <si>
    <t>-875773147</t>
  </si>
  <si>
    <t>Pol10</t>
  </si>
  <si>
    <t>Potrubí kruhové kovové těsné např.Safe Click vč.přirážky na tvarovky průměru D160, 30% tvarovek</t>
  </si>
  <si>
    <t>bm</t>
  </si>
  <si>
    <t>-1284949804</t>
  </si>
  <si>
    <t>Pol11</t>
  </si>
  <si>
    <t>Hadice flexibilní zvukoizolační Sono s kvalitní parozábranou D100</t>
  </si>
  <si>
    <t>-919484838</t>
  </si>
  <si>
    <t>Pol12</t>
  </si>
  <si>
    <t>Hadice flexibilní zvukoizolační Sono s kvalitní parozábranou D125</t>
  </si>
  <si>
    <t>882330424</t>
  </si>
  <si>
    <t>Pol13</t>
  </si>
  <si>
    <t>Hadice flexibilní zvukoizolační Sono s kvalitní parozábranou D160</t>
  </si>
  <si>
    <t>1584353516</t>
  </si>
  <si>
    <t>Pol14</t>
  </si>
  <si>
    <t>Tepelná, protipožární a hluk.izolace potrubí - miner.vata s AL folií tl.do 40mm</t>
  </si>
  <si>
    <t>688573557</t>
  </si>
  <si>
    <t>Pol15</t>
  </si>
  <si>
    <t>Drobný montážní materiál (spojky, uchyty, páska, konzoly,…)</t>
  </si>
  <si>
    <t>75684207</t>
  </si>
  <si>
    <t>Pol16</t>
  </si>
  <si>
    <t>Montáž rozvodů a zařízení</t>
  </si>
  <si>
    <t>-1636412421</t>
  </si>
  <si>
    <t>Pol17</t>
  </si>
  <si>
    <t>Nátěry potrubí dle vzorníku RAL (hygienické, protipovětrnostní,..)</t>
  </si>
  <si>
    <t>2012208728</t>
  </si>
  <si>
    <t>Pol18</t>
  </si>
  <si>
    <t>Protipožární utěsnění rozvodu do průměru 280mm, odolnost dle požad.PBŘ - předpoklad</t>
  </si>
  <si>
    <t>-1765946303</t>
  </si>
  <si>
    <t>Pol19</t>
  </si>
  <si>
    <t>Revizní dvířka uzavíratelná velikosti 300*300mm, vč.rámečku a příslušenství-koord.se stavbou</t>
  </si>
  <si>
    <t>-1725471211</t>
  </si>
  <si>
    <t>Pol20</t>
  </si>
  <si>
    <t>Stavební přípomoce (drobné průrazy, začištění, drážky,dočištění povrchů..) - předpoklad - 12* prostup konstrukcí nenosnou do tl.250mm o vel.do D250mm vč.začištění, předpoklad - 1* prostup konstrukcí nosnou do tl.750mm o vel.do D200mm vč.začištění, 1*úprava konstrukcí ze SDK do plochy 5m2,, 2*otvor ve stěně vnitřní do tl.250mm pro mřížky do plochy 0.07 m2, 2*úprava dveří pro osazení mřížky do plochy 0.05 m2, drobný úchytný materiál -15kg atd. - dodávka v koordinaci se stavbou - předpoklad hodin.ekvivalentu 9 hod</t>
  </si>
  <si>
    <t>-445634916</t>
  </si>
  <si>
    <t>Pol21</t>
  </si>
  <si>
    <t>Montáž a dodávka komponent VZT výše neuvedených (zakryté konstrukce apod.,..)</t>
  </si>
  <si>
    <t>674766187</t>
  </si>
  <si>
    <t>Pol7</t>
  </si>
  <si>
    <t>Potrubí kruhové kovové těsné např.Safe Click vč.přirážky na tvarovky průměru D100, 30% tvarovek</t>
  </si>
  <si>
    <t>-1032529456</t>
  </si>
  <si>
    <t>Pol8</t>
  </si>
  <si>
    <t>Potrubí kruhové kovové těsné např.Safe Click vč.přirážky na tvarovky průměru D125, 30% tvarovek</t>
  </si>
  <si>
    <t>572689072</t>
  </si>
  <si>
    <t>Pol9</t>
  </si>
  <si>
    <t>Potrubí kruhové kovové těsné např.Safe Click vč.přirážky na tvarovky průměru D140, 30% tvarovek</t>
  </si>
  <si>
    <t>-1682969815</t>
  </si>
  <si>
    <t>Ostatní</t>
  </si>
  <si>
    <t>Pol22</t>
  </si>
  <si>
    <t>Vyvzorkování viditelných a požadovaných elementů dle přání investora</t>
  </si>
  <si>
    <t>1689929549</t>
  </si>
  <si>
    <t>Pol23</t>
  </si>
  <si>
    <t>Zaregulování systému - VZT - předpokl.3 hod</t>
  </si>
  <si>
    <t>-1964682764</t>
  </si>
  <si>
    <t>Pol24</t>
  </si>
  <si>
    <t>Zprovoznění (oživení) systému VZT/klima a MaR,zkoušky, zaškolení obsluhy - předpoklad</t>
  </si>
  <si>
    <t>612515860</t>
  </si>
  <si>
    <t>Pol25</t>
  </si>
  <si>
    <t>Propojení kabeláží - VZT, klima a MaR, elektro - koordinační a kompletační činnost profesí - předpokl.hodinový ekvivalent 4 hod</t>
  </si>
  <si>
    <t>-1547732066</t>
  </si>
  <si>
    <t>Pol26</t>
  </si>
  <si>
    <t>Provozní zkoušky, drobné úpravy dokončovací, zaškolení obsluhy, Měření a zkoušení ke kolaudaci</t>
  </si>
  <si>
    <t>-845589930</t>
  </si>
  <si>
    <t>Pol27</t>
  </si>
  <si>
    <t>Vytvoření měřících a revizních míst vč.přístupu a utěsnění</t>
  </si>
  <si>
    <t>-693289783</t>
  </si>
  <si>
    <t>Pol28</t>
  </si>
  <si>
    <t>Koordinace profesí</t>
  </si>
  <si>
    <t>1789882866</t>
  </si>
  <si>
    <t>Pol29</t>
  </si>
  <si>
    <t>Drobný materiál ostatní (štítky, cedule,……) - předpoklad 12 ks</t>
  </si>
  <si>
    <t>-1574558271</t>
  </si>
  <si>
    <t>Pol30</t>
  </si>
  <si>
    <t>Zhotovení dílenské/dodavatelské dokumentace VZT</t>
  </si>
  <si>
    <t>385468967</t>
  </si>
  <si>
    <t>Pol31</t>
  </si>
  <si>
    <t>Zhotovení dokumentace skutečného provedení VZT a MaR</t>
  </si>
  <si>
    <t>799648066</t>
  </si>
  <si>
    <t>Pol32</t>
  </si>
  <si>
    <t>Ostatní položky - dopravné, režie, drobný spotř.materiál, záruky, servis,...</t>
  </si>
  <si>
    <t>-708542760</t>
  </si>
  <si>
    <t>Pol33</t>
  </si>
  <si>
    <t>Přesun hmot do výše 12 metrů - předpoklad 0,3 t</t>
  </si>
  <si>
    <t>1590122810</t>
  </si>
  <si>
    <t>Pol34</t>
  </si>
  <si>
    <t>Manipulační a zvedací technika</t>
  </si>
  <si>
    <t>1556245768</t>
  </si>
  <si>
    <t>Pol35</t>
  </si>
  <si>
    <t>Ostatní položky neuvedené (kompletace, předávání díla, …)</t>
  </si>
  <si>
    <t>-1636612811</t>
  </si>
  <si>
    <t>751</t>
  </si>
  <si>
    <t>Vzduchotechnika Demontáže</t>
  </si>
  <si>
    <t>Pol1</t>
  </si>
  <si>
    <t>Demontáž malých elementů VZT (žaluzie, mřížky, protipožární mřížky,...) - předpoklad</t>
  </si>
  <si>
    <t>1001819173</t>
  </si>
  <si>
    <t>Pol2</t>
  </si>
  <si>
    <t>demontáž talířových ventilů kovových do velikosti 200 vč.připojení -předpoklad</t>
  </si>
  <si>
    <t>2006768117</t>
  </si>
  <si>
    <t>Pol3</t>
  </si>
  <si>
    <t>demontáž - potrubní rozvody kruhové do průměru 200mm vč.izolace - předpoklad</t>
  </si>
  <si>
    <t>-526605838</t>
  </si>
  <si>
    <t>Pol4</t>
  </si>
  <si>
    <t>Přesun hmot - demontáže, odstranění</t>
  </si>
  <si>
    <t>-1593107238</t>
  </si>
  <si>
    <t>Pol5</t>
  </si>
  <si>
    <t>Drobný montážní materiál - demontáže</t>
  </si>
  <si>
    <t>616932077</t>
  </si>
  <si>
    <t>Pol6</t>
  </si>
  <si>
    <t>Průzkum zakrytých konstrukcí po odhalení, stavební/kominický průzkum</t>
  </si>
  <si>
    <t>1530276955</t>
  </si>
  <si>
    <t>VRN_A - Vedlejší náklady</t>
  </si>
  <si>
    <t>VRN - Vedlejší rozpočtové náklady</t>
  </si>
  <si>
    <t xml:space="preserve">    VRN3 - Zařízení staveniště</t>
  </si>
  <si>
    <t>VRN</t>
  </si>
  <si>
    <t>Vedlejší rozpočtové náklady</t>
  </si>
  <si>
    <t>VRN3</t>
  </si>
  <si>
    <t>Zařízení staveniště</t>
  </si>
  <si>
    <t>X_VRN</t>
  </si>
  <si>
    <t>Vedlejší náklady_x000D_
- zařízení staveniště_x000D_
- finanční náklady_x000D_
- náklady spojené s umístěním stavby_x000D_
- zábory_x000D_
- ostatní náklady_x000D_
- koordinační náklady_x000D_
- úklid</t>
  </si>
  <si>
    <t>%</t>
  </si>
  <si>
    <t>1024</t>
  </si>
  <si>
    <t>2029541529</t>
  </si>
  <si>
    <t>SO-B - Část B</t>
  </si>
  <si>
    <t>SO_B - Část B - stavební část</t>
  </si>
  <si>
    <t>174339807</t>
  </si>
  <si>
    <t>Půdorys 1np část B - bourání</t>
  </si>
  <si>
    <t>24,3</t>
  </si>
  <si>
    <t>-372691762</t>
  </si>
  <si>
    <t>Stěny celé mimo stěn bouraných</t>
  </si>
  <si>
    <t>(2,83+2,06+2,06+0,85+0,8+0,8+1,11+2,7+1,6)*3,32</t>
  </si>
  <si>
    <t>(2,83+1,69+1,69+0,2+0,2)*3,32</t>
  </si>
  <si>
    <t>(0,82+0,8+0,77+1,11+1,6+2,6+0,15*2)*3,32</t>
  </si>
  <si>
    <t>odpočet obklady na stěnách bez bourání</t>
  </si>
  <si>
    <t>-(2,83+2,06+2,06+0,85+0,8+0,8+1,11+1,6+2,7+1,69+1,69+2,83+0,82+0,8+0,77+1,11+1,6+2,65)*1,4</t>
  </si>
  <si>
    <t>-(1,69+1,69+0,15*2+2,83)*0,15</t>
  </si>
  <si>
    <t>(0,8*1,4+0,8*1,4+1,32*0,4+0,8*1,4+1,33*0,55+1,33*0,4)</t>
  </si>
  <si>
    <t>-(1,32*0,4+0,4*0,4*2+0,2*0,55*2+0,2*0,4*2)</t>
  </si>
  <si>
    <t>odpoče dveří a oken nad obklady</t>
  </si>
  <si>
    <t>-0,8*0,6*2</t>
  </si>
  <si>
    <t>-0,8*0,45</t>
  </si>
  <si>
    <t>-1,32*1,9*3</t>
  </si>
  <si>
    <t>-2050517025</t>
  </si>
  <si>
    <t>Půdorys 1np část B - nový stav</t>
  </si>
  <si>
    <t>2,01+2,01+2,85+2,7+2,62+3,2+1,8+2,42+0,1+1,7+0,35*6</t>
  </si>
  <si>
    <t>-(0,8+0,8+1,32+1,33+1,33+0,8)</t>
  </si>
  <si>
    <t>(0,8+1,97*2)*5</t>
  </si>
  <si>
    <t>-1796382033</t>
  </si>
  <si>
    <t>2,6*0,15</t>
  </si>
  <si>
    <t>3,0*0,3</t>
  </si>
  <si>
    <t>2,8*0,3</t>
  </si>
  <si>
    <t>1,05*0,35</t>
  </si>
  <si>
    <t>1,75*0,15</t>
  </si>
  <si>
    <t>1,8*0,15</t>
  </si>
  <si>
    <t>0,5*0,15*2</t>
  </si>
  <si>
    <t>0,35*0,15</t>
  </si>
  <si>
    <t>2,85*0,15</t>
  </si>
  <si>
    <t>878122426</t>
  </si>
  <si>
    <t>936638957</t>
  </si>
  <si>
    <t>-467886912</t>
  </si>
  <si>
    <t>23,5</t>
  </si>
  <si>
    <t>-576293089</t>
  </si>
  <si>
    <t>10,0*3,6+10,0*1,5</t>
  </si>
  <si>
    <t>706364251</t>
  </si>
  <si>
    <t>(2,83+1,11*2+0,95+0,9+0,1+2,83+1,11*2+0,92+0,9+0,77)*3,32</t>
  </si>
  <si>
    <t>-(0,8*1,97*2+0,6*1,97*6)</t>
  </si>
  <si>
    <t>-787637727</t>
  </si>
  <si>
    <t>0,35*3,32*2</t>
  </si>
  <si>
    <t>-1834870485</t>
  </si>
  <si>
    <t>0,8*0,15*2</t>
  </si>
  <si>
    <t>0,8*0,1*2</t>
  </si>
  <si>
    <t>0,6*0,1*6</t>
  </si>
  <si>
    <t>52737433</t>
  </si>
  <si>
    <t>-1610304496</t>
  </si>
  <si>
    <t>0,8*1,97*5</t>
  </si>
  <si>
    <t>0,6*1,97*6</t>
  </si>
  <si>
    <t>971033331</t>
  </si>
  <si>
    <t>Vybourání otvorů ve zdivu základovém nebo nadzákladovém z cihel, tvárnic, příčkovek z cihel pálených na maltu vápennou nebo vápenocementovou plochy do 0,09 m2, tl. do 150 mm</t>
  </si>
  <si>
    <t>-124366168</t>
  </si>
  <si>
    <t>https://podminky.urs.cz/item/CS_URS_2025_01/971033331</t>
  </si>
  <si>
    <t>VZT - Půdorys části 1NP-B</t>
  </si>
  <si>
    <t>1800158808</t>
  </si>
  <si>
    <t>-1188870792</t>
  </si>
  <si>
    <t>0,15</t>
  </si>
  <si>
    <t>1988006455</t>
  </si>
  <si>
    <t>1640710775</t>
  </si>
  <si>
    <t>439900553</t>
  </si>
  <si>
    <t>0,8+0,8</t>
  </si>
  <si>
    <t>-804981238</t>
  </si>
  <si>
    <t>-749871060</t>
  </si>
  <si>
    <t>20,355*2 'Přepočtené koeficientem množství</t>
  </si>
  <si>
    <t>908268008</t>
  </si>
  <si>
    <t>1772547360</t>
  </si>
  <si>
    <t>20,355*25 'Přepočtené koeficientem množství</t>
  </si>
  <si>
    <t>-1255674613</t>
  </si>
  <si>
    <t>98788554</t>
  </si>
  <si>
    <t>-16729817</t>
  </si>
  <si>
    <t>725122813</t>
  </si>
  <si>
    <t>Demontáž pisoárů s nádrží a 1 záchodkem</t>
  </si>
  <si>
    <t>430864141</t>
  </si>
  <si>
    <t>https://podminky.urs.cz/item/CS_URS_2025_01/725122813</t>
  </si>
  <si>
    <t>-2040587511</t>
  </si>
  <si>
    <t>964279602</t>
  </si>
  <si>
    <t>2084644551</t>
  </si>
  <si>
    <t>1726423649</t>
  </si>
  <si>
    <t>-1787281493</t>
  </si>
  <si>
    <t>-1689393206</t>
  </si>
  <si>
    <t>-456847282</t>
  </si>
  <si>
    <t>949865237</t>
  </si>
  <si>
    <t>3+5</t>
  </si>
  <si>
    <t>-1754854354</t>
  </si>
  <si>
    <t>2,6*3,32</t>
  </si>
  <si>
    <t>1,8*3,32</t>
  </si>
  <si>
    <t>-1939973209</t>
  </si>
  <si>
    <t>2,85+0,2+2,62+2,62+2,7+2,85+2,6+0,3+2,6+0,86</t>
  </si>
  <si>
    <t>397442790</t>
  </si>
  <si>
    <t>2,6+2,6+2,6</t>
  </si>
  <si>
    <t>182559696</t>
  </si>
  <si>
    <t>příčky</t>
  </si>
  <si>
    <t>předstěny</t>
  </si>
  <si>
    <t>2,85*1,1</t>
  </si>
  <si>
    <t>1,75*1,1</t>
  </si>
  <si>
    <t>(3,0+2,85)*3,32</t>
  </si>
  <si>
    <t>0,85*3,32</t>
  </si>
  <si>
    <t>1,05*3,32</t>
  </si>
  <si>
    <t>763113341</t>
  </si>
  <si>
    <t>Příčka instalační ze sádrokartonových desek s nosnou konstrukcí ze zdvojených ocelových profilů UW, CW s mezerou, CW profily navzájem spojeny páskem sádry dvojitě opláštěná deskami impregnovanými H2 tl. 2 x 12,5 mm s izolací, EI 60, Rw do 54 dB, příčka tl. 155 - 650 mm, profil 50</t>
  </si>
  <si>
    <t>754189716</t>
  </si>
  <si>
    <t>https://podminky.urs.cz/item/CS_URS_2025_01/763113341</t>
  </si>
  <si>
    <t>1082621650</t>
  </si>
  <si>
    <t>137436022</t>
  </si>
  <si>
    <t>(0,85+0,1+0,8+0,1+0,8)*1,2</t>
  </si>
  <si>
    <t>763122403</t>
  </si>
  <si>
    <t>Stěna šachtová ze sádrokartonových desek s nosnou konstrukcí z ocelových profilů CW, UW jednoduše opláštěná deskou protipožární DF tl. 12,5 mm bez izolace, EI 15, stěna tl. 112,5 mm, profil 100</t>
  </si>
  <si>
    <t>55826828</t>
  </si>
  <si>
    <t>https://podminky.urs.cz/item/CS_URS_2025_01/763122403</t>
  </si>
  <si>
    <t>(0,5+0,5+0,5)*3,32</t>
  </si>
  <si>
    <t>-1578443043</t>
  </si>
  <si>
    <t>763131721</t>
  </si>
  <si>
    <t>Podhled ze sádrokartonových desek ostatní práce a konstrukce na podhledech ze sádrokartonových desek skokové změny výšky podhledu do 0,5 m</t>
  </si>
  <si>
    <t>783172546</t>
  </si>
  <si>
    <t>https://podminky.urs.cz/item/CS_URS_2025_01/763131721</t>
  </si>
  <si>
    <t>2,7+1,715+2,42</t>
  </si>
  <si>
    <t>-1046240681</t>
  </si>
  <si>
    <t>1791357077</t>
  </si>
  <si>
    <t>763173112</t>
  </si>
  <si>
    <t>Montáž nosičů zařizovacích předmětů pro konstrukce ze sádrokartonových desek úchytu pro pisoár</t>
  </si>
  <si>
    <t>925038925</t>
  </si>
  <si>
    <t>https://podminky.urs.cz/item/CS_URS_2025_01/763173112</t>
  </si>
  <si>
    <t>59030728</t>
  </si>
  <si>
    <t>konstrukce pro uchycení pisoáru osová rozteč CW profilů 450-625mm</t>
  </si>
  <si>
    <t>-1563552710</t>
  </si>
  <si>
    <t>-316952544</t>
  </si>
  <si>
    <t>-2128451421</t>
  </si>
  <si>
    <t>-684890840</t>
  </si>
  <si>
    <t>55331590</t>
  </si>
  <si>
    <t>zárubeň jednokřídlá ocelová pro sádrokartonové příčky tl stěny 75-100mm rozměru 800/1970, 2100mm</t>
  </si>
  <si>
    <t>-2118895423</t>
  </si>
  <si>
    <t>1538496251</t>
  </si>
  <si>
    <t>1814779340</t>
  </si>
  <si>
    <t>(2,7+1,2*2+0,83+2,3)*2,0</t>
  </si>
  <si>
    <t>-0,6*2,0*5</t>
  </si>
  <si>
    <t>920775295</t>
  </si>
  <si>
    <t>3+2</t>
  </si>
  <si>
    <t>-917736202</t>
  </si>
  <si>
    <t>-233748605</t>
  </si>
  <si>
    <t>1143068490</t>
  </si>
  <si>
    <t>D03/L</t>
  </si>
  <si>
    <t>-22520580</t>
  </si>
  <si>
    <t>61162079</t>
  </si>
  <si>
    <t>dveře jednokřídlé voštinové povrch laminátový částečně prosklené 700x1970-2100mm</t>
  </si>
  <si>
    <t>-417933505</t>
  </si>
  <si>
    <t>D 04/L</t>
  </si>
  <si>
    <t>766660002</t>
  </si>
  <si>
    <t>Montáž dveřních křídel dřevěných nebo plastových otevíravých do ocelové zárubně povrchově upravených jednokřídlových, šířky přes 800 mm</t>
  </si>
  <si>
    <t>615059026</t>
  </si>
  <si>
    <t>https://podminky.urs.cz/item/CS_URS_2025_01/766660002</t>
  </si>
  <si>
    <t>D 05/L</t>
  </si>
  <si>
    <t>61162087</t>
  </si>
  <si>
    <t>dveře jednokřídlé dřevotřískové povrch laminátový plné 900x1970-2100mm</t>
  </si>
  <si>
    <t>-498120711</t>
  </si>
  <si>
    <t>1942776458</t>
  </si>
  <si>
    <t>863296434</t>
  </si>
  <si>
    <t>-465741495</t>
  </si>
  <si>
    <t>381820382</t>
  </si>
  <si>
    <t>1448246351</t>
  </si>
  <si>
    <t>382841741</t>
  </si>
  <si>
    <t>137089870</t>
  </si>
  <si>
    <t>0,8*0,15*2+0,8*0,1*3</t>
  </si>
  <si>
    <t>-1047833445</t>
  </si>
  <si>
    <t>-1881172353</t>
  </si>
  <si>
    <t>1989846235</t>
  </si>
  <si>
    <t>10,0</t>
  </si>
  <si>
    <t>-0,8*2</t>
  </si>
  <si>
    <t>1924441550</t>
  </si>
  <si>
    <t>10,-0,8*2</t>
  </si>
  <si>
    <t>379442887</t>
  </si>
  <si>
    <t>8,4*1,1 'Přepočtené koeficientem množství</t>
  </si>
  <si>
    <t>-919875203</t>
  </si>
  <si>
    <t>1887526025</t>
  </si>
  <si>
    <t>-291124589</t>
  </si>
  <si>
    <t>23,98*1,15 'Přepočtené koeficientem množství</t>
  </si>
  <si>
    <t>-110542289</t>
  </si>
  <si>
    <t>(2,01+2,85+2,7+2,6+1,75+3,2+2,85+2,8)*2*0,15</t>
  </si>
  <si>
    <t>-(0,8*7+1,33)*0,15</t>
  </si>
  <si>
    <t>746057622</t>
  </si>
  <si>
    <t>(2,01+2,85+2,7+2,6+1,75+3,2+2,85+2,8)*2</t>
  </si>
  <si>
    <t>-756107787</t>
  </si>
  <si>
    <t>-759142102</t>
  </si>
  <si>
    <t>-1843121809</t>
  </si>
  <si>
    <t>-1344929975</t>
  </si>
  <si>
    <t>-1332187062</t>
  </si>
  <si>
    <t>0,8*2</t>
  </si>
  <si>
    <t>-751168642</t>
  </si>
  <si>
    <t>1,6*1,02 'Přepočtené koeficientem množství</t>
  </si>
  <si>
    <t>1991534245</t>
  </si>
  <si>
    <t>-1036066162</t>
  </si>
  <si>
    <t>(2,85+2,01+2,7+2,65+1,75+3,2+2,85+2,8)*2*2,0</t>
  </si>
  <si>
    <t>-0,8*2,0*7</t>
  </si>
  <si>
    <t>-1,32*1,0</t>
  </si>
  <si>
    <t>-1,33*1,1*2</t>
  </si>
  <si>
    <t>0,35*1,0*2</t>
  </si>
  <si>
    <t>1,32*0,35</t>
  </si>
  <si>
    <t>1,33*0,2*2</t>
  </si>
  <si>
    <t>0,2*1,0*4</t>
  </si>
  <si>
    <t>-2090457665</t>
  </si>
  <si>
    <t>-992448222</t>
  </si>
  <si>
    <t>(2,83+2,06)*2*1,4</t>
  </si>
  <si>
    <t>(0,85+0,8+0,8+1,11+1,11+1,11+2,7+1,6)*2*1,4</t>
  </si>
  <si>
    <t>2,7*0,2</t>
  </si>
  <si>
    <t>1,32*0,45</t>
  </si>
  <si>
    <t>(1,69+2,83)*2*1,55</t>
  </si>
  <si>
    <t>(0,82+0,8+0,77+1,11+1,11+1,11)*2*1,4</t>
  </si>
  <si>
    <t>(2,65+1,6)*2*1,4</t>
  </si>
  <si>
    <t>0,2*1,55*2</t>
  </si>
  <si>
    <t>0,2*0,4*2</t>
  </si>
  <si>
    <t>0,45*0,4*2</t>
  </si>
  <si>
    <t>0,15*1,4*2</t>
  </si>
  <si>
    <t>1,32*0,35+1,33*0,2*2</t>
  </si>
  <si>
    <t>0,35*0,5*2+0,2*0,5*4</t>
  </si>
  <si>
    <t>odpočty</t>
  </si>
  <si>
    <t>-0,8*1,4*5</t>
  </si>
  <si>
    <t>-0,8*1,55*2</t>
  </si>
  <si>
    <t>-0,6*1,4*12</t>
  </si>
  <si>
    <t>-1,32*0,4</t>
  </si>
  <si>
    <t>-1,33*0,55</t>
  </si>
  <si>
    <t>-1,33*0,4</t>
  </si>
  <si>
    <t>1391034437</t>
  </si>
  <si>
    <t>691385358</t>
  </si>
  <si>
    <t>70,288*1,15 'Přepočtené koeficientem množství</t>
  </si>
  <si>
    <t>197622563</t>
  </si>
  <si>
    <t>1291603892</t>
  </si>
  <si>
    <t>6989442</t>
  </si>
  <si>
    <t>2,115*1,1 'Přepočtené koeficientem množství</t>
  </si>
  <si>
    <t>1890061617</t>
  </si>
  <si>
    <t>(2,85+2,01+2,7+2,65+1,75+3,2+2,85+2,8)*2</t>
  </si>
  <si>
    <t>-0,8*7</t>
  </si>
  <si>
    <t>1,32+1,33*2</t>
  </si>
  <si>
    <t>1,0*6</t>
  </si>
  <si>
    <t>2,0*3</t>
  </si>
  <si>
    <t>2,7+2,8+1,75+3,2</t>
  </si>
  <si>
    <t>-963137914</t>
  </si>
  <si>
    <t>62,45*1,05 'Přepočtené koeficientem množství</t>
  </si>
  <si>
    <t>506840207</t>
  </si>
  <si>
    <t>2,0*29</t>
  </si>
  <si>
    <t>1,75+3,2</t>
  </si>
  <si>
    <t>1238000594</t>
  </si>
  <si>
    <t>-480432225</t>
  </si>
  <si>
    <t>-1077102211</t>
  </si>
  <si>
    <t>1377052318</t>
  </si>
  <si>
    <t>2058003206</t>
  </si>
  <si>
    <t>10,0*1,5</t>
  </si>
  <si>
    <t>588616288</t>
  </si>
  <si>
    <t>15*1,05 'Přepočtené koeficientem množství</t>
  </si>
  <si>
    <t>-1298868098</t>
  </si>
  <si>
    <t>-0,8*1,5*2</t>
  </si>
  <si>
    <t>279102402</t>
  </si>
  <si>
    <t>111597606</t>
  </si>
  <si>
    <t>Podklad pod nátěr na chodbě</t>
  </si>
  <si>
    <t>-559902304</t>
  </si>
  <si>
    <t>stěny</t>
  </si>
  <si>
    <t>130687877</t>
  </si>
  <si>
    <t>10,0*2,0+10,0*3,32</t>
  </si>
  <si>
    <t>-10,0*1,4</t>
  </si>
  <si>
    <t>WC strop</t>
  </si>
  <si>
    <t>(2,7+1,75+1,8+0,9)*0,5</t>
  </si>
  <si>
    <t>WC stěny</t>
  </si>
  <si>
    <t>(2,85+2,01+2,7+2,65+1,75+3,2+2,85+2,8)*2*0,6</t>
  </si>
  <si>
    <t>(0,85+0,85+2,7+1,75+0,85+0,85+1,8+0,9)*0,5</t>
  </si>
  <si>
    <t>-1379452337</t>
  </si>
  <si>
    <t>1826817208</t>
  </si>
  <si>
    <t>SO_B1 - Elektroinstalace</t>
  </si>
  <si>
    <t>Rozváděč ozn.RP1.1 - nový 84modul s úpravou EI30 včetně vybavení</t>
  </si>
  <si>
    <t>-1004869117</t>
  </si>
  <si>
    <t>-159725992</t>
  </si>
  <si>
    <t>-1978403266</t>
  </si>
  <si>
    <t>-1100357179</t>
  </si>
  <si>
    <t>-1141336583</t>
  </si>
  <si>
    <t>1760561004</t>
  </si>
  <si>
    <t>-1026593825</t>
  </si>
  <si>
    <t>-998812388</t>
  </si>
  <si>
    <t>-756690862</t>
  </si>
  <si>
    <t>1730419487</t>
  </si>
  <si>
    <t>kabelový žlab 100/50 vč.příslušenství * bude použit žlab z etapy A</t>
  </si>
  <si>
    <t>-1331794578</t>
  </si>
  <si>
    <t>-558947253</t>
  </si>
  <si>
    <t>-596129837</t>
  </si>
  <si>
    <t>-1850550639</t>
  </si>
  <si>
    <t>-961076206</t>
  </si>
  <si>
    <t>-2021619612</t>
  </si>
  <si>
    <t>-1431424238</t>
  </si>
  <si>
    <t>307571984</t>
  </si>
  <si>
    <t>-423844468</t>
  </si>
  <si>
    <t>-1086821082</t>
  </si>
  <si>
    <t>1195091403</t>
  </si>
  <si>
    <t>249336766</t>
  </si>
  <si>
    <t>-1108176179</t>
  </si>
  <si>
    <t>662951501</t>
  </si>
  <si>
    <t>156800854</t>
  </si>
  <si>
    <t>-398815066</t>
  </si>
  <si>
    <t>2046184011</t>
  </si>
  <si>
    <t>-280198758</t>
  </si>
  <si>
    <t>-2114930950</t>
  </si>
  <si>
    <t>-1427127457</t>
  </si>
  <si>
    <t>1457959113</t>
  </si>
  <si>
    <t>913776193</t>
  </si>
  <si>
    <t>-1025692008</t>
  </si>
  <si>
    <t>1236357731</t>
  </si>
  <si>
    <t>SO_B2 - Vodovod, kanalizace a vytápění</t>
  </si>
  <si>
    <t>Pol133</t>
  </si>
  <si>
    <t>-1839127551</t>
  </si>
  <si>
    <t>Pol134</t>
  </si>
  <si>
    <t>Zaslepení potrubí</t>
  </si>
  <si>
    <t>440198061</t>
  </si>
  <si>
    <t>Pol135</t>
  </si>
  <si>
    <t>1063779167</t>
  </si>
  <si>
    <t>Pol136</t>
  </si>
  <si>
    <t>1611068204</t>
  </si>
  <si>
    <t>-315897271</t>
  </si>
  <si>
    <t>631926225</t>
  </si>
  <si>
    <t>1646363594</t>
  </si>
  <si>
    <t>1370143013</t>
  </si>
  <si>
    <t>-2115993990</t>
  </si>
  <si>
    <t>1682317648</t>
  </si>
  <si>
    <t>823455335</t>
  </si>
  <si>
    <t>-1802844807</t>
  </si>
  <si>
    <t>591852357</t>
  </si>
  <si>
    <t>-518796555</t>
  </si>
  <si>
    <t>-1074890811</t>
  </si>
  <si>
    <t>-1505703020</t>
  </si>
  <si>
    <t>-897228686</t>
  </si>
  <si>
    <t>-1288627312</t>
  </si>
  <si>
    <t>1056514763</t>
  </si>
  <si>
    <t>1025810106</t>
  </si>
  <si>
    <t>1184452956</t>
  </si>
  <si>
    <t>-29062694</t>
  </si>
  <si>
    <t>-836679869</t>
  </si>
  <si>
    <t>-1981774357</t>
  </si>
  <si>
    <t>-2140640561</t>
  </si>
  <si>
    <t>-351122407</t>
  </si>
  <si>
    <t>1912673875</t>
  </si>
  <si>
    <t>-911858337</t>
  </si>
  <si>
    <t>68247461</t>
  </si>
  <si>
    <t>-1683243216</t>
  </si>
  <si>
    <t>-1567838986</t>
  </si>
  <si>
    <t>2124572501</t>
  </si>
  <si>
    <t>-1454670702</t>
  </si>
  <si>
    <t>1596039327</t>
  </si>
  <si>
    <t>1290951552</t>
  </si>
  <si>
    <t>840821542</t>
  </si>
  <si>
    <t>-361270651</t>
  </si>
  <si>
    <t>1674829696</t>
  </si>
  <si>
    <t>593521013</t>
  </si>
  <si>
    <t>914610805</t>
  </si>
  <si>
    <t>-255440566</t>
  </si>
  <si>
    <t>-1734080937</t>
  </si>
  <si>
    <t>-1033135699</t>
  </si>
  <si>
    <t>-1596918935</t>
  </si>
  <si>
    <t>Pol138</t>
  </si>
  <si>
    <t>-42368313</t>
  </si>
  <si>
    <t>Pol139</t>
  </si>
  <si>
    <t>-1674230794</t>
  </si>
  <si>
    <t>Pol140</t>
  </si>
  <si>
    <t>Otopná tělesa KLASIK 22-6070</t>
  </si>
  <si>
    <t>-1087624591</t>
  </si>
  <si>
    <t>Pol141</t>
  </si>
  <si>
    <t>-2099677229</t>
  </si>
  <si>
    <t>Pol142</t>
  </si>
  <si>
    <t>460684562</t>
  </si>
  <si>
    <t>Pol1499</t>
  </si>
  <si>
    <t>2023850126</t>
  </si>
  <si>
    <t>698485947</t>
  </si>
  <si>
    <t>SO_B3 - Vzduchotechnika</t>
  </si>
  <si>
    <t>D1 - Vzduchotechnika Demontáže</t>
  </si>
  <si>
    <t>D2 - VZT zařízení - Prostory hygienického zázemí v 1.NP - sektor B</t>
  </si>
  <si>
    <t>D3 - Ostatní</t>
  </si>
  <si>
    <t>-2013788436</t>
  </si>
  <si>
    <t>1463881503</t>
  </si>
  <si>
    <t>-485358978</t>
  </si>
  <si>
    <t>Pol36</t>
  </si>
  <si>
    <t>-969336078</t>
  </si>
  <si>
    <t>-917910227</t>
  </si>
  <si>
    <t>1761943436</t>
  </si>
  <si>
    <t>VZT zařízení - Prostory hygienického zázemí v 1.NP - sektor B</t>
  </si>
  <si>
    <t>-1625046860</t>
  </si>
  <si>
    <t>1683663580</t>
  </si>
  <si>
    <t>-22596818</t>
  </si>
  <si>
    <t>-1866869629</t>
  </si>
  <si>
    <t>106055298</t>
  </si>
  <si>
    <t>-397462364</t>
  </si>
  <si>
    <t>-1098337958</t>
  </si>
  <si>
    <t>-1549680885</t>
  </si>
  <si>
    <t>425321412</t>
  </si>
  <si>
    <t>1942785540</t>
  </si>
  <si>
    <t>-687836897</t>
  </si>
  <si>
    <t>Pol37</t>
  </si>
  <si>
    <t>Potrubí kruhové kovové těsné např.Safe Click vč.přirážky na tvarovky průměru D200, 30% tvarovek</t>
  </si>
  <si>
    <t>-1070082201</t>
  </si>
  <si>
    <t>Pol38</t>
  </si>
  <si>
    <t>Hadice flexibilní zvukoizolační Sono s kvalitní parozábranou D200</t>
  </si>
  <si>
    <t>1950388535</t>
  </si>
  <si>
    <t>Pol39</t>
  </si>
  <si>
    <t>224823210</t>
  </si>
  <si>
    <t>Pol74</t>
  </si>
  <si>
    <t>Stavební přípomoce (drobné průrazy, začištění, drážky,dočištění povrchů..) - předpoklad - 4* prostup konstrukcí nenosnou do tl.250mm o vel.do D250mm vč.začištění, předpoklad - 0* prostup konstrukcí nosnou do tl.750mm o vel.do D200mm vč.začištění, 1*úprava konstrukcí ze SDK do plochy 2m2, 2*otvor ve stěně vnitřní do tl.250mm pro mřížky do plochy 0.07 m2, 2*úprava dveří pro osazení mřížky do plochy 0.05 m2, drobný úchytný materiál -10kg atd. - dodávka v koordinaci se stavbou - předpoklad hodin.ekvivalentu 5 hod</t>
  </si>
  <si>
    <t>-78925765</t>
  </si>
  <si>
    <t>850912216</t>
  </si>
  <si>
    <t>-1471361405</t>
  </si>
  <si>
    <t>-15026780</t>
  </si>
  <si>
    <t>-583499084</t>
  </si>
  <si>
    <t>Pol41</t>
  </si>
  <si>
    <t>-720582150</t>
  </si>
  <si>
    <t>Pol42</t>
  </si>
  <si>
    <t>Zaregulování systému - VZT - předpokl.2 hod</t>
  </si>
  <si>
    <t>1636575106</t>
  </si>
  <si>
    <t>Pol43</t>
  </si>
  <si>
    <t>Propojení kabeláží - VZT, klima a MaR, elektro - koordinační a kompletační činnost profesí - předpokl.hodinový ekvivalent 2 hod</t>
  </si>
  <si>
    <t>399344480</t>
  </si>
  <si>
    <t>Pol44</t>
  </si>
  <si>
    <t>-1505647619</t>
  </si>
  <si>
    <t>Pol45</t>
  </si>
  <si>
    <t>Drobný materiál ostatní (štítky, cedule,……) - předpoklad 6 ks</t>
  </si>
  <si>
    <t>1711756716</t>
  </si>
  <si>
    <t>Pol46</t>
  </si>
  <si>
    <t>-1345607403</t>
  </si>
  <si>
    <t>Pol47</t>
  </si>
  <si>
    <t>761808744</t>
  </si>
  <si>
    <t>Pol48</t>
  </si>
  <si>
    <t>1402648333</t>
  </si>
  <si>
    <t>Pol49</t>
  </si>
  <si>
    <t>Přesun hmot do výše 12 metrů - předpoklad 0,2 t</t>
  </si>
  <si>
    <t>-383407718</t>
  </si>
  <si>
    <t>Pol50</t>
  </si>
  <si>
    <t>389053410</t>
  </si>
  <si>
    <t>Pol51</t>
  </si>
  <si>
    <t>952459883</t>
  </si>
  <si>
    <t>VRN_B - Vedlejší náklady</t>
  </si>
  <si>
    <t>-234443829</t>
  </si>
  <si>
    <t>SO-C - Část C</t>
  </si>
  <si>
    <t>SO_C - Část C - stavební část</t>
  </si>
  <si>
    <t>-1500493406</t>
  </si>
  <si>
    <t>Půdorys 1np část C - nový stav</t>
  </si>
  <si>
    <t>673132237</t>
  </si>
  <si>
    <t>Půdorys 1np část C - bourání</t>
  </si>
  <si>
    <t>2,1+1,0+1,0+4,0+1,0</t>
  </si>
  <si>
    <t>-1360565420</t>
  </si>
  <si>
    <t>(0,77+0,75+0,78+1,04+2,7+0,9+0,95+1,65+2,7+0,77+0,75+0,78+1,3*6+1,4+0,15+1,05+1,65+0,5+0,5)*3,62</t>
  </si>
  <si>
    <t>-(0,77+0,75+0,78+1,04+2,7+0,9+0,95+1,65+2,7+0,77+0,75+0,78+1,3*6+1,4+0,15+1,05+1,65+0,5+0,5)*1,5</t>
  </si>
  <si>
    <t>odpočet a dveře</t>
  </si>
  <si>
    <t>-0,8*2*2</t>
  </si>
  <si>
    <t>-0,6*2*6</t>
  </si>
  <si>
    <t>2068061341</t>
  </si>
  <si>
    <t>0,25*2,0*2*2</t>
  </si>
  <si>
    <t>1546860914</t>
  </si>
  <si>
    <t>(0,7+1,97*2)*2*2</t>
  </si>
  <si>
    <t>(1,87+1,71+1,35+1,35+0,03+0,03+1,1+1,1)*2</t>
  </si>
  <si>
    <t>-(0,7*2)</t>
  </si>
  <si>
    <t>775904450</t>
  </si>
  <si>
    <t>Půdorys 1np část C -nový stav</t>
  </si>
  <si>
    <t>(1,35+0,03+1,1)*0,2</t>
  </si>
  <si>
    <t>0,4*0,4</t>
  </si>
  <si>
    <t>(1,71+0,1+1,87)*0,35</t>
  </si>
  <si>
    <t>-1831396478</t>
  </si>
  <si>
    <t>274425864</t>
  </si>
  <si>
    <t>-1564107752</t>
  </si>
  <si>
    <t>8,8</t>
  </si>
  <si>
    <t>878725525</t>
  </si>
  <si>
    <t>3,0*4,0</t>
  </si>
  <si>
    <t>2004236308</t>
  </si>
  <si>
    <t>(1,3*3+0,2+0,78+0,75+0,77+0,1*3+1,4+0,3)*2,3</t>
  </si>
  <si>
    <t>0,5*2,0</t>
  </si>
  <si>
    <t>-0,6*1,97*3</t>
  </si>
  <si>
    <t>2042015621</t>
  </si>
  <si>
    <t>0,4*2,3</t>
  </si>
  <si>
    <t>1192379546</t>
  </si>
  <si>
    <t>-1011632763</t>
  </si>
  <si>
    <t>-702649865</t>
  </si>
  <si>
    <t>0,8*1,97*2</t>
  </si>
  <si>
    <t>1537758439</t>
  </si>
  <si>
    <t>VZT - Půdorys části 1NP-C</t>
  </si>
  <si>
    <t>0,2*2</t>
  </si>
  <si>
    <t>-225121222</t>
  </si>
  <si>
    <t>565030526</t>
  </si>
  <si>
    <t>-2073264412</t>
  </si>
  <si>
    <t>0,9+0,8*2</t>
  </si>
  <si>
    <t>2116813614</t>
  </si>
  <si>
    <t>655958759</t>
  </si>
  <si>
    <t>8,584*2 'Přepočtené koeficientem množství</t>
  </si>
  <si>
    <t>570639475</t>
  </si>
  <si>
    <t>1541185888</t>
  </si>
  <si>
    <t>8,584*25 'Přepočtené koeficientem množství</t>
  </si>
  <si>
    <t>-466973285</t>
  </si>
  <si>
    <t>1496181840</t>
  </si>
  <si>
    <t>1954700912</t>
  </si>
  <si>
    <t>Půdorys 1np částCA - bourání</t>
  </si>
  <si>
    <t>256844975</t>
  </si>
  <si>
    <t>-1042513468</t>
  </si>
  <si>
    <t>-234260453</t>
  </si>
  <si>
    <t>1285907729</t>
  </si>
  <si>
    <t>509760375</t>
  </si>
  <si>
    <t>-303368052</t>
  </si>
  <si>
    <t>-155119384</t>
  </si>
  <si>
    <t>1868143560</t>
  </si>
  <si>
    <t>699822641</t>
  </si>
  <si>
    <t>(1,35+0,03+1,1)*3,62</t>
  </si>
  <si>
    <t>-890994839</t>
  </si>
  <si>
    <t>příčka</t>
  </si>
  <si>
    <t>(1,35+0,03+1,1)*2</t>
  </si>
  <si>
    <t>0,4+0,3</t>
  </si>
  <si>
    <t>1,87+0,05+1,71</t>
  </si>
  <si>
    <t>1698216626</t>
  </si>
  <si>
    <t>3,62*2</t>
  </si>
  <si>
    <t>235267338</t>
  </si>
  <si>
    <t>(0,4+0,3)*3,62</t>
  </si>
  <si>
    <t>(1,87+1,71)*3,62</t>
  </si>
  <si>
    <t>-34403387</t>
  </si>
  <si>
    <t>1,87*3,62</t>
  </si>
  <si>
    <t>1,71*3,62</t>
  </si>
  <si>
    <t>763121424</t>
  </si>
  <si>
    <t>Stěna předsazená ze sádrokartonových desek s nosnou konstrukcí z ocelových profilů CW, UW jednoduše opláštěná deskou impregnovanou H2 tl. 12,5 mm bez izolace, EI 15, stěna tl. 87,5 mm, profil 75</t>
  </si>
  <si>
    <t>-1381986800</t>
  </si>
  <si>
    <t>https://podminky.urs.cz/item/CS_URS_2025_01/763121424</t>
  </si>
  <si>
    <t>1565052198</t>
  </si>
  <si>
    <t>(1,35+0,03+1,1)*1,71</t>
  </si>
  <si>
    <t>(1,35+0,03+1,1)*1,87</t>
  </si>
  <si>
    <t>-(0,6*0,3+0,97*0,05)</t>
  </si>
  <si>
    <t>1647793005</t>
  </si>
  <si>
    <t>-1244893800</t>
  </si>
  <si>
    <t>Půdorys 1np část C - bourání a nový stav (25% výměna)</t>
  </si>
  <si>
    <t>16*0,25</t>
  </si>
  <si>
    <t>4*1,05 'Přepočtené koeficientem množství</t>
  </si>
  <si>
    <t>1123495989</t>
  </si>
  <si>
    <t>-509412224</t>
  </si>
  <si>
    <t>2141356800</t>
  </si>
  <si>
    <t>-696032776</t>
  </si>
  <si>
    <t>559161036</t>
  </si>
  <si>
    <t>-2043063576</t>
  </si>
  <si>
    <t>-596624044</t>
  </si>
  <si>
    <t>-1458692827</t>
  </si>
  <si>
    <t>(1,87+1,1+1,71+1,1)*2,0</t>
  </si>
  <si>
    <t>-0,6*2,0*4</t>
  </si>
  <si>
    <t>-853250776</t>
  </si>
  <si>
    <t>-836863260</t>
  </si>
  <si>
    <t>686505760</t>
  </si>
  <si>
    <t>-830844466</t>
  </si>
  <si>
    <t>-766337101</t>
  </si>
  <si>
    <t>1621319014</t>
  </si>
  <si>
    <t>-516098057</t>
  </si>
  <si>
    <t>-739177773</t>
  </si>
  <si>
    <t>-450214504</t>
  </si>
  <si>
    <t>136844527</t>
  </si>
  <si>
    <t>723255307</t>
  </si>
  <si>
    <t>-303366005</t>
  </si>
  <si>
    <t>-1648262319</t>
  </si>
  <si>
    <t>1151485223</t>
  </si>
  <si>
    <t>1,2+3,9+1,4</t>
  </si>
  <si>
    <t>1603414032</t>
  </si>
  <si>
    <t>1881968778</t>
  </si>
  <si>
    <t>4,1*1,1 'Přepočtené koeficientem množství</t>
  </si>
  <si>
    <t>-291420391</t>
  </si>
  <si>
    <t>328708548</t>
  </si>
  <si>
    <t>-53957700</t>
  </si>
  <si>
    <t>8,8*1,15 'Přepočtené koeficientem množství</t>
  </si>
  <si>
    <t>-2071123380</t>
  </si>
  <si>
    <t>(1,35+0,03+1,1+1,71+1,87)*2*0,15</t>
  </si>
  <si>
    <t>544010731</t>
  </si>
  <si>
    <t>(1,35+0,03+1,1+1,71+1,87)*2</t>
  </si>
  <si>
    <t>-1254516489</t>
  </si>
  <si>
    <t>1246298357</t>
  </si>
  <si>
    <t>-1502236446</t>
  </si>
  <si>
    <t>1170152863</t>
  </si>
  <si>
    <t>-332707964</t>
  </si>
  <si>
    <t>-950097906</t>
  </si>
  <si>
    <t>-1311272019</t>
  </si>
  <si>
    <t>-39933605</t>
  </si>
  <si>
    <t>(1,35+0,03+1,1+1,35+0,03+1,1+1,71+1,87)*2*2,0</t>
  </si>
  <si>
    <t>-0,7*2,0*2</t>
  </si>
  <si>
    <t>1980257216</t>
  </si>
  <si>
    <t>1538540513</t>
  </si>
  <si>
    <t>(0,77+0,75+0,78+1,04+2,7+0,9+0,95+1,65+2,7+0,77+0,75+0,78+1,3*6+1,4+0,15+1,05+1,65+0,5+0,5)*1,5</t>
  </si>
  <si>
    <t>764692414</t>
  </si>
  <si>
    <t>1968343895</t>
  </si>
  <si>
    <t>31,36*1,15 'Přepočtené koeficientem množství</t>
  </si>
  <si>
    <t>904961503</t>
  </si>
  <si>
    <t>-1116378484</t>
  </si>
  <si>
    <t>0,6*0,55*2</t>
  </si>
  <si>
    <t>-1858288444</t>
  </si>
  <si>
    <t>0,66*1,1 'Přepočtené koeficientem množství</t>
  </si>
  <si>
    <t>211272964</t>
  </si>
  <si>
    <t>(1,35+0,03+1,1+1,35+0,03+1,1+1,71+1,87)*2</t>
  </si>
  <si>
    <t>-0,7*2</t>
  </si>
  <si>
    <t>2,0*2</t>
  </si>
  <si>
    <t>2054497199</t>
  </si>
  <si>
    <t>19,68*1,05 'Přepočtené koeficientem množství</t>
  </si>
  <si>
    <t>1872941193</t>
  </si>
  <si>
    <t>2,0*12</t>
  </si>
  <si>
    <t>1109785126</t>
  </si>
  <si>
    <t>-939437896</t>
  </si>
  <si>
    <t>1007905940</t>
  </si>
  <si>
    <t>-1120847039</t>
  </si>
  <si>
    <t>1555702285</t>
  </si>
  <si>
    <t>(1,4+2,0+3,9)*2,0</t>
  </si>
  <si>
    <t>-1092086212</t>
  </si>
  <si>
    <t>14,6*1,05 'Přepočtené koeficientem množství</t>
  </si>
  <si>
    <t>204831035</t>
  </si>
  <si>
    <t>(1,4+3,9+1,2)*1,4</t>
  </si>
  <si>
    <t>-0,8*1,4*2</t>
  </si>
  <si>
    <t>-1912966805</t>
  </si>
  <si>
    <t>2059991694</t>
  </si>
  <si>
    <t>-279624438</t>
  </si>
  <si>
    <t>Strop</t>
  </si>
  <si>
    <t>1169373985</t>
  </si>
  <si>
    <t>(1,4+3,9+1,2)*3,62-(1,4+3,9+1,2)*1,4</t>
  </si>
  <si>
    <t>(1,35+0,03+1,1+1,35+0,03+1,1+1,71+1,87)*2*0,6</t>
  </si>
  <si>
    <t>-1864359518</t>
  </si>
  <si>
    <t>-1240922984</t>
  </si>
  <si>
    <t>SO_C1 - Elektroinstalace</t>
  </si>
  <si>
    <t>Rozváděč ozn.RP0.1 - nový 84modul včetně vybavení</t>
  </si>
  <si>
    <t>1118273880</t>
  </si>
  <si>
    <t>-508735147</t>
  </si>
  <si>
    <t>1990538621</t>
  </si>
  <si>
    <t>1213915357</t>
  </si>
  <si>
    <t>603905594</t>
  </si>
  <si>
    <t>-556668555</t>
  </si>
  <si>
    <t>-284126042</t>
  </si>
  <si>
    <t>1777162791</t>
  </si>
  <si>
    <t>-1173166967</t>
  </si>
  <si>
    <t>-1866431801</t>
  </si>
  <si>
    <t>-1001451394</t>
  </si>
  <si>
    <t>790534261</t>
  </si>
  <si>
    <t>-461771526</t>
  </si>
  <si>
    <t>-561422331</t>
  </si>
  <si>
    <t>1658731938</t>
  </si>
  <si>
    <t>261044932</t>
  </si>
  <si>
    <t>-395895098</t>
  </si>
  <si>
    <t>-285516230</t>
  </si>
  <si>
    <t>776875481</t>
  </si>
  <si>
    <t>-1646712574</t>
  </si>
  <si>
    <t>248745786</t>
  </si>
  <si>
    <t>2026152168</t>
  </si>
  <si>
    <t>-553555010</t>
  </si>
  <si>
    <t>656349638</t>
  </si>
  <si>
    <t>-1078315401</t>
  </si>
  <si>
    <t>1873694194</t>
  </si>
  <si>
    <t>110417235</t>
  </si>
  <si>
    <t>1578177475</t>
  </si>
  <si>
    <t>475835732</t>
  </si>
  <si>
    <t>-1179782497</t>
  </si>
  <si>
    <t>-1367492743</t>
  </si>
  <si>
    <t>SO_C2 - Vodovod, kanalizace a vytápění</t>
  </si>
  <si>
    <t>D2 - Vodovod</t>
  </si>
  <si>
    <t>D3 - Zařizovací předměty</t>
  </si>
  <si>
    <t>1130412251</t>
  </si>
  <si>
    <t>-40987665</t>
  </si>
  <si>
    <t>912336714</t>
  </si>
  <si>
    <t>-724163547</t>
  </si>
  <si>
    <t>-229931861</t>
  </si>
  <si>
    <t>-2067690641</t>
  </si>
  <si>
    <t>895371782</t>
  </si>
  <si>
    <t>-2130067055</t>
  </si>
  <si>
    <t>132124969</t>
  </si>
  <si>
    <t>-180292112</t>
  </si>
  <si>
    <t>-1771942389</t>
  </si>
  <si>
    <t>-1977523986</t>
  </si>
  <si>
    <t>270758826</t>
  </si>
  <si>
    <t>1283419106</t>
  </si>
  <si>
    <t>Pol143</t>
  </si>
  <si>
    <t>-849575522</t>
  </si>
  <si>
    <t>Pol144</t>
  </si>
  <si>
    <t>-1407931602</t>
  </si>
  <si>
    <t>-63412746</t>
  </si>
  <si>
    <t>1313545135</t>
  </si>
  <si>
    <t>243300278</t>
  </si>
  <si>
    <t>-2115509986</t>
  </si>
  <si>
    <t>-501669011</t>
  </si>
  <si>
    <t>1833296098</t>
  </si>
  <si>
    <t>-1767968205</t>
  </si>
  <si>
    <t>1062784385</t>
  </si>
  <si>
    <t>1712722972</t>
  </si>
  <si>
    <t>1853596337</t>
  </si>
  <si>
    <t>1222453232</t>
  </si>
  <si>
    <t>-339940297</t>
  </si>
  <si>
    <t>1210283369</t>
  </si>
  <si>
    <t>1154762399</t>
  </si>
  <si>
    <t>-498534978</t>
  </si>
  <si>
    <t>787691747</t>
  </si>
  <si>
    <t>-1396923474</t>
  </si>
  <si>
    <t>SO_C3 - Vzduchotechnika</t>
  </si>
  <si>
    <t>D1 - Vzduchotechnika</t>
  </si>
  <si>
    <t>D2 - VZT zařízení - Prostory hygienického zázemí v 1.NP - sektor C</t>
  </si>
  <si>
    <t>-1562782120</t>
  </si>
  <si>
    <t>641333128</t>
  </si>
  <si>
    <t>1013654048</t>
  </si>
  <si>
    <t>-122943081</t>
  </si>
  <si>
    <t>887314585</t>
  </si>
  <si>
    <t>1915870866</t>
  </si>
  <si>
    <t>VZT zařízení - Prostory hygienického zázemí v 1.NP - sektor C</t>
  </si>
  <si>
    <t>-2078394020</t>
  </si>
  <si>
    <t>1800441086</t>
  </si>
  <si>
    <t>1890605617</t>
  </si>
  <si>
    <t>502300447</t>
  </si>
  <si>
    <t>-990768751</t>
  </si>
  <si>
    <t>216296623</t>
  </si>
  <si>
    <t>-420396827</t>
  </si>
  <si>
    <t>-720297436</t>
  </si>
  <si>
    <t>Pol52</t>
  </si>
  <si>
    <t>293165411</t>
  </si>
  <si>
    <t>-419682912</t>
  </si>
  <si>
    <t>Pol75</t>
  </si>
  <si>
    <t>Stavební přípomoce (drobné průrazy, začištění, drážky,dočištění povrchů..) - předpoklad - 2* prostup konstrukcí nenosnou do tl.250mm o vel.do D250mm vč.začištění, předpoklad - 0* prostup konstrukcí nosnou do tl.750mm o vel.do D200mm vč.začištění, 1*úprava konstrukcí ze SDK do plochy 2m2 drobný úchytný materiál -5kg atd. - dodávka v koordinaci se stavbou - předpoklad hodin.ekvivalentu 4 hod</t>
  </si>
  <si>
    <t>-1957107490</t>
  </si>
  <si>
    <t>1218891085</t>
  </si>
  <si>
    <t>-421936333</t>
  </si>
  <si>
    <t>-1784162725</t>
  </si>
  <si>
    <t>405104381</t>
  </si>
  <si>
    <t>-168242606</t>
  </si>
  <si>
    <t>40605600</t>
  </si>
  <si>
    <t>1112289541</t>
  </si>
  <si>
    <t>2057591722</t>
  </si>
  <si>
    <t>-1248219378</t>
  </si>
  <si>
    <t>Pol54</t>
  </si>
  <si>
    <t>-2009100906</t>
  </si>
  <si>
    <t>Pol55</t>
  </si>
  <si>
    <t>Drobný materiál ostatní (štítky, cedule,……) - předpoklad 4 ks</t>
  </si>
  <si>
    <t>-2103380416</t>
  </si>
  <si>
    <t>Pol56</t>
  </si>
  <si>
    <t>-1411532107</t>
  </si>
  <si>
    <t>Pol57</t>
  </si>
  <si>
    <t>Přesun hmot do výše 12 metrů - předpoklad 0,15 t</t>
  </si>
  <si>
    <t>-532318266</t>
  </si>
  <si>
    <t>Pol58</t>
  </si>
  <si>
    <t>912168575</t>
  </si>
  <si>
    <t>Pol59</t>
  </si>
  <si>
    <t>463693867</t>
  </si>
  <si>
    <t>VRN_C - Vedlejší náklady</t>
  </si>
  <si>
    <t>-786743609</t>
  </si>
  <si>
    <t>SO-D - Část D</t>
  </si>
  <si>
    <t>SO_D - Část D - stavební část</t>
  </si>
  <si>
    <t>536905811</t>
  </si>
  <si>
    <t>Půdorys 3np část D - bourání</t>
  </si>
  <si>
    <t>-1012290897</t>
  </si>
  <si>
    <t>Půdorys 2np část D - bourání</t>
  </si>
  <si>
    <t>340271025</t>
  </si>
  <si>
    <t>Zazdívka otvorů v příčkách nebo stěnách pórobetonovými tvárnicemi plochy přes 1 m2 do 4 m2, objemová hmotnost 500 kg/m3, tloušťka příčky 100 mm</t>
  </si>
  <si>
    <t>915447735</t>
  </si>
  <si>
    <t>https://podminky.urs.cz/item/CS_URS_2025_01/340271025</t>
  </si>
  <si>
    <t>Půdorys 2np část D - nový stav</t>
  </si>
  <si>
    <t>0,8*2,1</t>
  </si>
  <si>
    <t>Půdorys 3np část D - nový stav</t>
  </si>
  <si>
    <t>1311764093</t>
  </si>
  <si>
    <t>11,8</t>
  </si>
  <si>
    <t>908881046</t>
  </si>
  <si>
    <t>Půdorys 2np částDA - bourání</t>
  </si>
  <si>
    <t>(3,5+0,52+0,94+3,5+0,52+0,52+0,47+0,9+0,1+1,33*2+1,71*2+0,82*2+0,79*2+1,34*4+2,6*2+0,86*2)*3,47</t>
  </si>
  <si>
    <t>-(3,5+0,52+0,94+3,5+0,52+0,52+0,47+0,9+0,1+1,33*2+1,71*2+0,82*2+0,79*2+1,34*4)*1,5</t>
  </si>
  <si>
    <t>-(0,8*1,97*3+0,6*1,97*4+1,33*2,05)</t>
  </si>
  <si>
    <t>(1,33+2,05*2)*0,2</t>
  </si>
  <si>
    <t>Půdorys 3np částDA - bourání</t>
  </si>
  <si>
    <t>(0,61+0,8+0,9++0,1+0,9+0,35+1,15+3,47+1,5+1,7+0,6+0,1+1,96+1,67+0,8*2*2+1,33*2*2+1,3*2+1,27*2+0,8*4+0,8)*3,54</t>
  </si>
  <si>
    <t>-(0,61+0,8+0,9++0,1+0,9+0,35+1,15+3,47+1,5+1,7+0,6+0,1+1,96+1,67+0,8*2*2+1,33*2*2+1,3*2+1,27*2+0,8*4+0,8)*1,5+(0,8*2+0,6*6)*1,5</t>
  </si>
  <si>
    <t>-(0,8*1,97*2+0,6*1,97*6+1,47*2,05)</t>
  </si>
  <si>
    <t>(1,47+2,05*2)*0,2</t>
  </si>
  <si>
    <t>612325225</t>
  </si>
  <si>
    <t>Vápenocementová omítka jednotlivých malých ploch štuková dvouvrstvá na stěnách, plochy jednotlivě přes 1,0 do 4 m2</t>
  </si>
  <si>
    <t>1576760100</t>
  </si>
  <si>
    <t>https://podminky.urs.cz/item/CS_URS_2025_01/612325225</t>
  </si>
  <si>
    <t>-291220127</t>
  </si>
  <si>
    <t>(0,8+1,97*2)*2*2</t>
  </si>
  <si>
    <t>(1,36+0,03+1,2+0,09+0,22+1,48+1,33+0,4)*2</t>
  </si>
  <si>
    <t>(1,79+1,39)*2</t>
  </si>
  <si>
    <t>(1,15+1,24+0,86)*2</t>
  </si>
  <si>
    <t>-(0,8+0,7*3)</t>
  </si>
  <si>
    <t>0,2*2+1,33</t>
  </si>
  <si>
    <t>(0,7+1,97*2)*6+(0,8+1,97*2)*2</t>
  </si>
  <si>
    <t>(1,37+0,09+0,03+1,2+0,16+1,31+1,47+0,5)*2</t>
  </si>
  <si>
    <t>(1,74+1,39)*2</t>
  </si>
  <si>
    <t>(1,1+0,03+1,28+0,8+1,2+0,9+0,565)*2</t>
  </si>
  <si>
    <t>-(0,7*6+0,8*2)</t>
  </si>
  <si>
    <t>0,2*2+1,47</t>
  </si>
  <si>
    <t>-429433713</t>
  </si>
  <si>
    <t>0,9*0,35+1,63*0,3+1,49*0,15+1,79*0,15+0,4*0,15+0,3*0,15+0,86*0,35</t>
  </si>
  <si>
    <t>0,9*0,35+1,63*0,3+1,49*0,15+1,74*0,15+0,4*0,15+0,3*0,15+0,8*0,4+0,8*0,15+0,8*2*0,15+1,4*0,2</t>
  </si>
  <si>
    <t>1739673972</t>
  </si>
  <si>
    <t>-1480244223</t>
  </si>
  <si>
    <t>732053850</t>
  </si>
  <si>
    <t>1396025306</t>
  </si>
  <si>
    <t>11,4</t>
  </si>
  <si>
    <t>12,5</t>
  </si>
  <si>
    <t>757975625</t>
  </si>
  <si>
    <t>3,8*4,4</t>
  </si>
  <si>
    <t>3,8*4,4+1,4*0,9</t>
  </si>
  <si>
    <t>2025565150</t>
  </si>
  <si>
    <t>(0,82+0,1+0,79+1,34)*2,2</t>
  </si>
  <si>
    <t>(0,52+0,1+1,34+1,71+0,47+0,3)*3,47</t>
  </si>
  <si>
    <t>-0,9*1,97*2</t>
  </si>
  <si>
    <t>(0,8+0,1+0,8+1,33)*2,2</t>
  </si>
  <si>
    <t>(1,96+0,3+0,35+0,9+0,8)*3,54</t>
  </si>
  <si>
    <t>-0,6*1,97*2</t>
  </si>
  <si>
    <t>-1371967374</t>
  </si>
  <si>
    <t>(1,33+0,1+0,52+1,71+0,47+0,3)*3,47</t>
  </si>
  <si>
    <t>(1,96+0,9+0,35+0,3+0,8+0,8+0,8)*3,54</t>
  </si>
  <si>
    <t>-2046034007</t>
  </si>
  <si>
    <t>11,8+0,9*1,4+0,6*0,8</t>
  </si>
  <si>
    <t>-429616764</t>
  </si>
  <si>
    <t>1632939091</t>
  </si>
  <si>
    <t>0,8*1,97*3+0,6*1,97*2</t>
  </si>
  <si>
    <t>690153824</t>
  </si>
  <si>
    <t>VZT - Půdorys části 2NP-D</t>
  </si>
  <si>
    <t>VZT - Půdorys části 3NP-D</t>
  </si>
  <si>
    <t>1679156781</t>
  </si>
  <si>
    <t>212212079</t>
  </si>
  <si>
    <t>-1113623114</t>
  </si>
  <si>
    <t>0,2*3</t>
  </si>
  <si>
    <t>2048257281</t>
  </si>
  <si>
    <t>596905070</t>
  </si>
  <si>
    <t>-1965188607</t>
  </si>
  <si>
    <t>0,8*2+1,0</t>
  </si>
  <si>
    <t>0,8+0,9+0,8</t>
  </si>
  <si>
    <t>87704373</t>
  </si>
  <si>
    <t>-269376304</t>
  </si>
  <si>
    <t>35,307*2 'Přepočtené koeficientem množství</t>
  </si>
  <si>
    <t>-1786255572</t>
  </si>
  <si>
    <t>1227651758</t>
  </si>
  <si>
    <t>35,307*25 'Přepočtené koeficientem množství</t>
  </si>
  <si>
    <t>-898555883</t>
  </si>
  <si>
    <t>173621582</t>
  </si>
  <si>
    <t>-886030201</t>
  </si>
  <si>
    <t>-1537832897</t>
  </si>
  <si>
    <t>-690555987</t>
  </si>
  <si>
    <t>87877286</t>
  </si>
  <si>
    <t>-1018880864</t>
  </si>
  <si>
    <t>-669867526</t>
  </si>
  <si>
    <t>1427135512</t>
  </si>
  <si>
    <t>-74461455</t>
  </si>
  <si>
    <t>244303785</t>
  </si>
  <si>
    <t>2000774021</t>
  </si>
  <si>
    <t>(0,3+0,4+1,79+1,49)*3,47</t>
  </si>
  <si>
    <t>(0,3+0,4+1,74+1,49+0,9*2+1,2)*3,54</t>
  </si>
  <si>
    <t>-630924388</t>
  </si>
  <si>
    <t>0,8+0,2+1,63+1,25+1,39+1,79+0,4+0,3+0,8</t>
  </si>
  <si>
    <t>0,3+1,74+0,1+1,25+1,86+0,2+0,8+1,39+1,74+0,8+0,8+0,8+0,8+1,2</t>
  </si>
  <si>
    <t>-32995685</t>
  </si>
  <si>
    <t>1,4+1,48+1,33+0,3+0,6+0,2+2,6-1,4+2,6+2,6</t>
  </si>
  <si>
    <t>2,6*5+1,31+1,47+0,3</t>
  </si>
  <si>
    <t>-296965623</t>
  </si>
  <si>
    <t>38,343</t>
  </si>
  <si>
    <t>8,436+15,192</t>
  </si>
  <si>
    <t>-1437211654</t>
  </si>
  <si>
    <t>3,1*1,0</t>
  </si>
  <si>
    <t>3,1*1,0+0,86*2,6</t>
  </si>
  <si>
    <t>-712388071</t>
  </si>
  <si>
    <t>0,6*1,4+0,86*2,6+1,63*2,6</t>
  </si>
  <si>
    <t>0,6*2,6+1,63*2,6+0,8*2,6</t>
  </si>
  <si>
    <t>-771276950</t>
  </si>
  <si>
    <t>-1440949607</t>
  </si>
  <si>
    <t>3,8</t>
  </si>
  <si>
    <t>-398562273</t>
  </si>
  <si>
    <t>1,8*1,25</t>
  </si>
  <si>
    <t>-0,9*1,4</t>
  </si>
  <si>
    <t>1125506773</t>
  </si>
  <si>
    <t>0,2475*1,05 'Přepočtené koeficientem množství</t>
  </si>
  <si>
    <t>-107518964</t>
  </si>
  <si>
    <t>2,6-1,4</t>
  </si>
  <si>
    <t>-1958958315</t>
  </si>
  <si>
    <t>550473514</t>
  </si>
  <si>
    <t>784347441</t>
  </si>
  <si>
    <t>1393464925</t>
  </si>
  <si>
    <t>-1400293598</t>
  </si>
  <si>
    <t>1708482588</t>
  </si>
  <si>
    <t>-1615653787</t>
  </si>
  <si>
    <t>-1239059282</t>
  </si>
  <si>
    <t>(1,63+1,2+0,88+1,63+1,2+0,8)</t>
  </si>
  <si>
    <t>-0,6*2,0*6</t>
  </si>
  <si>
    <t>-1020682209</t>
  </si>
  <si>
    <t>-12860445</t>
  </si>
  <si>
    <t>1916621959</t>
  </si>
  <si>
    <t>476298078</t>
  </si>
  <si>
    <t>D 01/P</t>
  </si>
  <si>
    <t>D 02/P</t>
  </si>
  <si>
    <t>D 03/L</t>
  </si>
  <si>
    <t>-505756268</t>
  </si>
  <si>
    <t>D 01/L+P</t>
  </si>
  <si>
    <t>-807929405</t>
  </si>
  <si>
    <t>D 02/L+P</t>
  </si>
  <si>
    <t>61164381</t>
  </si>
  <si>
    <t>dveře jednokřídlé voštinové profilované povrch lakovaný částečně prosklené 700x1970-2100mm</t>
  </si>
  <si>
    <t>-2142961364</t>
  </si>
  <si>
    <t>-1456174514</t>
  </si>
  <si>
    <t>-1430106785</t>
  </si>
  <si>
    <t>-1917650172</t>
  </si>
  <si>
    <t>D 01</t>
  </si>
  <si>
    <t>D 02</t>
  </si>
  <si>
    <t>D 03</t>
  </si>
  <si>
    <t>286302680</t>
  </si>
  <si>
    <t>1884671114</t>
  </si>
  <si>
    <t>1,33</t>
  </si>
  <si>
    <t>1,47</t>
  </si>
  <si>
    <t>1279943309</t>
  </si>
  <si>
    <t>562144878</t>
  </si>
  <si>
    <t>-1807835977</t>
  </si>
  <si>
    <t>1864455565</t>
  </si>
  <si>
    <t>-1768521060</t>
  </si>
  <si>
    <t>1,16+2,46+0,16+0,48+0,8+0,48+2,91</t>
  </si>
  <si>
    <t>1,0+2,3+0,16+0,48+0,8+0,48+2,9</t>
  </si>
  <si>
    <t>-1483454971</t>
  </si>
  <si>
    <t>1,16+2,46+0,16+0,48*2+0,86+2,91</t>
  </si>
  <si>
    <t>2,26+0,275+0,22+0,1+0,565+0,9+1,4+0,9+2,5</t>
  </si>
  <si>
    <t>-(0,8+0,7*2)</t>
  </si>
  <si>
    <t>-1545748646</t>
  </si>
  <si>
    <t>13,93*1,1 'Přepočtené koeficientem množství</t>
  </si>
  <si>
    <t>1401089752</t>
  </si>
  <si>
    <t>-721993739</t>
  </si>
  <si>
    <t>-1426441483</t>
  </si>
  <si>
    <t>23,9*1,15 'Přepočtené koeficientem množství</t>
  </si>
  <si>
    <t>129878371</t>
  </si>
  <si>
    <t>vodoovná část</t>
  </si>
  <si>
    <t>svislá část</t>
  </si>
  <si>
    <t>(3,8+1,2+0,03+1,36+0,09+1,79+1,39+1,15+1,24+0,86)*2*0,15</t>
  </si>
  <si>
    <t>(0,16+1,31+1,47+0,53+1,37+0,03+1,2+1,74+1,39+1,2+0,8+0,565+1,1+0,03+1,28+0,8)*2*0,15</t>
  </si>
  <si>
    <t>-1669548516</t>
  </si>
  <si>
    <t>(3,8+1,2+0,03+1,36+0,09+1,79+1,39+1,15+1,24+0,86)*2</t>
  </si>
  <si>
    <t>(0,16+1,31+1,47+0,53+1,37+0,03+1,2+1,74+1,39+1,2+0,8+0,565+1,1+0,03+1,28+0,8)*2</t>
  </si>
  <si>
    <t>1582618718</t>
  </si>
  <si>
    <t>216036231</t>
  </si>
  <si>
    <t>1015350981</t>
  </si>
  <si>
    <t>-1447730463</t>
  </si>
  <si>
    <t>-1044400498</t>
  </si>
  <si>
    <t>0,7*3+0,8*2</t>
  </si>
  <si>
    <t>269604581</t>
  </si>
  <si>
    <t>3,7*1,02 'Přepočtené koeficientem množství</t>
  </si>
  <si>
    <t>-1485857497</t>
  </si>
  <si>
    <t>-2051268603</t>
  </si>
  <si>
    <t>(3,55+1,2+0,03+1,36+0,09)*2*2,0</t>
  </si>
  <si>
    <t>0,2*1,0*2+1,33*0,2</t>
  </si>
  <si>
    <t>3,1*0,09+0,6*0,22</t>
  </si>
  <si>
    <t>(1,79+1,39)*2*2,0</t>
  </si>
  <si>
    <t>(1,15+1,24+0,86)*2*2,0</t>
  </si>
  <si>
    <t>-(0,7*2,0*3+0,8*2,0+1,33*1,0)</t>
  </si>
  <si>
    <t>(0,16+1,31+1,47+0,53+1,37+0,09+0,03+1,2)*2*2,0</t>
  </si>
  <si>
    <t>(1,74+1,39)*2*2,0</t>
  </si>
  <si>
    <t>(1,1+0,03+1,28+0,8)*2*2,0</t>
  </si>
  <si>
    <t>(0,8+0,565+1,2)*2*2,0</t>
  </si>
  <si>
    <t>1,47*0,2+0,2*1,0*2</t>
  </si>
  <si>
    <t>(1,31+1,47+0,3)*0,09</t>
  </si>
  <si>
    <t>0,6*0,22</t>
  </si>
  <si>
    <t>-(0,7*2,0*4+0,8*2,0+1,47*1,0)</t>
  </si>
  <si>
    <t>2125806950</t>
  </si>
  <si>
    <t>-1642184636</t>
  </si>
  <si>
    <t>(3,5+0,52+0,94+3,5+0,52+0,52+0,47+0,9+0,1+1,33*2+1,71*2+0,82*2+0,79*2+1,34*4)*1,5</t>
  </si>
  <si>
    <t>-(0,8*1,5*2+0,6*1,5*4)</t>
  </si>
  <si>
    <t>(0,61+0,8+0,9++0,1+0,9+0,35+1,15+3,47+1,5+1,7+0,6+0,1+1,96+1,67+0,8*2*2+1,33*2*2+1,3*2+1,27*2+0,8*4+0,8)*1,5+(0,8*2+0,6*6)*1,5</t>
  </si>
  <si>
    <t>-(0,8*1,5*2+0,6*1,5*6)</t>
  </si>
  <si>
    <t>1093545988</t>
  </si>
  <si>
    <t>1806695604</t>
  </si>
  <si>
    <t>97,28*1,15 'Přepočtené koeficientem množství</t>
  </si>
  <si>
    <t>1571152860</t>
  </si>
  <si>
    <t>97,28</t>
  </si>
  <si>
    <t>1797482689</t>
  </si>
  <si>
    <t>-798646627</t>
  </si>
  <si>
    <t>1,785*1,1 'Přepočtené koeficientem množství</t>
  </si>
  <si>
    <t>-974233806</t>
  </si>
  <si>
    <t>3,55*2+1,2*2+0,03*2+1,36*2+0,09*2+0,6+0,2</t>
  </si>
  <si>
    <t>1,79*2+1,39*2</t>
  </si>
  <si>
    <t>1,15*2+1,24*2+0,8*2</t>
  </si>
  <si>
    <t>-0,7*3</t>
  </si>
  <si>
    <t>-0,8</t>
  </si>
  <si>
    <t>0,16*2+1,31*2+1,47*2+0,53*2+0,09*2+1,37*2+0,03*2+1,2*2</t>
  </si>
  <si>
    <t>1,74*2+1,39*2</t>
  </si>
  <si>
    <t>1,2*2+0,8*2+0,565*2</t>
  </si>
  <si>
    <t>1,1*2+0,03*2+1,28*2+0,8*2</t>
  </si>
  <si>
    <t>0,6+0,2+0,2*2</t>
  </si>
  <si>
    <t>-1872921064</t>
  </si>
  <si>
    <t>51,93*1,05 'Přepočtené koeficientem množství</t>
  </si>
  <si>
    <t>-1527715060</t>
  </si>
  <si>
    <t>-150495038</t>
  </si>
  <si>
    <t>-478325299</t>
  </si>
  <si>
    <t>-94517096</t>
  </si>
  <si>
    <t>-1118060582</t>
  </si>
  <si>
    <t>-616874064</t>
  </si>
  <si>
    <t>(3,93+2,0+2,46+1,16)*2,0+0,86*0,48</t>
  </si>
  <si>
    <t>(2,5+1,4+2,0+0,9+0,565+0,1+0,2+0,275+2,26)*2,0</t>
  </si>
  <si>
    <t>1449938443</t>
  </si>
  <si>
    <t>39,913*1,05 'Přepočtené koeficientem množství</t>
  </si>
  <si>
    <t>-1173688362</t>
  </si>
  <si>
    <t>(3,93+2,0+2,46+1,16+0,48+0,48)*1,4</t>
  </si>
  <si>
    <t>-(0,7+0,8)*1,4</t>
  </si>
  <si>
    <t>(2,5+1,4+2,0+0,9*2+0,565+0,1+0,2+0,275+2,26)*1,4</t>
  </si>
  <si>
    <t>-(0,7+0,7+0,8)*1,4</t>
  </si>
  <si>
    <t>1523660296</t>
  </si>
  <si>
    <t>1389101122</t>
  </si>
  <si>
    <t>682144873</t>
  </si>
  <si>
    <t>552451429</t>
  </si>
  <si>
    <t>(3,93+2,0+2,46+1,16+0,48+0,48)*2,07</t>
  </si>
  <si>
    <t>(2,5+1,4+2,0+0,9*2+0,565+0,1+0,2+0,275+2,26)*2,1</t>
  </si>
  <si>
    <t>(3,55+1,36+0,03+1,2)*2*0,6+(1,0+1,0+3,55)*0,45+3,55*0,45</t>
  </si>
  <si>
    <t>(1,79+1,39+1,15+1,24+0,86)*2*0,6</t>
  </si>
  <si>
    <t>(1,2+3,55+1,2)*0,55</t>
  </si>
  <si>
    <t>(3,55+0,09+1,37+0,03+1,2+1,74+1,39+1,1+0,03+1,28+0,8+1,2+0,8+0,565)*2*0,6</t>
  </si>
  <si>
    <t>-817769968</t>
  </si>
  <si>
    <t>-971697827</t>
  </si>
  <si>
    <t>SO_D1 - Elektroinstalace</t>
  </si>
  <si>
    <t>Rozváděč ozn.RP2.1 - nový 84modul s úpravou EI30 včetně vybavení</t>
  </si>
  <si>
    <t>1293610556</t>
  </si>
  <si>
    <t>Rozváděč ozn.RP2.2 - nový 84modul s úpravou EI30 včetně vybavení</t>
  </si>
  <si>
    <t>945986818</t>
  </si>
  <si>
    <t>Rozváděč ozn.RP3.1 - nový 84modul s úpravou EI30 včetně vybavení</t>
  </si>
  <si>
    <t>-1369811194</t>
  </si>
  <si>
    <t>Rozváděč ozn.RP3.2 - nový 84modul s úpravou EI30 včetně vybavení</t>
  </si>
  <si>
    <t>-64649247</t>
  </si>
  <si>
    <t>1905768038</t>
  </si>
  <si>
    <t>-2050352613</t>
  </si>
  <si>
    <t>-79550911</t>
  </si>
  <si>
    <t>-70144971</t>
  </si>
  <si>
    <t>1985007214</t>
  </si>
  <si>
    <t>1745977675</t>
  </si>
  <si>
    <t>1448027044</t>
  </si>
  <si>
    <t>852834963</t>
  </si>
  <si>
    <t>1119574789</t>
  </si>
  <si>
    <t>826299841</t>
  </si>
  <si>
    <t>1713110719</t>
  </si>
  <si>
    <t>-1838335085</t>
  </si>
  <si>
    <t>-1388532260</t>
  </si>
  <si>
    <t>-1739683198</t>
  </si>
  <si>
    <t>448475218</t>
  </si>
  <si>
    <t>-921915739</t>
  </si>
  <si>
    <t>1935633456</t>
  </si>
  <si>
    <t>126434827</t>
  </si>
  <si>
    <t>-1459559883</t>
  </si>
  <si>
    <t>803178563</t>
  </si>
  <si>
    <t>1546240167</t>
  </si>
  <si>
    <t>717909116</t>
  </si>
  <si>
    <t>-1174155823</t>
  </si>
  <si>
    <t>494672861</t>
  </si>
  <si>
    <t>-1580333603</t>
  </si>
  <si>
    <t>-918433462</t>
  </si>
  <si>
    <t>1447153518</t>
  </si>
  <si>
    <t>2138378675</t>
  </si>
  <si>
    <t>000000000.4</t>
  </si>
  <si>
    <t>208711071</t>
  </si>
  <si>
    <t>-599220329</t>
  </si>
  <si>
    <t>772198393</t>
  </si>
  <si>
    <t>-498422924</t>
  </si>
  <si>
    <t>-1762786801</t>
  </si>
  <si>
    <t>SO_D2 - Vodovod, kanalizace a vytápění</t>
  </si>
  <si>
    <t>-1398853243</t>
  </si>
  <si>
    <t>1677031800</t>
  </si>
  <si>
    <t>681691739</t>
  </si>
  <si>
    <t>-1875069716</t>
  </si>
  <si>
    <t>2075609264</t>
  </si>
  <si>
    <t>1857553870</t>
  </si>
  <si>
    <t>1587643110</t>
  </si>
  <si>
    <t>1108075983</t>
  </si>
  <si>
    <t>1578337787</t>
  </si>
  <si>
    <t>2027774623</t>
  </si>
  <si>
    <t>235991507</t>
  </si>
  <si>
    <t>Pol135d</t>
  </si>
  <si>
    <t>-1432395988</t>
  </si>
  <si>
    <t>1247555496</t>
  </si>
  <si>
    <t>1886743222</t>
  </si>
  <si>
    <t>-500387187</t>
  </si>
  <si>
    <t>895049009</t>
  </si>
  <si>
    <t>468402922</t>
  </si>
  <si>
    <t>1960871846</t>
  </si>
  <si>
    <t>1258747589</t>
  </si>
  <si>
    <t>-1704357084</t>
  </si>
  <si>
    <t>-351643002</t>
  </si>
  <si>
    <t>-946087515</t>
  </si>
  <si>
    <t>679880289</t>
  </si>
  <si>
    <t>2010019661</t>
  </si>
  <si>
    <t>1322999183</t>
  </si>
  <si>
    <t>-222801342</t>
  </si>
  <si>
    <t>2046905391</t>
  </si>
  <si>
    <t>-14640814</t>
  </si>
  <si>
    <t>-136025943</t>
  </si>
  <si>
    <t>221067316</t>
  </si>
  <si>
    <t>977743812</t>
  </si>
  <si>
    <t>-1027583853</t>
  </si>
  <si>
    <t>1865482501</t>
  </si>
  <si>
    <t>-1067020386</t>
  </si>
  <si>
    <t>1671360503</t>
  </si>
  <si>
    <t>-499005499</t>
  </si>
  <si>
    <t>-1706695382</t>
  </si>
  <si>
    <t>1677023227</t>
  </si>
  <si>
    <t>1791362980</t>
  </si>
  <si>
    <t>67447701</t>
  </si>
  <si>
    <t>-1621547245</t>
  </si>
  <si>
    <t>-1496823423</t>
  </si>
  <si>
    <t>1896261333</t>
  </si>
  <si>
    <t>337599110</t>
  </si>
  <si>
    <t>1077597256</t>
  </si>
  <si>
    <t>a přípojek</t>
  </si>
  <si>
    <t>-404657541</t>
  </si>
  <si>
    <t>-1611104860</t>
  </si>
  <si>
    <t>Pol146</t>
  </si>
  <si>
    <t>-313354698</t>
  </si>
  <si>
    <t>Pol147</t>
  </si>
  <si>
    <t>Otopná tělesa KLASIK 22-6090</t>
  </si>
  <si>
    <t>1949035972</t>
  </si>
  <si>
    <t>Pol148</t>
  </si>
  <si>
    <t>Dtto, KLASIK 21-6080</t>
  </si>
  <si>
    <t>-1175576150</t>
  </si>
  <si>
    <t>Pol149</t>
  </si>
  <si>
    <t>-464612844</t>
  </si>
  <si>
    <t>1606174704</t>
  </si>
  <si>
    <t>SO_D3 - Vzduchotechnika</t>
  </si>
  <si>
    <t>D2 - VZT zařízení - Prostory hygienického zázemí v 2.-3.NP - sektor D</t>
  </si>
  <si>
    <t>1227702351</t>
  </si>
  <si>
    <t>440825549</t>
  </si>
  <si>
    <t>-390670329</t>
  </si>
  <si>
    <t>507910606</t>
  </si>
  <si>
    <t>501653725</t>
  </si>
  <si>
    <t>Pol60</t>
  </si>
  <si>
    <t>-1700368769</t>
  </si>
  <si>
    <t>VZT zařízení - Prostory hygienického zázemí v 2.-3.NP - sektor D</t>
  </si>
  <si>
    <t>-495263540</t>
  </si>
  <si>
    <t>114990245</t>
  </si>
  <si>
    <t>-928266888</t>
  </si>
  <si>
    <t>1797467084</t>
  </si>
  <si>
    <t>2117932468</t>
  </si>
  <si>
    <t>1288958108</t>
  </si>
  <si>
    <t>197882232</t>
  </si>
  <si>
    <t>2114999877</t>
  </si>
  <si>
    <t>1113627117</t>
  </si>
  <si>
    <t>1992867923</t>
  </si>
  <si>
    <t>178750426</t>
  </si>
  <si>
    <t>760826287</t>
  </si>
  <si>
    <t>1665146596</t>
  </si>
  <si>
    <t>-934830262</t>
  </si>
  <si>
    <t>Pol61</t>
  </si>
  <si>
    <t>294916280</t>
  </si>
  <si>
    <t>Pol62</t>
  </si>
  <si>
    <t>-1537083377</t>
  </si>
  <si>
    <t>392339299</t>
  </si>
  <si>
    <t>Pol76</t>
  </si>
  <si>
    <t>Stavební přípomoce (drobné průrazy, začištění, drážky,dočištění povrchů..) - předpoklad - 8* prostup konstrukcí nenosnou do tl.250mm o vel.do D250mm vč.začištění, předpoklad - 0* prostup konstrukcí nosnou do tl.750mm o vel.do D200mm vč.začištění, 1*úprava konstrukcí ze SDK do plochy 3m2, 2*otvor ve stěně vnitřní do tl.250mm pro mřížky do plochy 0.07 m2, 2*úprava dveří pro osazení mřížky do plochy 0.05 m2, drobný úchytný materiál -10kg atd. - dodávka v koordinaci se stavbou - předpoklad hodin.ekvivalentu 7 hod</t>
  </si>
  <si>
    <t>-1459802729</t>
  </si>
  <si>
    <t>652466209</t>
  </si>
  <si>
    <t>1177100878</t>
  </si>
  <si>
    <t>619554820</t>
  </si>
  <si>
    <t>1671088645</t>
  </si>
  <si>
    <t>337354977</t>
  </si>
  <si>
    <t>Pol64</t>
  </si>
  <si>
    <t>-1359436527</t>
  </si>
  <si>
    <t>Pol65</t>
  </si>
  <si>
    <t>Propojení kabeláží - VZT, klima a MaR, elektro - koordinační a kompletační činnost profesí - předpokl.hodinový ekvivalent 3 hod</t>
  </si>
  <si>
    <t>680553056</t>
  </si>
  <si>
    <t>Pol66</t>
  </si>
  <si>
    <t>1035123764</t>
  </si>
  <si>
    <t>Pol67</t>
  </si>
  <si>
    <t>Drobný materiál ostatní (štítky, cedule,……) - předpoklad 8 ks</t>
  </si>
  <si>
    <t>521014921</t>
  </si>
  <si>
    <t>Pol68</t>
  </si>
  <si>
    <t>1221326312</t>
  </si>
  <si>
    <t>Pol69</t>
  </si>
  <si>
    <t>-995234155</t>
  </si>
  <si>
    <t>Pol70</t>
  </si>
  <si>
    <t>1510387788</t>
  </si>
  <si>
    <t>Pol71</t>
  </si>
  <si>
    <t>Přesun hmot do výše 12 metrů - předpoklad 0,25 t</t>
  </si>
  <si>
    <t>1287644426</t>
  </si>
  <si>
    <t>Pol72</t>
  </si>
  <si>
    <t>-1485539942</t>
  </si>
  <si>
    <t>Pol73</t>
  </si>
  <si>
    <t>-1600044173</t>
  </si>
  <si>
    <t>VRN_D - Vedlejší náklady</t>
  </si>
  <si>
    <t>1869855574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</si>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</sst>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40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25291652" TargetMode="External"/><Relationship Id="rId21" Type="http://schemas.openxmlformats.org/officeDocument/2006/relationships/hyperlink" Target="https://podminky.urs.cz/item/CS_URS_2025_01/997013509" TargetMode="External"/><Relationship Id="rId42" Type="http://schemas.openxmlformats.org/officeDocument/2006/relationships/hyperlink" Target="https://podminky.urs.cz/item/CS_URS_2025_01/763431801" TargetMode="External"/><Relationship Id="rId47" Type="http://schemas.openxmlformats.org/officeDocument/2006/relationships/hyperlink" Target="https://podminky.urs.cz/item/CS_URS_2025_01/998766123" TargetMode="External"/><Relationship Id="rId63" Type="http://schemas.openxmlformats.org/officeDocument/2006/relationships/hyperlink" Target="https://podminky.urs.cz/item/CS_URS_2025_01/781121011" TargetMode="External"/><Relationship Id="rId68" Type="http://schemas.openxmlformats.org/officeDocument/2006/relationships/hyperlink" Target="https://podminky.urs.cz/item/CS_URS_2025_01/781491011" TargetMode="External"/><Relationship Id="rId16" Type="http://schemas.openxmlformats.org/officeDocument/2006/relationships/hyperlink" Target="https://podminky.urs.cz/item/CS_URS_2025_01/978011121" TargetMode="External"/><Relationship Id="rId11" Type="http://schemas.openxmlformats.org/officeDocument/2006/relationships/hyperlink" Target="https://podminky.urs.cz/item/CS_URS_2025_01/962031133" TargetMode="External"/><Relationship Id="rId32" Type="http://schemas.openxmlformats.org/officeDocument/2006/relationships/hyperlink" Target="https://podminky.urs.cz/item/CS_URS_2025_01/763111718" TargetMode="External"/><Relationship Id="rId37" Type="http://schemas.openxmlformats.org/officeDocument/2006/relationships/hyperlink" Target="https://podminky.urs.cz/item/CS_URS_2025_01/763131451" TargetMode="External"/><Relationship Id="rId53" Type="http://schemas.openxmlformats.org/officeDocument/2006/relationships/hyperlink" Target="https://podminky.urs.cz/item/CS_URS_2025_01/771571810" TargetMode="External"/><Relationship Id="rId58" Type="http://schemas.openxmlformats.org/officeDocument/2006/relationships/hyperlink" Target="https://podminky.urs.cz/item/CS_URS_2025_01/771591264" TargetMode="External"/><Relationship Id="rId74" Type="http://schemas.openxmlformats.org/officeDocument/2006/relationships/hyperlink" Target="https://podminky.urs.cz/item/CS_URS_2025_01/998781123" TargetMode="External"/><Relationship Id="rId79" Type="http://schemas.openxmlformats.org/officeDocument/2006/relationships/hyperlink" Target="https://podminky.urs.cz/item/CS_URS_2025_01/784121001" TargetMode="External"/><Relationship Id="rId5" Type="http://schemas.openxmlformats.org/officeDocument/2006/relationships/hyperlink" Target="https://podminky.urs.cz/item/CS_URS_2025_01/619995001" TargetMode="External"/><Relationship Id="rId61" Type="http://schemas.openxmlformats.org/officeDocument/2006/relationships/hyperlink" Target="https://podminky.urs.cz/item/CS_URS_2025_01/776421311" TargetMode="External"/><Relationship Id="rId82" Type="http://schemas.openxmlformats.org/officeDocument/2006/relationships/hyperlink" Target="https://podminky.urs.cz/item/CS_URS_2025_01/784660111" TargetMode="External"/><Relationship Id="rId19" Type="http://schemas.openxmlformats.org/officeDocument/2006/relationships/hyperlink" Target="https://podminky.urs.cz/item/CS_URS_2025_01/997013219" TargetMode="External"/><Relationship Id="rId14" Type="http://schemas.openxmlformats.org/officeDocument/2006/relationships/hyperlink" Target="https://podminky.urs.cz/item/CS_URS_2025_01/968072455" TargetMode="External"/><Relationship Id="rId22" Type="http://schemas.openxmlformats.org/officeDocument/2006/relationships/hyperlink" Target="https://podminky.urs.cz/item/CS_URS_2025_01/997013631" TargetMode="External"/><Relationship Id="rId27" Type="http://schemas.openxmlformats.org/officeDocument/2006/relationships/hyperlink" Target="https://podminky.urs.cz/item/CS_URS_2025_01/725291680" TargetMode="External"/><Relationship Id="rId30" Type="http://schemas.openxmlformats.org/officeDocument/2006/relationships/hyperlink" Target="https://podminky.urs.cz/item/CS_URS_2025_01/725850800" TargetMode="External"/><Relationship Id="rId35" Type="http://schemas.openxmlformats.org/officeDocument/2006/relationships/hyperlink" Target="https://podminky.urs.cz/item/CS_URS_2025_01/763113349" TargetMode="External"/><Relationship Id="rId43" Type="http://schemas.openxmlformats.org/officeDocument/2006/relationships/hyperlink" Target="https://podminky.urs.cz/item/CS_URS_2025_01/998763333" TargetMode="External"/><Relationship Id="rId48" Type="http://schemas.openxmlformats.org/officeDocument/2006/relationships/hyperlink" Target="https://podminky.urs.cz/item/CS_URS_2025_01/771111011" TargetMode="External"/><Relationship Id="rId56" Type="http://schemas.openxmlformats.org/officeDocument/2006/relationships/hyperlink" Target="https://podminky.urs.cz/item/CS_URS_2025_01/771591115" TargetMode="External"/><Relationship Id="rId64" Type="http://schemas.openxmlformats.org/officeDocument/2006/relationships/hyperlink" Target="https://podminky.urs.cz/item/CS_URS_2025_01/781151031" TargetMode="External"/><Relationship Id="rId69" Type="http://schemas.openxmlformats.org/officeDocument/2006/relationships/hyperlink" Target="https://podminky.urs.cz/item/CS_URS_2025_01/781492311" TargetMode="External"/><Relationship Id="rId77" Type="http://schemas.openxmlformats.org/officeDocument/2006/relationships/hyperlink" Target="https://podminky.urs.cz/item/CS_URS_2025_01/783806805" TargetMode="External"/><Relationship Id="rId8" Type="http://schemas.openxmlformats.org/officeDocument/2006/relationships/hyperlink" Target="https://podminky.urs.cz/item/CS_URS_2025_01/949101111" TargetMode="External"/><Relationship Id="rId51" Type="http://schemas.openxmlformats.org/officeDocument/2006/relationships/hyperlink" Target="https://podminky.urs.cz/item/CS_URS_2025_01/771471810" TargetMode="External"/><Relationship Id="rId72" Type="http://schemas.openxmlformats.org/officeDocument/2006/relationships/hyperlink" Target="https://podminky.urs.cz/item/CS_URS_2025_01/781495141" TargetMode="External"/><Relationship Id="rId80" Type="http://schemas.openxmlformats.org/officeDocument/2006/relationships/hyperlink" Target="https://podminky.urs.cz/item/CS_URS_2025_01/784181121" TargetMode="External"/><Relationship Id="rId3" Type="http://schemas.openxmlformats.org/officeDocument/2006/relationships/hyperlink" Target="https://podminky.urs.cz/item/CS_URS_2025_01/612315422" TargetMode="External"/><Relationship Id="rId12" Type="http://schemas.openxmlformats.org/officeDocument/2006/relationships/hyperlink" Target="https://podminky.urs.cz/item/CS_URS_2025_01/965045112" TargetMode="External"/><Relationship Id="rId17" Type="http://schemas.openxmlformats.org/officeDocument/2006/relationships/hyperlink" Target="https://podminky.urs.cz/item/CS_URS_2025_01/978013141" TargetMode="External"/><Relationship Id="rId25" Type="http://schemas.openxmlformats.org/officeDocument/2006/relationships/hyperlink" Target="https://podminky.urs.cz/item/CS_URS_2025_01/725210821" TargetMode="External"/><Relationship Id="rId33" Type="http://schemas.openxmlformats.org/officeDocument/2006/relationships/hyperlink" Target="https://podminky.urs.cz/item/CS_URS_2025_01/763111722" TargetMode="External"/><Relationship Id="rId38" Type="http://schemas.openxmlformats.org/officeDocument/2006/relationships/hyperlink" Target="https://podminky.urs.cz/item/CS_URS_2025_01/763135101" TargetMode="External"/><Relationship Id="rId46" Type="http://schemas.openxmlformats.org/officeDocument/2006/relationships/hyperlink" Target="https://podminky.urs.cz/item/CS_URS_2025_01/766660751" TargetMode="External"/><Relationship Id="rId59" Type="http://schemas.openxmlformats.org/officeDocument/2006/relationships/hyperlink" Target="https://podminky.urs.cz/item/CS_URS_2025_01/771592011" TargetMode="External"/><Relationship Id="rId67" Type="http://schemas.openxmlformats.org/officeDocument/2006/relationships/hyperlink" Target="https://podminky.urs.cz/item/CS_URS_2025_01/781472292" TargetMode="External"/><Relationship Id="rId20" Type="http://schemas.openxmlformats.org/officeDocument/2006/relationships/hyperlink" Target="https://podminky.urs.cz/item/CS_URS_2025_01/997013501" TargetMode="External"/><Relationship Id="rId41" Type="http://schemas.openxmlformats.org/officeDocument/2006/relationships/hyperlink" Target="https://podminky.urs.cz/item/CS_URS_2025_01/763173113" TargetMode="External"/><Relationship Id="rId54" Type="http://schemas.openxmlformats.org/officeDocument/2006/relationships/hyperlink" Target="https://podminky.urs.cz/item/CS_URS_2025_01/771574414" TargetMode="External"/><Relationship Id="rId62" Type="http://schemas.openxmlformats.org/officeDocument/2006/relationships/hyperlink" Target="https://podminky.urs.cz/item/CS_URS_2025_01/998776123" TargetMode="External"/><Relationship Id="rId70" Type="http://schemas.openxmlformats.org/officeDocument/2006/relationships/hyperlink" Target="https://podminky.urs.cz/item/CS_URS_2025_01/781495115" TargetMode="External"/><Relationship Id="rId75" Type="http://schemas.openxmlformats.org/officeDocument/2006/relationships/hyperlink" Target="https://podminky.urs.cz/item/CS_URS_2025_01/783000103" TargetMode="External"/><Relationship Id="rId83" Type="http://schemas.openxmlformats.org/officeDocument/2006/relationships/drawing" Target="../drawings/drawing12.xml"/><Relationship Id="rId1" Type="http://schemas.openxmlformats.org/officeDocument/2006/relationships/hyperlink" Target="https://podminky.urs.cz/item/CS_URS_2025_01/349231821" TargetMode="External"/><Relationship Id="rId6" Type="http://schemas.openxmlformats.org/officeDocument/2006/relationships/hyperlink" Target="https://podminky.urs.cz/item/CS_URS_2025_01/632450121" TargetMode="External"/><Relationship Id="rId15" Type="http://schemas.openxmlformats.org/officeDocument/2006/relationships/hyperlink" Target="https://podminky.urs.cz/item/CS_URS_2025_01/977151124" TargetMode="External"/><Relationship Id="rId23" Type="http://schemas.openxmlformats.org/officeDocument/2006/relationships/hyperlink" Target="https://podminky.urs.cz/item/CS_URS_2025_01/998018003" TargetMode="External"/><Relationship Id="rId28" Type="http://schemas.openxmlformats.org/officeDocument/2006/relationships/hyperlink" Target="https://podminky.urs.cz/item/CS_URS_2025_01/725122813" TargetMode="External"/><Relationship Id="rId36" Type="http://schemas.openxmlformats.org/officeDocument/2006/relationships/hyperlink" Target="https://podminky.urs.cz/item/CS_URS_2025_01/763121424" TargetMode="External"/><Relationship Id="rId49" Type="http://schemas.openxmlformats.org/officeDocument/2006/relationships/hyperlink" Target="https://podminky.urs.cz/item/CS_URS_2025_01/771121011" TargetMode="External"/><Relationship Id="rId57" Type="http://schemas.openxmlformats.org/officeDocument/2006/relationships/hyperlink" Target="https://podminky.urs.cz/item/CS_URS_2025_01/771591121" TargetMode="External"/><Relationship Id="rId10" Type="http://schemas.openxmlformats.org/officeDocument/2006/relationships/hyperlink" Target="https://podminky.urs.cz/item/CS_URS_2025_01/962031013" TargetMode="External"/><Relationship Id="rId31" Type="http://schemas.openxmlformats.org/officeDocument/2006/relationships/hyperlink" Target="https://podminky.urs.cz/item/CS_URS_2025_01/763111333" TargetMode="External"/><Relationship Id="rId44" Type="http://schemas.openxmlformats.org/officeDocument/2006/relationships/hyperlink" Target="https://podminky.urs.cz/item/CS_URS_2025_01/766660001" TargetMode="External"/><Relationship Id="rId52" Type="http://schemas.openxmlformats.org/officeDocument/2006/relationships/hyperlink" Target="https://podminky.urs.cz/item/CS_URS_2025_01/771474112" TargetMode="External"/><Relationship Id="rId60" Type="http://schemas.openxmlformats.org/officeDocument/2006/relationships/hyperlink" Target="https://podminky.urs.cz/item/CS_URS_2025_01/998771123" TargetMode="External"/><Relationship Id="rId65" Type="http://schemas.openxmlformats.org/officeDocument/2006/relationships/hyperlink" Target="https://podminky.urs.cz/item/CS_URS_2025_01/781471810" TargetMode="External"/><Relationship Id="rId73" Type="http://schemas.openxmlformats.org/officeDocument/2006/relationships/hyperlink" Target="https://podminky.urs.cz/item/CS_URS_2025_01/781495142" TargetMode="External"/><Relationship Id="rId78" Type="http://schemas.openxmlformats.org/officeDocument/2006/relationships/hyperlink" Target="https://podminky.urs.cz/item/CS_URS_2025_01/783822211" TargetMode="External"/><Relationship Id="rId81" Type="http://schemas.openxmlformats.org/officeDocument/2006/relationships/hyperlink" Target="https://podminky.urs.cz/item/CS_URS_2025_01/784211101" TargetMode="External"/><Relationship Id="rId4" Type="http://schemas.openxmlformats.org/officeDocument/2006/relationships/hyperlink" Target="https://podminky.urs.cz/item/CS_URS_2025_01/612325302" TargetMode="External"/><Relationship Id="rId9" Type="http://schemas.openxmlformats.org/officeDocument/2006/relationships/hyperlink" Target="https://podminky.urs.cz/item/CS_URS_2025_01/952901111" TargetMode="External"/><Relationship Id="rId13" Type="http://schemas.openxmlformats.org/officeDocument/2006/relationships/hyperlink" Target="https://podminky.urs.cz/item/CS_URS_2025_01/965046111" TargetMode="External"/><Relationship Id="rId18" Type="http://schemas.openxmlformats.org/officeDocument/2006/relationships/hyperlink" Target="https://podminky.urs.cz/item/CS_URS_2025_01/997013215" TargetMode="External"/><Relationship Id="rId39" Type="http://schemas.openxmlformats.org/officeDocument/2006/relationships/hyperlink" Target="https://podminky.urs.cz/item/CS_URS_2025_01/763173111" TargetMode="External"/><Relationship Id="rId34" Type="http://schemas.openxmlformats.org/officeDocument/2006/relationships/hyperlink" Target="https://podminky.urs.cz/item/CS_URS_2025_01/763111762" TargetMode="External"/><Relationship Id="rId50" Type="http://schemas.openxmlformats.org/officeDocument/2006/relationships/hyperlink" Target="https://podminky.urs.cz/item/CS_URS_2025_01/771121027" TargetMode="External"/><Relationship Id="rId55" Type="http://schemas.openxmlformats.org/officeDocument/2006/relationships/hyperlink" Target="https://podminky.urs.cz/item/CS_URS_2025_01/771591112" TargetMode="External"/><Relationship Id="rId76" Type="http://schemas.openxmlformats.org/officeDocument/2006/relationships/hyperlink" Target="https://podminky.urs.cz/item/CS_URS_2025_01/783801401" TargetMode="External"/><Relationship Id="rId7" Type="http://schemas.openxmlformats.org/officeDocument/2006/relationships/hyperlink" Target="https://podminky.urs.cz/item/CS_URS_2025_01/642944121" TargetMode="External"/><Relationship Id="rId71" Type="http://schemas.openxmlformats.org/officeDocument/2006/relationships/hyperlink" Target="https://podminky.urs.cz/item/CS_URS_2025_01/781495123" TargetMode="External"/><Relationship Id="rId2" Type="http://schemas.openxmlformats.org/officeDocument/2006/relationships/hyperlink" Target="https://podminky.urs.cz/item/CS_URS_2025_01/611325416" TargetMode="External"/><Relationship Id="rId29" Type="http://schemas.openxmlformats.org/officeDocument/2006/relationships/hyperlink" Target="https://podminky.urs.cz/item/CS_URS_2025_01/725820802" TargetMode="External"/><Relationship Id="rId24" Type="http://schemas.openxmlformats.org/officeDocument/2006/relationships/hyperlink" Target="https://podminky.urs.cz/item/CS_URS_2025_01/725110814" TargetMode="External"/><Relationship Id="rId40" Type="http://schemas.openxmlformats.org/officeDocument/2006/relationships/hyperlink" Target="https://podminky.urs.cz/item/CS_URS_2025_01/763173112" TargetMode="External"/><Relationship Id="rId45" Type="http://schemas.openxmlformats.org/officeDocument/2006/relationships/hyperlink" Target="https://podminky.urs.cz/item/CS_URS_2025_01/766660729" TargetMode="External"/><Relationship Id="rId66" Type="http://schemas.openxmlformats.org/officeDocument/2006/relationships/hyperlink" Target="https://podminky.urs.cz/item/CS_URS_2025_01/781472214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7013509" TargetMode="External"/><Relationship Id="rId21" Type="http://schemas.openxmlformats.org/officeDocument/2006/relationships/hyperlink" Target="https://podminky.urs.cz/item/CS_URS_2025_01/978011121" TargetMode="External"/><Relationship Id="rId42" Type="http://schemas.openxmlformats.org/officeDocument/2006/relationships/hyperlink" Target="https://podminky.urs.cz/item/CS_URS_2025_01/763131451" TargetMode="External"/><Relationship Id="rId47" Type="http://schemas.openxmlformats.org/officeDocument/2006/relationships/hyperlink" Target="https://podminky.urs.cz/item/CS_URS_2025_01/763173113" TargetMode="External"/><Relationship Id="rId63" Type="http://schemas.openxmlformats.org/officeDocument/2006/relationships/hyperlink" Target="https://podminky.urs.cz/item/CS_URS_2025_01/771591112" TargetMode="External"/><Relationship Id="rId68" Type="http://schemas.openxmlformats.org/officeDocument/2006/relationships/hyperlink" Target="https://podminky.urs.cz/item/CS_URS_2025_01/998771123" TargetMode="External"/><Relationship Id="rId84" Type="http://schemas.openxmlformats.org/officeDocument/2006/relationships/hyperlink" Target="https://podminky.urs.cz/item/CS_URS_2025_01/783801401" TargetMode="External"/><Relationship Id="rId89" Type="http://schemas.openxmlformats.org/officeDocument/2006/relationships/hyperlink" Target="https://podminky.urs.cz/item/CS_URS_2025_01/784211101" TargetMode="External"/><Relationship Id="rId16" Type="http://schemas.openxmlformats.org/officeDocument/2006/relationships/hyperlink" Target="https://podminky.urs.cz/item/CS_URS_2025_01/968072455" TargetMode="External"/><Relationship Id="rId11" Type="http://schemas.openxmlformats.org/officeDocument/2006/relationships/hyperlink" Target="https://podminky.urs.cz/item/CS_URS_2025_01/952901111" TargetMode="External"/><Relationship Id="rId32" Type="http://schemas.openxmlformats.org/officeDocument/2006/relationships/hyperlink" Target="https://podminky.urs.cz/item/CS_URS_2025_01/725291652" TargetMode="External"/><Relationship Id="rId37" Type="http://schemas.openxmlformats.org/officeDocument/2006/relationships/hyperlink" Target="https://podminky.urs.cz/item/CS_URS_2025_01/763111718" TargetMode="External"/><Relationship Id="rId53" Type="http://schemas.openxmlformats.org/officeDocument/2006/relationships/hyperlink" Target="https://podminky.urs.cz/item/CS_URS_2025_01/766660751" TargetMode="External"/><Relationship Id="rId58" Type="http://schemas.openxmlformats.org/officeDocument/2006/relationships/hyperlink" Target="https://podminky.urs.cz/item/CS_URS_2025_01/771121027" TargetMode="External"/><Relationship Id="rId74" Type="http://schemas.openxmlformats.org/officeDocument/2006/relationships/hyperlink" Target="https://podminky.urs.cz/item/CS_URS_2025_01/781472214" TargetMode="External"/><Relationship Id="rId79" Type="http://schemas.openxmlformats.org/officeDocument/2006/relationships/hyperlink" Target="https://podminky.urs.cz/item/CS_URS_2025_01/781495123" TargetMode="External"/><Relationship Id="rId5" Type="http://schemas.openxmlformats.org/officeDocument/2006/relationships/hyperlink" Target="https://podminky.urs.cz/item/CS_URS_2025_01/612315422" TargetMode="External"/><Relationship Id="rId90" Type="http://schemas.openxmlformats.org/officeDocument/2006/relationships/hyperlink" Target="https://podminky.urs.cz/item/CS_URS_2025_01/784660111" TargetMode="External"/><Relationship Id="rId14" Type="http://schemas.openxmlformats.org/officeDocument/2006/relationships/hyperlink" Target="https://podminky.urs.cz/item/CS_URS_2025_01/965045112" TargetMode="External"/><Relationship Id="rId22" Type="http://schemas.openxmlformats.org/officeDocument/2006/relationships/hyperlink" Target="https://podminky.urs.cz/item/CS_URS_2025_01/978013141" TargetMode="External"/><Relationship Id="rId27" Type="http://schemas.openxmlformats.org/officeDocument/2006/relationships/hyperlink" Target="https://podminky.urs.cz/item/CS_URS_2025_01/997013631" TargetMode="External"/><Relationship Id="rId30" Type="http://schemas.openxmlformats.org/officeDocument/2006/relationships/hyperlink" Target="https://podminky.urs.cz/item/CS_URS_2025_01/725122813" TargetMode="External"/><Relationship Id="rId35" Type="http://schemas.openxmlformats.org/officeDocument/2006/relationships/hyperlink" Target="https://podminky.urs.cz/item/CS_URS_2025_01/725850800" TargetMode="External"/><Relationship Id="rId43" Type="http://schemas.openxmlformats.org/officeDocument/2006/relationships/hyperlink" Target="https://podminky.urs.cz/item/CS_URS_2025_01/763131721" TargetMode="External"/><Relationship Id="rId48" Type="http://schemas.openxmlformats.org/officeDocument/2006/relationships/hyperlink" Target="https://podminky.urs.cz/item/CS_URS_2025_01/763181311" TargetMode="External"/><Relationship Id="rId56" Type="http://schemas.openxmlformats.org/officeDocument/2006/relationships/hyperlink" Target="https://podminky.urs.cz/item/CS_URS_2025_01/771111011" TargetMode="External"/><Relationship Id="rId64" Type="http://schemas.openxmlformats.org/officeDocument/2006/relationships/hyperlink" Target="https://podminky.urs.cz/item/CS_URS_2025_01/771591115" TargetMode="External"/><Relationship Id="rId69" Type="http://schemas.openxmlformats.org/officeDocument/2006/relationships/hyperlink" Target="https://podminky.urs.cz/item/CS_URS_2025_01/776421311" TargetMode="External"/><Relationship Id="rId77" Type="http://schemas.openxmlformats.org/officeDocument/2006/relationships/hyperlink" Target="https://podminky.urs.cz/item/CS_URS_2025_01/781492311" TargetMode="External"/><Relationship Id="rId8" Type="http://schemas.openxmlformats.org/officeDocument/2006/relationships/hyperlink" Target="https://podminky.urs.cz/item/CS_URS_2025_01/632450121" TargetMode="External"/><Relationship Id="rId51" Type="http://schemas.openxmlformats.org/officeDocument/2006/relationships/hyperlink" Target="https://podminky.urs.cz/item/CS_URS_2025_01/766660001" TargetMode="External"/><Relationship Id="rId72" Type="http://schemas.openxmlformats.org/officeDocument/2006/relationships/hyperlink" Target="https://podminky.urs.cz/item/CS_URS_2025_01/781151031" TargetMode="External"/><Relationship Id="rId80" Type="http://schemas.openxmlformats.org/officeDocument/2006/relationships/hyperlink" Target="https://podminky.urs.cz/item/CS_URS_2025_01/781495141" TargetMode="External"/><Relationship Id="rId85" Type="http://schemas.openxmlformats.org/officeDocument/2006/relationships/hyperlink" Target="https://podminky.urs.cz/item/CS_URS_2025_01/783806805" TargetMode="External"/><Relationship Id="rId3" Type="http://schemas.openxmlformats.org/officeDocument/2006/relationships/hyperlink" Target="https://podminky.urs.cz/item/CS_URS_2025_01/340271025" TargetMode="External"/><Relationship Id="rId12" Type="http://schemas.openxmlformats.org/officeDocument/2006/relationships/hyperlink" Target="https://podminky.urs.cz/item/CS_URS_2025_01/962031013" TargetMode="External"/><Relationship Id="rId17" Type="http://schemas.openxmlformats.org/officeDocument/2006/relationships/hyperlink" Target="https://podminky.urs.cz/item/CS_URS_2025_01/971033341" TargetMode="External"/><Relationship Id="rId25" Type="http://schemas.openxmlformats.org/officeDocument/2006/relationships/hyperlink" Target="https://podminky.urs.cz/item/CS_URS_2025_01/997013501" TargetMode="External"/><Relationship Id="rId33" Type="http://schemas.openxmlformats.org/officeDocument/2006/relationships/hyperlink" Target="https://podminky.urs.cz/item/CS_URS_2025_01/725291680" TargetMode="External"/><Relationship Id="rId38" Type="http://schemas.openxmlformats.org/officeDocument/2006/relationships/hyperlink" Target="https://podminky.urs.cz/item/CS_URS_2025_01/763111722" TargetMode="External"/><Relationship Id="rId46" Type="http://schemas.openxmlformats.org/officeDocument/2006/relationships/hyperlink" Target="https://podminky.urs.cz/item/CS_URS_2025_01/763173112" TargetMode="External"/><Relationship Id="rId59" Type="http://schemas.openxmlformats.org/officeDocument/2006/relationships/hyperlink" Target="https://podminky.urs.cz/item/CS_URS_2025_01/771471810" TargetMode="External"/><Relationship Id="rId67" Type="http://schemas.openxmlformats.org/officeDocument/2006/relationships/hyperlink" Target="https://podminky.urs.cz/item/CS_URS_2025_01/771592011" TargetMode="External"/><Relationship Id="rId20" Type="http://schemas.openxmlformats.org/officeDocument/2006/relationships/hyperlink" Target="https://podminky.urs.cz/item/CS_URS_2025_01/977151124" TargetMode="External"/><Relationship Id="rId41" Type="http://schemas.openxmlformats.org/officeDocument/2006/relationships/hyperlink" Target="https://podminky.urs.cz/item/CS_URS_2025_01/763113349" TargetMode="External"/><Relationship Id="rId54" Type="http://schemas.openxmlformats.org/officeDocument/2006/relationships/hyperlink" Target="https://podminky.urs.cz/item/CS_URS_2025_01/766691812" TargetMode="External"/><Relationship Id="rId62" Type="http://schemas.openxmlformats.org/officeDocument/2006/relationships/hyperlink" Target="https://podminky.urs.cz/item/CS_URS_2025_01/771574414" TargetMode="External"/><Relationship Id="rId70" Type="http://schemas.openxmlformats.org/officeDocument/2006/relationships/hyperlink" Target="https://podminky.urs.cz/item/CS_URS_2025_01/998776123" TargetMode="External"/><Relationship Id="rId75" Type="http://schemas.openxmlformats.org/officeDocument/2006/relationships/hyperlink" Target="https://podminky.urs.cz/item/CS_URS_2025_01/781472292" TargetMode="External"/><Relationship Id="rId83" Type="http://schemas.openxmlformats.org/officeDocument/2006/relationships/hyperlink" Target="https://podminky.urs.cz/item/CS_URS_2025_01/783000103" TargetMode="External"/><Relationship Id="rId88" Type="http://schemas.openxmlformats.org/officeDocument/2006/relationships/hyperlink" Target="https://podminky.urs.cz/item/CS_URS_2025_01/784181121" TargetMode="External"/><Relationship Id="rId91" Type="http://schemas.openxmlformats.org/officeDocument/2006/relationships/drawing" Target="../drawings/drawing17.xml"/><Relationship Id="rId1" Type="http://schemas.openxmlformats.org/officeDocument/2006/relationships/hyperlink" Target="https://podminky.urs.cz/item/CS_URS_2025_01/317168021" TargetMode="External"/><Relationship Id="rId6" Type="http://schemas.openxmlformats.org/officeDocument/2006/relationships/hyperlink" Target="https://podminky.urs.cz/item/CS_URS_2025_01/612325225" TargetMode="External"/><Relationship Id="rId15" Type="http://schemas.openxmlformats.org/officeDocument/2006/relationships/hyperlink" Target="https://podminky.urs.cz/item/CS_URS_2025_01/965046111" TargetMode="External"/><Relationship Id="rId23" Type="http://schemas.openxmlformats.org/officeDocument/2006/relationships/hyperlink" Target="https://podminky.urs.cz/item/CS_URS_2025_01/997013215" TargetMode="External"/><Relationship Id="rId28" Type="http://schemas.openxmlformats.org/officeDocument/2006/relationships/hyperlink" Target="https://podminky.urs.cz/item/CS_URS_2025_01/998018003" TargetMode="External"/><Relationship Id="rId36" Type="http://schemas.openxmlformats.org/officeDocument/2006/relationships/hyperlink" Target="https://podminky.urs.cz/item/CS_URS_2025_01/763111333" TargetMode="External"/><Relationship Id="rId49" Type="http://schemas.openxmlformats.org/officeDocument/2006/relationships/hyperlink" Target="https://podminky.urs.cz/item/CS_URS_2025_01/763431801" TargetMode="External"/><Relationship Id="rId57" Type="http://schemas.openxmlformats.org/officeDocument/2006/relationships/hyperlink" Target="https://podminky.urs.cz/item/CS_URS_2025_01/771121011" TargetMode="External"/><Relationship Id="rId10" Type="http://schemas.openxmlformats.org/officeDocument/2006/relationships/hyperlink" Target="https://podminky.urs.cz/item/CS_URS_2025_01/949101111" TargetMode="External"/><Relationship Id="rId31" Type="http://schemas.openxmlformats.org/officeDocument/2006/relationships/hyperlink" Target="https://podminky.urs.cz/item/CS_URS_2025_01/725210821" TargetMode="External"/><Relationship Id="rId44" Type="http://schemas.openxmlformats.org/officeDocument/2006/relationships/hyperlink" Target="https://podminky.urs.cz/item/CS_URS_2025_01/763135101" TargetMode="External"/><Relationship Id="rId52" Type="http://schemas.openxmlformats.org/officeDocument/2006/relationships/hyperlink" Target="https://podminky.urs.cz/item/CS_URS_2025_01/766660729" TargetMode="External"/><Relationship Id="rId60" Type="http://schemas.openxmlformats.org/officeDocument/2006/relationships/hyperlink" Target="https://podminky.urs.cz/item/CS_URS_2025_01/771474112" TargetMode="External"/><Relationship Id="rId65" Type="http://schemas.openxmlformats.org/officeDocument/2006/relationships/hyperlink" Target="https://podminky.urs.cz/item/CS_URS_2025_01/771591121" TargetMode="External"/><Relationship Id="rId73" Type="http://schemas.openxmlformats.org/officeDocument/2006/relationships/hyperlink" Target="https://podminky.urs.cz/item/CS_URS_2025_01/781471810" TargetMode="External"/><Relationship Id="rId78" Type="http://schemas.openxmlformats.org/officeDocument/2006/relationships/hyperlink" Target="https://podminky.urs.cz/item/CS_URS_2025_01/781495115" TargetMode="External"/><Relationship Id="rId81" Type="http://schemas.openxmlformats.org/officeDocument/2006/relationships/hyperlink" Target="https://podminky.urs.cz/item/CS_URS_2025_01/781495142" TargetMode="External"/><Relationship Id="rId86" Type="http://schemas.openxmlformats.org/officeDocument/2006/relationships/hyperlink" Target="https://podminky.urs.cz/item/CS_URS_2025_01/783822211" TargetMode="External"/><Relationship Id="rId4" Type="http://schemas.openxmlformats.org/officeDocument/2006/relationships/hyperlink" Target="https://podminky.urs.cz/item/CS_URS_2025_01/611325416" TargetMode="External"/><Relationship Id="rId9" Type="http://schemas.openxmlformats.org/officeDocument/2006/relationships/hyperlink" Target="https://podminky.urs.cz/item/CS_URS_2025_01/642944121" TargetMode="External"/><Relationship Id="rId13" Type="http://schemas.openxmlformats.org/officeDocument/2006/relationships/hyperlink" Target="https://podminky.urs.cz/item/CS_URS_2025_01/962031133" TargetMode="External"/><Relationship Id="rId18" Type="http://schemas.openxmlformats.org/officeDocument/2006/relationships/hyperlink" Target="https://podminky.urs.cz/item/CS_URS_2025_01/971038631" TargetMode="External"/><Relationship Id="rId39" Type="http://schemas.openxmlformats.org/officeDocument/2006/relationships/hyperlink" Target="https://podminky.urs.cz/item/CS_URS_2025_01/763111762" TargetMode="External"/><Relationship Id="rId34" Type="http://schemas.openxmlformats.org/officeDocument/2006/relationships/hyperlink" Target="https://podminky.urs.cz/item/CS_URS_2025_01/725820802" TargetMode="External"/><Relationship Id="rId50" Type="http://schemas.openxmlformats.org/officeDocument/2006/relationships/hyperlink" Target="https://podminky.urs.cz/item/CS_URS_2025_01/998763333" TargetMode="External"/><Relationship Id="rId55" Type="http://schemas.openxmlformats.org/officeDocument/2006/relationships/hyperlink" Target="https://podminky.urs.cz/item/CS_URS_2025_01/998766123" TargetMode="External"/><Relationship Id="rId76" Type="http://schemas.openxmlformats.org/officeDocument/2006/relationships/hyperlink" Target="https://podminky.urs.cz/item/CS_URS_2025_01/781491011" TargetMode="External"/><Relationship Id="rId7" Type="http://schemas.openxmlformats.org/officeDocument/2006/relationships/hyperlink" Target="https://podminky.urs.cz/item/CS_URS_2025_01/619995001" TargetMode="External"/><Relationship Id="rId71" Type="http://schemas.openxmlformats.org/officeDocument/2006/relationships/hyperlink" Target="https://podminky.urs.cz/item/CS_URS_2025_01/781121011" TargetMode="External"/><Relationship Id="rId2" Type="http://schemas.openxmlformats.org/officeDocument/2006/relationships/hyperlink" Target="https://podminky.urs.cz/item/CS_URS_2025_01/317168022" TargetMode="External"/><Relationship Id="rId29" Type="http://schemas.openxmlformats.org/officeDocument/2006/relationships/hyperlink" Target="https://podminky.urs.cz/item/CS_URS_2025_01/725110814" TargetMode="External"/><Relationship Id="rId24" Type="http://schemas.openxmlformats.org/officeDocument/2006/relationships/hyperlink" Target="https://podminky.urs.cz/item/CS_URS_2025_01/997013219" TargetMode="External"/><Relationship Id="rId40" Type="http://schemas.openxmlformats.org/officeDocument/2006/relationships/hyperlink" Target="https://podminky.urs.cz/item/CS_URS_2025_01/763113341" TargetMode="External"/><Relationship Id="rId45" Type="http://schemas.openxmlformats.org/officeDocument/2006/relationships/hyperlink" Target="https://podminky.urs.cz/item/CS_URS_2025_01/763164521" TargetMode="External"/><Relationship Id="rId66" Type="http://schemas.openxmlformats.org/officeDocument/2006/relationships/hyperlink" Target="https://podminky.urs.cz/item/CS_URS_2025_01/771591264" TargetMode="External"/><Relationship Id="rId87" Type="http://schemas.openxmlformats.org/officeDocument/2006/relationships/hyperlink" Target="https://podminky.urs.cz/item/CS_URS_2025_01/784121001" TargetMode="External"/><Relationship Id="rId61" Type="http://schemas.openxmlformats.org/officeDocument/2006/relationships/hyperlink" Target="https://podminky.urs.cz/item/CS_URS_2025_01/771571810" TargetMode="External"/><Relationship Id="rId82" Type="http://schemas.openxmlformats.org/officeDocument/2006/relationships/hyperlink" Target="https://podminky.urs.cz/item/CS_URS_2025_01/998781123" TargetMode="External"/><Relationship Id="rId19" Type="http://schemas.openxmlformats.org/officeDocument/2006/relationships/hyperlink" Target="https://podminky.urs.cz/item/CS_URS_2025_01/974032664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77151124" TargetMode="External"/><Relationship Id="rId21" Type="http://schemas.openxmlformats.org/officeDocument/2006/relationships/hyperlink" Target="https://podminky.urs.cz/item/CS_URS_2025_01/968072455" TargetMode="External"/><Relationship Id="rId42" Type="http://schemas.openxmlformats.org/officeDocument/2006/relationships/hyperlink" Target="https://podminky.urs.cz/item/CS_URS_2025_01/725291680" TargetMode="External"/><Relationship Id="rId47" Type="http://schemas.openxmlformats.org/officeDocument/2006/relationships/hyperlink" Target="https://podminky.urs.cz/item/CS_URS_2025_01/763111333" TargetMode="External"/><Relationship Id="rId63" Type="http://schemas.openxmlformats.org/officeDocument/2006/relationships/hyperlink" Target="https://podminky.urs.cz/item/CS_URS_2025_01/766660729" TargetMode="External"/><Relationship Id="rId68" Type="http://schemas.openxmlformats.org/officeDocument/2006/relationships/hyperlink" Target="https://podminky.urs.cz/item/CS_URS_2025_01/771121011" TargetMode="External"/><Relationship Id="rId84" Type="http://schemas.openxmlformats.org/officeDocument/2006/relationships/hyperlink" Target="https://podminky.urs.cz/item/CS_URS_2025_01/781471810" TargetMode="External"/><Relationship Id="rId89" Type="http://schemas.openxmlformats.org/officeDocument/2006/relationships/hyperlink" Target="https://podminky.urs.cz/item/CS_URS_2025_01/781495115" TargetMode="External"/><Relationship Id="rId16" Type="http://schemas.openxmlformats.org/officeDocument/2006/relationships/hyperlink" Target="https://podminky.urs.cz/item/CS_URS_2025_01/962031013" TargetMode="External"/><Relationship Id="rId11" Type="http://schemas.openxmlformats.org/officeDocument/2006/relationships/hyperlink" Target="https://podminky.urs.cz/item/CS_URS_2025_01/619995001" TargetMode="External"/><Relationship Id="rId32" Type="http://schemas.openxmlformats.org/officeDocument/2006/relationships/hyperlink" Target="https://podminky.urs.cz/item/CS_URS_2025_01/997013219" TargetMode="External"/><Relationship Id="rId37" Type="http://schemas.openxmlformats.org/officeDocument/2006/relationships/hyperlink" Target="https://podminky.urs.cz/item/CS_URS_2025_01/725110814" TargetMode="External"/><Relationship Id="rId53" Type="http://schemas.openxmlformats.org/officeDocument/2006/relationships/hyperlink" Target="https://podminky.urs.cz/item/CS_URS_2025_01/763131451" TargetMode="External"/><Relationship Id="rId58" Type="http://schemas.openxmlformats.org/officeDocument/2006/relationships/hyperlink" Target="https://podminky.urs.cz/item/CS_URS_2025_01/763173113" TargetMode="External"/><Relationship Id="rId74" Type="http://schemas.openxmlformats.org/officeDocument/2006/relationships/hyperlink" Target="https://podminky.urs.cz/item/CS_URS_2025_01/771591112" TargetMode="External"/><Relationship Id="rId79" Type="http://schemas.openxmlformats.org/officeDocument/2006/relationships/hyperlink" Target="https://podminky.urs.cz/item/CS_URS_2025_01/998771123" TargetMode="External"/><Relationship Id="rId102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349231821" TargetMode="External"/><Relationship Id="rId90" Type="http://schemas.openxmlformats.org/officeDocument/2006/relationships/hyperlink" Target="https://podminky.urs.cz/item/CS_URS_2025_01/781495123" TargetMode="External"/><Relationship Id="rId95" Type="http://schemas.openxmlformats.org/officeDocument/2006/relationships/hyperlink" Target="https://podminky.urs.cz/item/CS_URS_2025_01/783801401" TargetMode="External"/><Relationship Id="rId22" Type="http://schemas.openxmlformats.org/officeDocument/2006/relationships/hyperlink" Target="https://podminky.urs.cz/item/CS_URS_2025_01/971033341" TargetMode="External"/><Relationship Id="rId27" Type="http://schemas.openxmlformats.org/officeDocument/2006/relationships/hyperlink" Target="https://podminky.urs.cz/item/CS_URS_2025_01/977151126" TargetMode="External"/><Relationship Id="rId43" Type="http://schemas.openxmlformats.org/officeDocument/2006/relationships/hyperlink" Target="https://podminky.urs.cz/item/CS_URS_2025_01/725330840" TargetMode="External"/><Relationship Id="rId48" Type="http://schemas.openxmlformats.org/officeDocument/2006/relationships/hyperlink" Target="https://podminky.urs.cz/item/CS_URS_2025_01/763111718" TargetMode="External"/><Relationship Id="rId64" Type="http://schemas.openxmlformats.org/officeDocument/2006/relationships/hyperlink" Target="https://podminky.urs.cz/item/CS_URS_2025_01/766660751" TargetMode="External"/><Relationship Id="rId69" Type="http://schemas.openxmlformats.org/officeDocument/2006/relationships/hyperlink" Target="https://podminky.urs.cz/item/CS_URS_2025_01/771121027" TargetMode="External"/><Relationship Id="rId80" Type="http://schemas.openxmlformats.org/officeDocument/2006/relationships/hyperlink" Target="https://podminky.urs.cz/item/CS_URS_2025_01/776421311" TargetMode="External"/><Relationship Id="rId85" Type="http://schemas.openxmlformats.org/officeDocument/2006/relationships/hyperlink" Target="https://podminky.urs.cz/item/CS_URS_2025_01/781472214" TargetMode="External"/><Relationship Id="rId12" Type="http://schemas.openxmlformats.org/officeDocument/2006/relationships/hyperlink" Target="https://podminky.urs.cz/item/CS_URS_2025_01/632450121" TargetMode="External"/><Relationship Id="rId17" Type="http://schemas.openxmlformats.org/officeDocument/2006/relationships/hyperlink" Target="https://podminky.urs.cz/item/CS_URS_2025_01/962031133" TargetMode="External"/><Relationship Id="rId25" Type="http://schemas.openxmlformats.org/officeDocument/2006/relationships/hyperlink" Target="https://podminky.urs.cz/item/CS_URS_2025_01/974032664" TargetMode="External"/><Relationship Id="rId33" Type="http://schemas.openxmlformats.org/officeDocument/2006/relationships/hyperlink" Target="https://podminky.urs.cz/item/CS_URS_2025_01/997013501" TargetMode="External"/><Relationship Id="rId38" Type="http://schemas.openxmlformats.org/officeDocument/2006/relationships/hyperlink" Target="https://podminky.urs.cz/item/CS_URS_2025_01/725210821" TargetMode="External"/><Relationship Id="rId46" Type="http://schemas.openxmlformats.org/officeDocument/2006/relationships/hyperlink" Target="https://podminky.urs.cz/item/CS_URS_2025_01/725850800" TargetMode="External"/><Relationship Id="rId59" Type="http://schemas.openxmlformats.org/officeDocument/2006/relationships/hyperlink" Target="https://podminky.urs.cz/item/CS_URS_2025_01/763181311" TargetMode="External"/><Relationship Id="rId67" Type="http://schemas.openxmlformats.org/officeDocument/2006/relationships/hyperlink" Target="https://podminky.urs.cz/item/CS_URS_2025_01/771111011" TargetMode="External"/><Relationship Id="rId20" Type="http://schemas.openxmlformats.org/officeDocument/2006/relationships/hyperlink" Target="https://podminky.urs.cz/item/CS_URS_2025_01/965046111" TargetMode="External"/><Relationship Id="rId41" Type="http://schemas.openxmlformats.org/officeDocument/2006/relationships/hyperlink" Target="https://podminky.urs.cz/item/CS_URS_2025_01/725291670" TargetMode="External"/><Relationship Id="rId54" Type="http://schemas.openxmlformats.org/officeDocument/2006/relationships/hyperlink" Target="https://podminky.urs.cz/item/CS_URS_2025_01/763135101" TargetMode="External"/><Relationship Id="rId62" Type="http://schemas.openxmlformats.org/officeDocument/2006/relationships/hyperlink" Target="https://podminky.urs.cz/item/CS_URS_2025_01/766660001" TargetMode="External"/><Relationship Id="rId70" Type="http://schemas.openxmlformats.org/officeDocument/2006/relationships/hyperlink" Target="https://podminky.urs.cz/item/CS_URS_2025_01/771471810" TargetMode="External"/><Relationship Id="rId75" Type="http://schemas.openxmlformats.org/officeDocument/2006/relationships/hyperlink" Target="https://podminky.urs.cz/item/CS_URS_2025_01/771591115" TargetMode="External"/><Relationship Id="rId83" Type="http://schemas.openxmlformats.org/officeDocument/2006/relationships/hyperlink" Target="https://podminky.urs.cz/item/CS_URS_2025_01/781151031" TargetMode="External"/><Relationship Id="rId88" Type="http://schemas.openxmlformats.org/officeDocument/2006/relationships/hyperlink" Target="https://podminky.urs.cz/item/CS_URS_2025_01/781492311" TargetMode="External"/><Relationship Id="rId91" Type="http://schemas.openxmlformats.org/officeDocument/2006/relationships/hyperlink" Target="https://podminky.urs.cz/item/CS_URS_2025_01/781495141" TargetMode="External"/><Relationship Id="rId96" Type="http://schemas.openxmlformats.org/officeDocument/2006/relationships/hyperlink" Target="https://podminky.urs.cz/item/CS_URS_2025_01/783806805" TargetMode="External"/><Relationship Id="rId1" Type="http://schemas.openxmlformats.org/officeDocument/2006/relationships/hyperlink" Target="https://podminky.urs.cz/item/CS_URS_2025_01/317168021" TargetMode="External"/><Relationship Id="rId6" Type="http://schemas.openxmlformats.org/officeDocument/2006/relationships/hyperlink" Target="https://podminky.urs.cz/item/CS_URS_2025_01/611325416" TargetMode="External"/><Relationship Id="rId15" Type="http://schemas.openxmlformats.org/officeDocument/2006/relationships/hyperlink" Target="https://podminky.urs.cz/item/CS_URS_2025_01/952901111" TargetMode="External"/><Relationship Id="rId23" Type="http://schemas.openxmlformats.org/officeDocument/2006/relationships/hyperlink" Target="https://podminky.urs.cz/item/CS_URS_2025_01/971038631" TargetMode="External"/><Relationship Id="rId28" Type="http://schemas.openxmlformats.org/officeDocument/2006/relationships/hyperlink" Target="https://podminky.urs.cz/item/CS_URS_2025_01/977151212" TargetMode="External"/><Relationship Id="rId36" Type="http://schemas.openxmlformats.org/officeDocument/2006/relationships/hyperlink" Target="https://podminky.urs.cz/item/CS_URS_2025_01/998018003" TargetMode="External"/><Relationship Id="rId49" Type="http://schemas.openxmlformats.org/officeDocument/2006/relationships/hyperlink" Target="https://podminky.urs.cz/item/CS_URS_2025_01/763111722" TargetMode="External"/><Relationship Id="rId57" Type="http://schemas.openxmlformats.org/officeDocument/2006/relationships/hyperlink" Target="https://podminky.urs.cz/item/CS_URS_2025_01/763173111" TargetMode="External"/><Relationship Id="rId10" Type="http://schemas.openxmlformats.org/officeDocument/2006/relationships/hyperlink" Target="https://podminky.urs.cz/item/CS_URS_2025_01/612325302" TargetMode="External"/><Relationship Id="rId31" Type="http://schemas.openxmlformats.org/officeDocument/2006/relationships/hyperlink" Target="https://podminky.urs.cz/item/CS_URS_2025_01/997013215" TargetMode="External"/><Relationship Id="rId44" Type="http://schemas.openxmlformats.org/officeDocument/2006/relationships/hyperlink" Target="https://podminky.urs.cz/item/CS_URS_2025_01/725820802" TargetMode="External"/><Relationship Id="rId52" Type="http://schemas.openxmlformats.org/officeDocument/2006/relationships/hyperlink" Target="https://podminky.urs.cz/item/CS_URS_2025_01/763121822" TargetMode="External"/><Relationship Id="rId60" Type="http://schemas.openxmlformats.org/officeDocument/2006/relationships/hyperlink" Target="https://podminky.urs.cz/item/CS_URS_2025_01/763431801" TargetMode="External"/><Relationship Id="rId65" Type="http://schemas.openxmlformats.org/officeDocument/2006/relationships/hyperlink" Target="https://podminky.urs.cz/item/CS_URS_2025_01/766691812" TargetMode="External"/><Relationship Id="rId73" Type="http://schemas.openxmlformats.org/officeDocument/2006/relationships/hyperlink" Target="https://podminky.urs.cz/item/CS_URS_2025_01/771574414" TargetMode="External"/><Relationship Id="rId78" Type="http://schemas.openxmlformats.org/officeDocument/2006/relationships/hyperlink" Target="https://podminky.urs.cz/item/CS_URS_2025_01/771592011" TargetMode="External"/><Relationship Id="rId81" Type="http://schemas.openxmlformats.org/officeDocument/2006/relationships/hyperlink" Target="https://podminky.urs.cz/item/CS_URS_2025_01/998776123" TargetMode="External"/><Relationship Id="rId86" Type="http://schemas.openxmlformats.org/officeDocument/2006/relationships/hyperlink" Target="https://podminky.urs.cz/item/CS_URS_2025_01/781472292" TargetMode="External"/><Relationship Id="rId94" Type="http://schemas.openxmlformats.org/officeDocument/2006/relationships/hyperlink" Target="https://podminky.urs.cz/item/CS_URS_2025_01/783000103" TargetMode="External"/><Relationship Id="rId99" Type="http://schemas.openxmlformats.org/officeDocument/2006/relationships/hyperlink" Target="https://podminky.urs.cz/item/CS_URS_2025_01/784181121" TargetMode="External"/><Relationship Id="rId101" Type="http://schemas.openxmlformats.org/officeDocument/2006/relationships/hyperlink" Target="https://podminky.urs.cz/item/CS_URS_2025_01/784660111" TargetMode="External"/><Relationship Id="rId4" Type="http://schemas.openxmlformats.org/officeDocument/2006/relationships/hyperlink" Target="https://podminky.urs.cz/item/CS_URS_2025_01/340238211" TargetMode="External"/><Relationship Id="rId9" Type="http://schemas.openxmlformats.org/officeDocument/2006/relationships/hyperlink" Target="https://podminky.urs.cz/item/CS_URS_2025_01/612325223" TargetMode="External"/><Relationship Id="rId13" Type="http://schemas.openxmlformats.org/officeDocument/2006/relationships/hyperlink" Target="https://podminky.urs.cz/item/CS_URS_2025_01/642944121" TargetMode="External"/><Relationship Id="rId18" Type="http://schemas.openxmlformats.org/officeDocument/2006/relationships/hyperlink" Target="https://podminky.urs.cz/item/CS_URS_2025_01/962081141" TargetMode="External"/><Relationship Id="rId39" Type="http://schemas.openxmlformats.org/officeDocument/2006/relationships/hyperlink" Target="https://podminky.urs.cz/item/CS_URS_2025_01/725291652" TargetMode="External"/><Relationship Id="rId34" Type="http://schemas.openxmlformats.org/officeDocument/2006/relationships/hyperlink" Target="https://podminky.urs.cz/item/CS_URS_2025_01/997013509" TargetMode="External"/><Relationship Id="rId50" Type="http://schemas.openxmlformats.org/officeDocument/2006/relationships/hyperlink" Target="https://podminky.urs.cz/item/CS_URS_2025_01/763111762" TargetMode="External"/><Relationship Id="rId55" Type="http://schemas.openxmlformats.org/officeDocument/2006/relationships/hyperlink" Target="https://podminky.urs.cz/item/CS_URS_2025_01/763164521" TargetMode="External"/><Relationship Id="rId76" Type="http://schemas.openxmlformats.org/officeDocument/2006/relationships/hyperlink" Target="https://podminky.urs.cz/item/CS_URS_2025_01/771591121" TargetMode="External"/><Relationship Id="rId97" Type="http://schemas.openxmlformats.org/officeDocument/2006/relationships/hyperlink" Target="https://podminky.urs.cz/item/CS_URS_2025_01/783822211" TargetMode="External"/><Relationship Id="rId7" Type="http://schemas.openxmlformats.org/officeDocument/2006/relationships/hyperlink" Target="https://podminky.urs.cz/item/CS_URS_2025_01/612315422" TargetMode="External"/><Relationship Id="rId71" Type="http://schemas.openxmlformats.org/officeDocument/2006/relationships/hyperlink" Target="https://podminky.urs.cz/item/CS_URS_2025_01/771474112" TargetMode="External"/><Relationship Id="rId92" Type="http://schemas.openxmlformats.org/officeDocument/2006/relationships/hyperlink" Target="https://podminky.urs.cz/item/CS_URS_2025_01/781495142" TargetMode="External"/><Relationship Id="rId2" Type="http://schemas.openxmlformats.org/officeDocument/2006/relationships/hyperlink" Target="https://podminky.urs.cz/item/CS_URS_2025_01/317168022" TargetMode="External"/><Relationship Id="rId29" Type="http://schemas.openxmlformats.org/officeDocument/2006/relationships/hyperlink" Target="https://podminky.urs.cz/item/CS_URS_2025_01/978011121" TargetMode="External"/><Relationship Id="rId24" Type="http://schemas.openxmlformats.org/officeDocument/2006/relationships/hyperlink" Target="https://podminky.urs.cz/item/CS_URS_2025_01/973031334" TargetMode="External"/><Relationship Id="rId40" Type="http://schemas.openxmlformats.org/officeDocument/2006/relationships/hyperlink" Target="https://podminky.urs.cz/item/CS_URS_2025_01/725291668" TargetMode="External"/><Relationship Id="rId45" Type="http://schemas.openxmlformats.org/officeDocument/2006/relationships/hyperlink" Target="https://podminky.urs.cz/item/CS_URS_2025_01/725820803" TargetMode="External"/><Relationship Id="rId66" Type="http://schemas.openxmlformats.org/officeDocument/2006/relationships/hyperlink" Target="https://podminky.urs.cz/item/CS_URS_2025_01/998766123" TargetMode="External"/><Relationship Id="rId87" Type="http://schemas.openxmlformats.org/officeDocument/2006/relationships/hyperlink" Target="https://podminky.urs.cz/item/CS_URS_2025_01/781491011" TargetMode="External"/><Relationship Id="rId61" Type="http://schemas.openxmlformats.org/officeDocument/2006/relationships/hyperlink" Target="https://podminky.urs.cz/item/CS_URS_2025_01/998763333" TargetMode="External"/><Relationship Id="rId82" Type="http://schemas.openxmlformats.org/officeDocument/2006/relationships/hyperlink" Target="https://podminky.urs.cz/item/CS_URS_2025_01/781121011" TargetMode="External"/><Relationship Id="rId19" Type="http://schemas.openxmlformats.org/officeDocument/2006/relationships/hyperlink" Target="https://podminky.urs.cz/item/CS_URS_2025_01/965045112" TargetMode="External"/><Relationship Id="rId14" Type="http://schemas.openxmlformats.org/officeDocument/2006/relationships/hyperlink" Target="https://podminky.urs.cz/item/CS_URS_2025_01/949101111" TargetMode="External"/><Relationship Id="rId30" Type="http://schemas.openxmlformats.org/officeDocument/2006/relationships/hyperlink" Target="https://podminky.urs.cz/item/CS_URS_2025_01/978013141" TargetMode="External"/><Relationship Id="rId35" Type="http://schemas.openxmlformats.org/officeDocument/2006/relationships/hyperlink" Target="https://podminky.urs.cz/item/CS_URS_2025_01/997013631" TargetMode="External"/><Relationship Id="rId56" Type="http://schemas.openxmlformats.org/officeDocument/2006/relationships/hyperlink" Target="https://podminky.urs.cz/item/CS_URS_2025_01/763164621" TargetMode="External"/><Relationship Id="rId77" Type="http://schemas.openxmlformats.org/officeDocument/2006/relationships/hyperlink" Target="https://podminky.urs.cz/item/CS_URS_2025_01/771591264" TargetMode="External"/><Relationship Id="rId100" Type="http://schemas.openxmlformats.org/officeDocument/2006/relationships/hyperlink" Target="https://podminky.urs.cz/item/CS_URS_2025_01/784211101" TargetMode="External"/><Relationship Id="rId8" Type="http://schemas.openxmlformats.org/officeDocument/2006/relationships/hyperlink" Target="https://podminky.urs.cz/item/CS_URS_2025_01/612325222" TargetMode="External"/><Relationship Id="rId51" Type="http://schemas.openxmlformats.org/officeDocument/2006/relationships/hyperlink" Target="https://podminky.urs.cz/item/CS_URS_2025_01/763113349" TargetMode="External"/><Relationship Id="rId72" Type="http://schemas.openxmlformats.org/officeDocument/2006/relationships/hyperlink" Target="https://podminky.urs.cz/item/CS_URS_2025_01/771571810" TargetMode="External"/><Relationship Id="rId93" Type="http://schemas.openxmlformats.org/officeDocument/2006/relationships/hyperlink" Target="https://podminky.urs.cz/item/CS_URS_2025_01/998781123" TargetMode="External"/><Relationship Id="rId98" Type="http://schemas.openxmlformats.org/officeDocument/2006/relationships/hyperlink" Target="https://podminky.urs.cz/item/CS_URS_2025_01/784121001" TargetMode="External"/><Relationship Id="rId3" Type="http://schemas.openxmlformats.org/officeDocument/2006/relationships/hyperlink" Target="https://podminky.urs.cz/item/CS_URS_2025_01/340237211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25210821" TargetMode="External"/><Relationship Id="rId21" Type="http://schemas.openxmlformats.org/officeDocument/2006/relationships/hyperlink" Target="https://podminky.urs.cz/item/CS_URS_2025_01/997013509" TargetMode="External"/><Relationship Id="rId42" Type="http://schemas.openxmlformats.org/officeDocument/2006/relationships/hyperlink" Target="https://podminky.urs.cz/item/CS_URS_2025_01/763173111" TargetMode="External"/><Relationship Id="rId47" Type="http://schemas.openxmlformats.org/officeDocument/2006/relationships/hyperlink" Target="https://podminky.urs.cz/item/CS_URS_2025_01/998763333" TargetMode="External"/><Relationship Id="rId63" Type="http://schemas.openxmlformats.org/officeDocument/2006/relationships/hyperlink" Target="https://podminky.urs.cz/item/CS_URS_2025_01/771591121" TargetMode="External"/><Relationship Id="rId68" Type="http://schemas.openxmlformats.org/officeDocument/2006/relationships/hyperlink" Target="https://podminky.urs.cz/item/CS_URS_2025_01/998776123" TargetMode="External"/><Relationship Id="rId84" Type="http://schemas.openxmlformats.org/officeDocument/2006/relationships/hyperlink" Target="https://podminky.urs.cz/item/CS_URS_2025_01/783822211" TargetMode="External"/><Relationship Id="rId89" Type="http://schemas.openxmlformats.org/officeDocument/2006/relationships/drawing" Target="../drawings/drawing7.xml"/><Relationship Id="rId16" Type="http://schemas.openxmlformats.org/officeDocument/2006/relationships/hyperlink" Target="https://podminky.urs.cz/item/CS_URS_2025_01/978011121" TargetMode="External"/><Relationship Id="rId11" Type="http://schemas.openxmlformats.org/officeDocument/2006/relationships/hyperlink" Target="https://podminky.urs.cz/item/CS_URS_2025_01/965046111" TargetMode="External"/><Relationship Id="rId32" Type="http://schemas.openxmlformats.org/officeDocument/2006/relationships/hyperlink" Target="https://podminky.urs.cz/item/CS_URS_2025_01/763111333" TargetMode="External"/><Relationship Id="rId37" Type="http://schemas.openxmlformats.org/officeDocument/2006/relationships/hyperlink" Target="https://podminky.urs.cz/item/CS_URS_2025_01/763113349" TargetMode="External"/><Relationship Id="rId53" Type="http://schemas.openxmlformats.org/officeDocument/2006/relationships/hyperlink" Target="https://podminky.urs.cz/item/CS_URS_2025_01/998766123" TargetMode="External"/><Relationship Id="rId58" Type="http://schemas.openxmlformats.org/officeDocument/2006/relationships/hyperlink" Target="https://podminky.urs.cz/item/CS_URS_2025_01/771474112" TargetMode="External"/><Relationship Id="rId74" Type="http://schemas.openxmlformats.org/officeDocument/2006/relationships/hyperlink" Target="https://podminky.urs.cz/item/CS_URS_2025_01/781491011" TargetMode="External"/><Relationship Id="rId79" Type="http://schemas.openxmlformats.org/officeDocument/2006/relationships/hyperlink" Target="https://podminky.urs.cz/item/CS_URS_2025_01/781495142" TargetMode="External"/><Relationship Id="rId5" Type="http://schemas.openxmlformats.org/officeDocument/2006/relationships/hyperlink" Target="https://podminky.urs.cz/item/CS_URS_2025_01/642944121" TargetMode="External"/><Relationship Id="rId14" Type="http://schemas.openxmlformats.org/officeDocument/2006/relationships/hyperlink" Target="https://podminky.urs.cz/item/CS_URS_2025_01/971033341" TargetMode="External"/><Relationship Id="rId22" Type="http://schemas.openxmlformats.org/officeDocument/2006/relationships/hyperlink" Target="https://podminky.urs.cz/item/CS_URS_2025_01/997013631" TargetMode="External"/><Relationship Id="rId27" Type="http://schemas.openxmlformats.org/officeDocument/2006/relationships/hyperlink" Target="https://podminky.urs.cz/item/CS_URS_2025_01/725291652" TargetMode="External"/><Relationship Id="rId30" Type="http://schemas.openxmlformats.org/officeDocument/2006/relationships/hyperlink" Target="https://podminky.urs.cz/item/CS_URS_2025_01/725820802" TargetMode="External"/><Relationship Id="rId35" Type="http://schemas.openxmlformats.org/officeDocument/2006/relationships/hyperlink" Target="https://podminky.urs.cz/item/CS_URS_2025_01/763111762" TargetMode="External"/><Relationship Id="rId43" Type="http://schemas.openxmlformats.org/officeDocument/2006/relationships/hyperlink" Target="https://podminky.urs.cz/item/CS_URS_2025_01/763173112" TargetMode="External"/><Relationship Id="rId48" Type="http://schemas.openxmlformats.org/officeDocument/2006/relationships/hyperlink" Target="https://podminky.urs.cz/item/CS_URS_2025_01/766660001" TargetMode="External"/><Relationship Id="rId56" Type="http://schemas.openxmlformats.org/officeDocument/2006/relationships/hyperlink" Target="https://podminky.urs.cz/item/CS_URS_2025_01/771121027" TargetMode="External"/><Relationship Id="rId64" Type="http://schemas.openxmlformats.org/officeDocument/2006/relationships/hyperlink" Target="https://podminky.urs.cz/item/CS_URS_2025_01/771591264" TargetMode="External"/><Relationship Id="rId69" Type="http://schemas.openxmlformats.org/officeDocument/2006/relationships/hyperlink" Target="https://podminky.urs.cz/item/CS_URS_2025_01/781121011" TargetMode="External"/><Relationship Id="rId77" Type="http://schemas.openxmlformats.org/officeDocument/2006/relationships/hyperlink" Target="https://podminky.urs.cz/item/CS_URS_2025_01/781495123" TargetMode="External"/><Relationship Id="rId8" Type="http://schemas.openxmlformats.org/officeDocument/2006/relationships/hyperlink" Target="https://podminky.urs.cz/item/CS_URS_2025_01/962031013" TargetMode="External"/><Relationship Id="rId51" Type="http://schemas.openxmlformats.org/officeDocument/2006/relationships/hyperlink" Target="https://podminky.urs.cz/item/CS_URS_2025_01/766660751" TargetMode="External"/><Relationship Id="rId72" Type="http://schemas.openxmlformats.org/officeDocument/2006/relationships/hyperlink" Target="https://podminky.urs.cz/item/CS_URS_2025_01/781472214" TargetMode="External"/><Relationship Id="rId80" Type="http://schemas.openxmlformats.org/officeDocument/2006/relationships/hyperlink" Target="https://podminky.urs.cz/item/CS_URS_2025_01/998781123" TargetMode="External"/><Relationship Id="rId85" Type="http://schemas.openxmlformats.org/officeDocument/2006/relationships/hyperlink" Target="https://podminky.urs.cz/item/CS_URS_2025_01/784121001" TargetMode="External"/><Relationship Id="rId3" Type="http://schemas.openxmlformats.org/officeDocument/2006/relationships/hyperlink" Target="https://podminky.urs.cz/item/CS_URS_2025_01/619995001" TargetMode="External"/><Relationship Id="rId12" Type="http://schemas.openxmlformats.org/officeDocument/2006/relationships/hyperlink" Target="https://podminky.urs.cz/item/CS_URS_2025_01/968072455" TargetMode="External"/><Relationship Id="rId17" Type="http://schemas.openxmlformats.org/officeDocument/2006/relationships/hyperlink" Target="https://podminky.urs.cz/item/CS_URS_2025_01/978013141" TargetMode="External"/><Relationship Id="rId25" Type="http://schemas.openxmlformats.org/officeDocument/2006/relationships/hyperlink" Target="https://podminky.urs.cz/item/CS_URS_2025_01/725122813" TargetMode="External"/><Relationship Id="rId33" Type="http://schemas.openxmlformats.org/officeDocument/2006/relationships/hyperlink" Target="https://podminky.urs.cz/item/CS_URS_2025_01/763111718" TargetMode="External"/><Relationship Id="rId38" Type="http://schemas.openxmlformats.org/officeDocument/2006/relationships/hyperlink" Target="https://podminky.urs.cz/item/CS_URS_2025_01/763121822" TargetMode="External"/><Relationship Id="rId46" Type="http://schemas.openxmlformats.org/officeDocument/2006/relationships/hyperlink" Target="https://podminky.urs.cz/item/CS_URS_2025_01/763431801" TargetMode="External"/><Relationship Id="rId59" Type="http://schemas.openxmlformats.org/officeDocument/2006/relationships/hyperlink" Target="https://podminky.urs.cz/item/CS_URS_2025_01/771571810" TargetMode="External"/><Relationship Id="rId67" Type="http://schemas.openxmlformats.org/officeDocument/2006/relationships/hyperlink" Target="https://podminky.urs.cz/item/CS_URS_2025_01/776421311" TargetMode="External"/><Relationship Id="rId20" Type="http://schemas.openxmlformats.org/officeDocument/2006/relationships/hyperlink" Target="https://podminky.urs.cz/item/CS_URS_2025_01/997013501" TargetMode="External"/><Relationship Id="rId41" Type="http://schemas.openxmlformats.org/officeDocument/2006/relationships/hyperlink" Target="https://podminky.urs.cz/item/CS_URS_2025_01/763131721" TargetMode="External"/><Relationship Id="rId54" Type="http://schemas.openxmlformats.org/officeDocument/2006/relationships/hyperlink" Target="https://podminky.urs.cz/item/CS_URS_2025_01/771111011" TargetMode="External"/><Relationship Id="rId62" Type="http://schemas.openxmlformats.org/officeDocument/2006/relationships/hyperlink" Target="https://podminky.urs.cz/item/CS_URS_2025_01/771591115" TargetMode="External"/><Relationship Id="rId70" Type="http://schemas.openxmlformats.org/officeDocument/2006/relationships/hyperlink" Target="https://podminky.urs.cz/item/CS_URS_2025_01/781151031" TargetMode="External"/><Relationship Id="rId75" Type="http://schemas.openxmlformats.org/officeDocument/2006/relationships/hyperlink" Target="https://podminky.urs.cz/item/CS_URS_2025_01/781492311" TargetMode="External"/><Relationship Id="rId83" Type="http://schemas.openxmlformats.org/officeDocument/2006/relationships/hyperlink" Target="https://podminky.urs.cz/item/CS_URS_2025_01/783806805" TargetMode="External"/><Relationship Id="rId88" Type="http://schemas.openxmlformats.org/officeDocument/2006/relationships/hyperlink" Target="https://podminky.urs.cz/item/CS_URS_2025_01/784660111" TargetMode="External"/><Relationship Id="rId1" Type="http://schemas.openxmlformats.org/officeDocument/2006/relationships/hyperlink" Target="https://podminky.urs.cz/item/CS_URS_2025_01/611325416" TargetMode="External"/><Relationship Id="rId6" Type="http://schemas.openxmlformats.org/officeDocument/2006/relationships/hyperlink" Target="https://podminky.urs.cz/item/CS_URS_2025_01/949101111" TargetMode="External"/><Relationship Id="rId15" Type="http://schemas.openxmlformats.org/officeDocument/2006/relationships/hyperlink" Target="https://podminky.urs.cz/item/CS_URS_2025_01/977151124" TargetMode="External"/><Relationship Id="rId23" Type="http://schemas.openxmlformats.org/officeDocument/2006/relationships/hyperlink" Target="https://podminky.urs.cz/item/CS_URS_2025_01/998018003" TargetMode="External"/><Relationship Id="rId28" Type="http://schemas.openxmlformats.org/officeDocument/2006/relationships/hyperlink" Target="https://podminky.urs.cz/item/CS_URS_2025_01/725291680" TargetMode="External"/><Relationship Id="rId36" Type="http://schemas.openxmlformats.org/officeDocument/2006/relationships/hyperlink" Target="https://podminky.urs.cz/item/CS_URS_2025_01/763113341" TargetMode="External"/><Relationship Id="rId49" Type="http://schemas.openxmlformats.org/officeDocument/2006/relationships/hyperlink" Target="https://podminky.urs.cz/item/CS_URS_2025_01/766660002" TargetMode="External"/><Relationship Id="rId57" Type="http://schemas.openxmlformats.org/officeDocument/2006/relationships/hyperlink" Target="https://podminky.urs.cz/item/CS_URS_2025_01/771471810" TargetMode="External"/><Relationship Id="rId10" Type="http://schemas.openxmlformats.org/officeDocument/2006/relationships/hyperlink" Target="https://podminky.urs.cz/item/CS_URS_2025_01/965045112" TargetMode="External"/><Relationship Id="rId31" Type="http://schemas.openxmlformats.org/officeDocument/2006/relationships/hyperlink" Target="https://podminky.urs.cz/item/CS_URS_2025_01/725850800" TargetMode="External"/><Relationship Id="rId44" Type="http://schemas.openxmlformats.org/officeDocument/2006/relationships/hyperlink" Target="https://podminky.urs.cz/item/CS_URS_2025_01/763173113" TargetMode="External"/><Relationship Id="rId52" Type="http://schemas.openxmlformats.org/officeDocument/2006/relationships/hyperlink" Target="https://podminky.urs.cz/item/CS_URS_2025_01/766691812" TargetMode="External"/><Relationship Id="rId60" Type="http://schemas.openxmlformats.org/officeDocument/2006/relationships/hyperlink" Target="https://podminky.urs.cz/item/CS_URS_2025_01/771574414" TargetMode="External"/><Relationship Id="rId65" Type="http://schemas.openxmlformats.org/officeDocument/2006/relationships/hyperlink" Target="https://podminky.urs.cz/item/CS_URS_2025_01/771592011" TargetMode="External"/><Relationship Id="rId73" Type="http://schemas.openxmlformats.org/officeDocument/2006/relationships/hyperlink" Target="https://podminky.urs.cz/item/CS_URS_2025_01/781472292" TargetMode="External"/><Relationship Id="rId78" Type="http://schemas.openxmlformats.org/officeDocument/2006/relationships/hyperlink" Target="https://podminky.urs.cz/item/CS_URS_2025_01/781495141" TargetMode="External"/><Relationship Id="rId81" Type="http://schemas.openxmlformats.org/officeDocument/2006/relationships/hyperlink" Target="https://podminky.urs.cz/item/CS_URS_2025_01/783000103" TargetMode="External"/><Relationship Id="rId86" Type="http://schemas.openxmlformats.org/officeDocument/2006/relationships/hyperlink" Target="https://podminky.urs.cz/item/CS_URS_2025_01/784181121" TargetMode="External"/><Relationship Id="rId4" Type="http://schemas.openxmlformats.org/officeDocument/2006/relationships/hyperlink" Target="https://podminky.urs.cz/item/CS_URS_2025_01/632450121" TargetMode="External"/><Relationship Id="rId9" Type="http://schemas.openxmlformats.org/officeDocument/2006/relationships/hyperlink" Target="https://podminky.urs.cz/item/CS_URS_2025_01/962031133" TargetMode="External"/><Relationship Id="rId13" Type="http://schemas.openxmlformats.org/officeDocument/2006/relationships/hyperlink" Target="https://podminky.urs.cz/item/CS_URS_2025_01/971033331" TargetMode="External"/><Relationship Id="rId18" Type="http://schemas.openxmlformats.org/officeDocument/2006/relationships/hyperlink" Target="https://podminky.urs.cz/item/CS_URS_2025_01/997013215" TargetMode="External"/><Relationship Id="rId39" Type="http://schemas.openxmlformats.org/officeDocument/2006/relationships/hyperlink" Target="https://podminky.urs.cz/item/CS_URS_2025_01/763122403" TargetMode="External"/><Relationship Id="rId34" Type="http://schemas.openxmlformats.org/officeDocument/2006/relationships/hyperlink" Target="https://podminky.urs.cz/item/CS_URS_2025_01/763111722" TargetMode="External"/><Relationship Id="rId50" Type="http://schemas.openxmlformats.org/officeDocument/2006/relationships/hyperlink" Target="https://podminky.urs.cz/item/CS_URS_2025_01/766660729" TargetMode="External"/><Relationship Id="rId55" Type="http://schemas.openxmlformats.org/officeDocument/2006/relationships/hyperlink" Target="https://podminky.urs.cz/item/CS_URS_2025_01/771121011" TargetMode="External"/><Relationship Id="rId76" Type="http://schemas.openxmlformats.org/officeDocument/2006/relationships/hyperlink" Target="https://podminky.urs.cz/item/CS_URS_2025_01/781495115" TargetMode="External"/><Relationship Id="rId7" Type="http://schemas.openxmlformats.org/officeDocument/2006/relationships/hyperlink" Target="https://podminky.urs.cz/item/CS_URS_2025_01/952901111" TargetMode="External"/><Relationship Id="rId71" Type="http://schemas.openxmlformats.org/officeDocument/2006/relationships/hyperlink" Target="https://podminky.urs.cz/item/CS_URS_2025_01/781471810" TargetMode="External"/><Relationship Id="rId2" Type="http://schemas.openxmlformats.org/officeDocument/2006/relationships/hyperlink" Target="https://podminky.urs.cz/item/CS_URS_2025_01/612315422" TargetMode="External"/><Relationship Id="rId29" Type="http://schemas.openxmlformats.org/officeDocument/2006/relationships/hyperlink" Target="https://podminky.urs.cz/item/CS_URS_2025_01/725330840" TargetMode="External"/><Relationship Id="rId24" Type="http://schemas.openxmlformats.org/officeDocument/2006/relationships/hyperlink" Target="https://podminky.urs.cz/item/CS_URS_2025_01/725110814" TargetMode="External"/><Relationship Id="rId40" Type="http://schemas.openxmlformats.org/officeDocument/2006/relationships/hyperlink" Target="https://podminky.urs.cz/item/CS_URS_2025_01/763131451" TargetMode="External"/><Relationship Id="rId45" Type="http://schemas.openxmlformats.org/officeDocument/2006/relationships/hyperlink" Target="https://podminky.urs.cz/item/CS_URS_2025_01/763181311" TargetMode="External"/><Relationship Id="rId66" Type="http://schemas.openxmlformats.org/officeDocument/2006/relationships/hyperlink" Target="https://podminky.urs.cz/item/CS_URS_2025_01/998771123" TargetMode="External"/><Relationship Id="rId87" Type="http://schemas.openxmlformats.org/officeDocument/2006/relationships/hyperlink" Target="https://podminky.urs.cz/item/CS_URS_2025_01/784211101" TargetMode="External"/><Relationship Id="rId61" Type="http://schemas.openxmlformats.org/officeDocument/2006/relationships/hyperlink" Target="https://podminky.urs.cz/item/CS_URS_2025_01/771591112" TargetMode="External"/><Relationship Id="rId82" Type="http://schemas.openxmlformats.org/officeDocument/2006/relationships/hyperlink" Target="https://podminky.urs.cz/item/CS_URS_2025_01/783801401" TargetMode="External"/><Relationship Id="rId19" Type="http://schemas.openxmlformats.org/officeDocument/2006/relationships/hyperlink" Target="https://podminky.urs.cz/item/CS_URS_2025_01/997013219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8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9" t="s">
        <v>14</v>
      </c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R5" s="21"/>
      <c r="BE5" s="306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311" t="s">
        <v>17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R6" s="21"/>
      <c r="BE6" s="307"/>
      <c r="BS6" s="18" t="s">
        <v>18</v>
      </c>
    </row>
    <row r="7" spans="1:74" ht="12" customHeight="1">
      <c r="B7" s="21"/>
      <c r="D7" s="28" t="s">
        <v>19</v>
      </c>
      <c r="K7" s="26" t="s">
        <v>20</v>
      </c>
      <c r="AK7" s="28" t="s">
        <v>21</v>
      </c>
      <c r="AN7" s="26" t="s">
        <v>20</v>
      </c>
      <c r="AR7" s="21"/>
      <c r="BE7" s="307"/>
      <c r="BS7" s="18" t="s">
        <v>22</v>
      </c>
    </row>
    <row r="8" spans="1:74" ht="12" customHeight="1">
      <c r="B8" s="21"/>
      <c r="D8" s="28" t="s">
        <v>23</v>
      </c>
      <c r="K8" s="26" t="s">
        <v>24</v>
      </c>
      <c r="AK8" s="28" t="s">
        <v>25</v>
      </c>
      <c r="AN8" s="29" t="s">
        <v>26</v>
      </c>
      <c r="AR8" s="21"/>
      <c r="BE8" s="307"/>
      <c r="BS8" s="18" t="s">
        <v>27</v>
      </c>
    </row>
    <row r="9" spans="1:74" ht="14.45" customHeight="1">
      <c r="B9" s="21"/>
      <c r="AR9" s="21"/>
      <c r="BE9" s="307"/>
      <c r="BS9" s="18" t="s">
        <v>28</v>
      </c>
    </row>
    <row r="10" spans="1:74" ht="12" customHeight="1">
      <c r="B10" s="21"/>
      <c r="D10" s="28" t="s">
        <v>29</v>
      </c>
      <c r="AK10" s="28" t="s">
        <v>30</v>
      </c>
      <c r="AN10" s="26" t="s">
        <v>20</v>
      </c>
      <c r="AR10" s="21"/>
      <c r="BE10" s="307"/>
      <c r="BS10" s="18" t="s">
        <v>18</v>
      </c>
    </row>
    <row r="11" spans="1:74" ht="18.399999999999999" customHeight="1">
      <c r="B11" s="21"/>
      <c r="E11" s="26" t="s">
        <v>31</v>
      </c>
      <c r="AK11" s="28" t="s">
        <v>32</v>
      </c>
      <c r="AN11" s="26" t="s">
        <v>20</v>
      </c>
      <c r="AR11" s="21"/>
      <c r="BE11" s="307"/>
      <c r="BS11" s="18" t="s">
        <v>18</v>
      </c>
    </row>
    <row r="12" spans="1:74" ht="6.95" customHeight="1">
      <c r="B12" s="21"/>
      <c r="AR12" s="21"/>
      <c r="BE12" s="307"/>
      <c r="BS12" s="18" t="s">
        <v>18</v>
      </c>
    </row>
    <row r="13" spans="1:74" ht="12" customHeight="1">
      <c r="B13" s="21"/>
      <c r="D13" s="28" t="s">
        <v>33</v>
      </c>
      <c r="AK13" s="28" t="s">
        <v>30</v>
      </c>
      <c r="AN13" s="30" t="s">
        <v>34</v>
      </c>
      <c r="AR13" s="21"/>
      <c r="BE13" s="307"/>
      <c r="BS13" s="18" t="s">
        <v>18</v>
      </c>
    </row>
    <row r="14" spans="1:74" ht="12.75">
      <c r="B14" s="21"/>
      <c r="E14" s="312" t="s">
        <v>34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28" t="s">
        <v>32</v>
      </c>
      <c r="AN14" s="30" t="s">
        <v>34</v>
      </c>
      <c r="AR14" s="21"/>
      <c r="BE14" s="307"/>
      <c r="BS14" s="18" t="s">
        <v>18</v>
      </c>
    </row>
    <row r="15" spans="1:74" ht="6.95" customHeight="1">
      <c r="B15" s="21"/>
      <c r="AR15" s="21"/>
      <c r="BE15" s="307"/>
      <c r="BS15" s="18" t="s">
        <v>4</v>
      </c>
    </row>
    <row r="16" spans="1:74" ht="12" customHeight="1">
      <c r="B16" s="21"/>
      <c r="D16" s="28" t="s">
        <v>35</v>
      </c>
      <c r="AK16" s="28" t="s">
        <v>30</v>
      </c>
      <c r="AN16" s="26" t="s">
        <v>20</v>
      </c>
      <c r="AR16" s="21"/>
      <c r="BE16" s="307"/>
      <c r="BS16" s="18" t="s">
        <v>4</v>
      </c>
    </row>
    <row r="17" spans="2:71" ht="18.399999999999999" customHeight="1">
      <c r="B17" s="21"/>
      <c r="E17" s="26" t="s">
        <v>31</v>
      </c>
      <c r="AK17" s="28" t="s">
        <v>32</v>
      </c>
      <c r="AN17" s="26" t="s">
        <v>20</v>
      </c>
      <c r="AR17" s="21"/>
      <c r="BE17" s="307"/>
      <c r="BS17" s="18" t="s">
        <v>36</v>
      </c>
    </row>
    <row r="18" spans="2:71" ht="6.95" customHeight="1">
      <c r="B18" s="21"/>
      <c r="AR18" s="21"/>
      <c r="BE18" s="307"/>
      <c r="BS18" s="18" t="s">
        <v>6</v>
      </c>
    </row>
    <row r="19" spans="2:71" ht="12" customHeight="1">
      <c r="B19" s="21"/>
      <c r="D19" s="28" t="s">
        <v>37</v>
      </c>
      <c r="AK19" s="28" t="s">
        <v>30</v>
      </c>
      <c r="AN19" s="26" t="s">
        <v>20</v>
      </c>
      <c r="AR19" s="21"/>
      <c r="BE19" s="307"/>
      <c r="BS19" s="18" t="s">
        <v>6</v>
      </c>
    </row>
    <row r="20" spans="2:71" ht="18.399999999999999" customHeight="1">
      <c r="B20" s="21"/>
      <c r="E20" s="26" t="s">
        <v>31</v>
      </c>
      <c r="AK20" s="28" t="s">
        <v>32</v>
      </c>
      <c r="AN20" s="26" t="s">
        <v>20</v>
      </c>
      <c r="AR20" s="21"/>
      <c r="BE20" s="307"/>
      <c r="BS20" s="18" t="s">
        <v>4</v>
      </c>
    </row>
    <row r="21" spans="2:71" ht="6.95" customHeight="1">
      <c r="B21" s="21"/>
      <c r="AR21" s="21"/>
      <c r="BE21" s="307"/>
    </row>
    <row r="22" spans="2:71" ht="12" customHeight="1">
      <c r="B22" s="21"/>
      <c r="D22" s="28" t="s">
        <v>38</v>
      </c>
      <c r="AR22" s="21"/>
      <c r="BE22" s="307"/>
    </row>
    <row r="23" spans="2:71" ht="47.25" customHeight="1">
      <c r="B23" s="21"/>
      <c r="E23" s="314" t="s">
        <v>39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R23" s="21"/>
      <c r="BE23" s="307"/>
    </row>
    <row r="24" spans="2:71" ht="6.95" customHeight="1">
      <c r="B24" s="21"/>
      <c r="AR24" s="21"/>
      <c r="BE24" s="307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7"/>
    </row>
    <row r="26" spans="2:71" s="1" customFormat="1" ht="25.9" customHeight="1">
      <c r="B26" s="33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5">
        <f>ROUND(AG54,2)</f>
        <v>0</v>
      </c>
      <c r="AL26" s="316"/>
      <c r="AM26" s="316"/>
      <c r="AN26" s="316"/>
      <c r="AO26" s="316"/>
      <c r="AR26" s="33"/>
      <c r="BE26" s="307"/>
    </row>
    <row r="27" spans="2:71" s="1" customFormat="1" ht="6.95" customHeight="1">
      <c r="B27" s="33"/>
      <c r="AR27" s="33"/>
      <c r="BE27" s="307"/>
    </row>
    <row r="28" spans="2:71" s="1" customFormat="1" ht="12.75">
      <c r="B28" s="33"/>
      <c r="L28" s="317" t="s">
        <v>41</v>
      </c>
      <c r="M28" s="317"/>
      <c r="N28" s="317"/>
      <c r="O28" s="317"/>
      <c r="P28" s="317"/>
      <c r="W28" s="317" t="s">
        <v>42</v>
      </c>
      <c r="X28" s="317"/>
      <c r="Y28" s="317"/>
      <c r="Z28" s="317"/>
      <c r="AA28" s="317"/>
      <c r="AB28" s="317"/>
      <c r="AC28" s="317"/>
      <c r="AD28" s="317"/>
      <c r="AE28" s="317"/>
      <c r="AK28" s="317" t="s">
        <v>43</v>
      </c>
      <c r="AL28" s="317"/>
      <c r="AM28" s="317"/>
      <c r="AN28" s="317"/>
      <c r="AO28" s="317"/>
      <c r="AR28" s="33"/>
      <c r="BE28" s="307"/>
    </row>
    <row r="29" spans="2:71" s="2" customFormat="1" ht="14.45" customHeight="1">
      <c r="B29" s="37"/>
      <c r="D29" s="28" t="s">
        <v>44</v>
      </c>
      <c r="F29" s="28" t="s">
        <v>45</v>
      </c>
      <c r="L29" s="320">
        <v>0.21</v>
      </c>
      <c r="M29" s="319"/>
      <c r="N29" s="319"/>
      <c r="O29" s="319"/>
      <c r="P29" s="319"/>
      <c r="W29" s="318">
        <f>ROUND(AZ54, 2)</f>
        <v>0</v>
      </c>
      <c r="X29" s="319"/>
      <c r="Y29" s="319"/>
      <c r="Z29" s="319"/>
      <c r="AA29" s="319"/>
      <c r="AB29" s="319"/>
      <c r="AC29" s="319"/>
      <c r="AD29" s="319"/>
      <c r="AE29" s="319"/>
      <c r="AK29" s="318">
        <f>ROUND(AV54, 2)</f>
        <v>0</v>
      </c>
      <c r="AL29" s="319"/>
      <c r="AM29" s="319"/>
      <c r="AN29" s="319"/>
      <c r="AO29" s="319"/>
      <c r="AR29" s="37"/>
      <c r="BE29" s="308"/>
    </row>
    <row r="30" spans="2:71" s="2" customFormat="1" ht="14.45" customHeight="1">
      <c r="B30" s="37"/>
      <c r="F30" s="28" t="s">
        <v>46</v>
      </c>
      <c r="L30" s="320">
        <v>0.12</v>
      </c>
      <c r="M30" s="319"/>
      <c r="N30" s="319"/>
      <c r="O30" s="319"/>
      <c r="P30" s="319"/>
      <c r="W30" s="318">
        <f>ROUND(BA54, 2)</f>
        <v>0</v>
      </c>
      <c r="X30" s="319"/>
      <c r="Y30" s="319"/>
      <c r="Z30" s="319"/>
      <c r="AA30" s="319"/>
      <c r="AB30" s="319"/>
      <c r="AC30" s="319"/>
      <c r="AD30" s="319"/>
      <c r="AE30" s="319"/>
      <c r="AK30" s="318">
        <f>ROUND(AW54, 2)</f>
        <v>0</v>
      </c>
      <c r="AL30" s="319"/>
      <c r="AM30" s="319"/>
      <c r="AN30" s="319"/>
      <c r="AO30" s="319"/>
      <c r="AR30" s="37"/>
      <c r="BE30" s="308"/>
    </row>
    <row r="31" spans="2:71" s="2" customFormat="1" ht="14.45" hidden="1" customHeight="1">
      <c r="B31" s="37"/>
      <c r="F31" s="28" t="s">
        <v>47</v>
      </c>
      <c r="L31" s="320">
        <v>0.21</v>
      </c>
      <c r="M31" s="319"/>
      <c r="N31" s="319"/>
      <c r="O31" s="319"/>
      <c r="P31" s="319"/>
      <c r="W31" s="318">
        <f>ROUND(BB54, 2)</f>
        <v>0</v>
      </c>
      <c r="X31" s="319"/>
      <c r="Y31" s="319"/>
      <c r="Z31" s="319"/>
      <c r="AA31" s="319"/>
      <c r="AB31" s="319"/>
      <c r="AC31" s="319"/>
      <c r="AD31" s="319"/>
      <c r="AE31" s="319"/>
      <c r="AK31" s="318">
        <v>0</v>
      </c>
      <c r="AL31" s="319"/>
      <c r="AM31" s="319"/>
      <c r="AN31" s="319"/>
      <c r="AO31" s="319"/>
      <c r="AR31" s="37"/>
      <c r="BE31" s="308"/>
    </row>
    <row r="32" spans="2:71" s="2" customFormat="1" ht="14.45" hidden="1" customHeight="1">
      <c r="B32" s="37"/>
      <c r="F32" s="28" t="s">
        <v>48</v>
      </c>
      <c r="L32" s="320">
        <v>0.12</v>
      </c>
      <c r="M32" s="319"/>
      <c r="N32" s="319"/>
      <c r="O32" s="319"/>
      <c r="P32" s="319"/>
      <c r="W32" s="318">
        <f>ROUND(BC54, 2)</f>
        <v>0</v>
      </c>
      <c r="X32" s="319"/>
      <c r="Y32" s="319"/>
      <c r="Z32" s="319"/>
      <c r="AA32" s="319"/>
      <c r="AB32" s="319"/>
      <c r="AC32" s="319"/>
      <c r="AD32" s="319"/>
      <c r="AE32" s="319"/>
      <c r="AK32" s="318">
        <v>0</v>
      </c>
      <c r="AL32" s="319"/>
      <c r="AM32" s="319"/>
      <c r="AN32" s="319"/>
      <c r="AO32" s="319"/>
      <c r="AR32" s="37"/>
      <c r="BE32" s="308"/>
    </row>
    <row r="33" spans="2:44" s="2" customFormat="1" ht="14.45" hidden="1" customHeight="1">
      <c r="B33" s="37"/>
      <c r="F33" s="28" t="s">
        <v>49</v>
      </c>
      <c r="L33" s="320">
        <v>0</v>
      </c>
      <c r="M33" s="319"/>
      <c r="N33" s="319"/>
      <c r="O33" s="319"/>
      <c r="P33" s="319"/>
      <c r="W33" s="318">
        <f>ROUND(BD54, 2)</f>
        <v>0</v>
      </c>
      <c r="X33" s="319"/>
      <c r="Y33" s="319"/>
      <c r="Z33" s="319"/>
      <c r="AA33" s="319"/>
      <c r="AB33" s="319"/>
      <c r="AC33" s="319"/>
      <c r="AD33" s="319"/>
      <c r="AE33" s="319"/>
      <c r="AK33" s="318">
        <v>0</v>
      </c>
      <c r="AL33" s="319"/>
      <c r="AM33" s="319"/>
      <c r="AN33" s="319"/>
      <c r="AO33" s="319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324" t="s">
        <v>52</v>
      </c>
      <c r="Y35" s="322"/>
      <c r="Z35" s="322"/>
      <c r="AA35" s="322"/>
      <c r="AB35" s="322"/>
      <c r="AC35" s="40"/>
      <c r="AD35" s="40"/>
      <c r="AE35" s="40"/>
      <c r="AF35" s="40"/>
      <c r="AG35" s="40"/>
      <c r="AH35" s="40"/>
      <c r="AI35" s="40"/>
      <c r="AJ35" s="40"/>
      <c r="AK35" s="321">
        <f>SUM(AK26:AK33)</f>
        <v>0</v>
      </c>
      <c r="AL35" s="322"/>
      <c r="AM35" s="322"/>
      <c r="AN35" s="322"/>
      <c r="AO35" s="323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53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HA_2025_01a</v>
      </c>
      <c r="AR44" s="46"/>
    </row>
    <row r="45" spans="2:44" s="4" customFormat="1" ht="36.950000000000003" customHeight="1">
      <c r="B45" s="47"/>
      <c r="C45" s="48" t="s">
        <v>16</v>
      </c>
      <c r="L45" s="284" t="str">
        <f>K6</f>
        <v>ZŠ Milín - stavební úpravy hygienického zařízení</v>
      </c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23</v>
      </c>
      <c r="L47" s="49" t="str">
        <f>IF(K8="","",K8)</f>
        <v>Milín</v>
      </c>
      <c r="AI47" s="28" t="s">
        <v>25</v>
      </c>
      <c r="AM47" s="291" t="str">
        <f>IF(AN8= "","",AN8)</f>
        <v>13. 4. 2025</v>
      </c>
      <c r="AN47" s="291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29</v>
      </c>
      <c r="L49" s="3" t="str">
        <f>IF(E11= "","",E11)</f>
        <v xml:space="preserve"> </v>
      </c>
      <c r="AI49" s="28" t="s">
        <v>35</v>
      </c>
      <c r="AM49" s="292" t="str">
        <f>IF(E17="","",E17)</f>
        <v xml:space="preserve"> </v>
      </c>
      <c r="AN49" s="293"/>
      <c r="AO49" s="293"/>
      <c r="AP49" s="293"/>
      <c r="AR49" s="33"/>
      <c r="AS49" s="294" t="s">
        <v>54</v>
      </c>
      <c r="AT49" s="295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33</v>
      </c>
      <c r="L50" s="3" t="str">
        <f>IF(E14= "Vyplň údaj","",E14)</f>
        <v/>
      </c>
      <c r="AI50" s="28" t="s">
        <v>37</v>
      </c>
      <c r="AM50" s="292" t="str">
        <f>IF(E20="","",E20)</f>
        <v xml:space="preserve"> </v>
      </c>
      <c r="AN50" s="293"/>
      <c r="AO50" s="293"/>
      <c r="AP50" s="293"/>
      <c r="AR50" s="33"/>
      <c r="AS50" s="296"/>
      <c r="AT50" s="297"/>
      <c r="BD50" s="54"/>
    </row>
    <row r="51" spans="1:91" s="1" customFormat="1" ht="10.9" customHeight="1">
      <c r="B51" s="33"/>
      <c r="AR51" s="33"/>
      <c r="AS51" s="296"/>
      <c r="AT51" s="297"/>
      <c r="BD51" s="54"/>
    </row>
    <row r="52" spans="1:91" s="1" customFormat="1" ht="29.25" customHeight="1">
      <c r="B52" s="33"/>
      <c r="C52" s="288" t="s">
        <v>55</v>
      </c>
      <c r="D52" s="287"/>
      <c r="E52" s="287"/>
      <c r="F52" s="287"/>
      <c r="G52" s="287"/>
      <c r="H52" s="55"/>
      <c r="I52" s="286" t="s">
        <v>56</v>
      </c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98" t="s">
        <v>57</v>
      </c>
      <c r="AH52" s="287"/>
      <c r="AI52" s="287"/>
      <c r="AJ52" s="287"/>
      <c r="AK52" s="287"/>
      <c r="AL52" s="287"/>
      <c r="AM52" s="287"/>
      <c r="AN52" s="286" t="s">
        <v>58</v>
      </c>
      <c r="AO52" s="287"/>
      <c r="AP52" s="287"/>
      <c r="AQ52" s="56" t="s">
        <v>59</v>
      </c>
      <c r="AR52" s="33"/>
      <c r="AS52" s="57" t="s">
        <v>60</v>
      </c>
      <c r="AT52" s="58" t="s">
        <v>61</v>
      </c>
      <c r="AU52" s="58" t="s">
        <v>62</v>
      </c>
      <c r="AV52" s="58" t="s">
        <v>63</v>
      </c>
      <c r="AW52" s="58" t="s">
        <v>64</v>
      </c>
      <c r="AX52" s="58" t="s">
        <v>65</v>
      </c>
      <c r="AY52" s="58" t="s">
        <v>66</v>
      </c>
      <c r="AZ52" s="58" t="s">
        <v>67</v>
      </c>
      <c r="BA52" s="58" t="s">
        <v>68</v>
      </c>
      <c r="BB52" s="58" t="s">
        <v>69</v>
      </c>
      <c r="BC52" s="58" t="s">
        <v>70</v>
      </c>
      <c r="BD52" s="59" t="s">
        <v>71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72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4">
        <f>ROUND(AG55+AG61+AG67+AG73,2)</f>
        <v>0</v>
      </c>
      <c r="AH54" s="304"/>
      <c r="AI54" s="304"/>
      <c r="AJ54" s="304"/>
      <c r="AK54" s="304"/>
      <c r="AL54" s="304"/>
      <c r="AM54" s="304"/>
      <c r="AN54" s="305">
        <f t="shared" ref="AN54:AN78" si="0">SUM(AG54,AT54)</f>
        <v>0</v>
      </c>
      <c r="AO54" s="305"/>
      <c r="AP54" s="305"/>
      <c r="AQ54" s="65" t="s">
        <v>20</v>
      </c>
      <c r="AR54" s="61"/>
      <c r="AS54" s="66">
        <f>ROUND(AS55+AS61+AS67+AS73,2)</f>
        <v>0</v>
      </c>
      <c r="AT54" s="67">
        <f t="shared" ref="AT54:AT78" si="1">ROUND(SUM(AV54:AW54),2)</f>
        <v>0</v>
      </c>
      <c r="AU54" s="68">
        <f>ROUND(AU55+AU61+AU67+AU73,5)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ROUND(AZ55+AZ61+AZ67+AZ73,2)</f>
        <v>0</v>
      </c>
      <c r="BA54" s="67">
        <f>ROUND(BA55+BA61+BA67+BA73,2)</f>
        <v>0</v>
      </c>
      <c r="BB54" s="67">
        <f>ROUND(BB55+BB61+BB67+BB73,2)</f>
        <v>0</v>
      </c>
      <c r="BC54" s="67">
        <f>ROUND(BC55+BC61+BC67+BC73,2)</f>
        <v>0</v>
      </c>
      <c r="BD54" s="69">
        <f>ROUND(BD55+BD61+BD67+BD73,2)</f>
        <v>0</v>
      </c>
      <c r="BS54" s="70" t="s">
        <v>73</v>
      </c>
      <c r="BT54" s="70" t="s">
        <v>74</v>
      </c>
      <c r="BU54" s="71" t="s">
        <v>75</v>
      </c>
      <c r="BV54" s="70" t="s">
        <v>76</v>
      </c>
      <c r="BW54" s="70" t="s">
        <v>5</v>
      </c>
      <c r="BX54" s="70" t="s">
        <v>77</v>
      </c>
      <c r="CL54" s="70" t="s">
        <v>20</v>
      </c>
    </row>
    <row r="55" spans="1:91" s="6" customFormat="1" ht="16.5" customHeight="1">
      <c r="B55" s="72"/>
      <c r="C55" s="73"/>
      <c r="D55" s="289" t="s">
        <v>78</v>
      </c>
      <c r="E55" s="289"/>
      <c r="F55" s="289"/>
      <c r="G55" s="289"/>
      <c r="H55" s="289"/>
      <c r="I55" s="74"/>
      <c r="J55" s="289" t="s">
        <v>79</v>
      </c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301">
        <f>ROUND(SUM(AG56:AG60),2)</f>
        <v>0</v>
      </c>
      <c r="AH55" s="300"/>
      <c r="AI55" s="300"/>
      <c r="AJ55" s="300"/>
      <c r="AK55" s="300"/>
      <c r="AL55" s="300"/>
      <c r="AM55" s="300"/>
      <c r="AN55" s="299">
        <f t="shared" si="0"/>
        <v>0</v>
      </c>
      <c r="AO55" s="300"/>
      <c r="AP55" s="300"/>
      <c r="AQ55" s="75" t="s">
        <v>80</v>
      </c>
      <c r="AR55" s="72"/>
      <c r="AS55" s="76">
        <f>ROUND(SUM(AS56:AS60),2)</f>
        <v>0</v>
      </c>
      <c r="AT55" s="77">
        <f t="shared" si="1"/>
        <v>0</v>
      </c>
      <c r="AU55" s="78">
        <f>ROUND(SUM(AU56:AU60),5)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ROUND(SUM(AZ56:AZ60),2)</f>
        <v>0</v>
      </c>
      <c r="BA55" s="77">
        <f>ROUND(SUM(BA56:BA60),2)</f>
        <v>0</v>
      </c>
      <c r="BB55" s="77">
        <f>ROUND(SUM(BB56:BB60),2)</f>
        <v>0</v>
      </c>
      <c r="BC55" s="77">
        <f>ROUND(SUM(BC56:BC60),2)</f>
        <v>0</v>
      </c>
      <c r="BD55" s="79">
        <f>ROUND(SUM(BD56:BD60),2)</f>
        <v>0</v>
      </c>
      <c r="BS55" s="80" t="s">
        <v>73</v>
      </c>
      <c r="BT55" s="80" t="s">
        <v>22</v>
      </c>
      <c r="BU55" s="80" t="s">
        <v>75</v>
      </c>
      <c r="BV55" s="80" t="s">
        <v>76</v>
      </c>
      <c r="BW55" s="80" t="s">
        <v>81</v>
      </c>
      <c r="BX55" s="80" t="s">
        <v>5</v>
      </c>
      <c r="CL55" s="80" t="s">
        <v>20</v>
      </c>
      <c r="CM55" s="80" t="s">
        <v>82</v>
      </c>
    </row>
    <row r="56" spans="1:91" s="3" customFormat="1" ht="16.5" customHeight="1">
      <c r="A56" s="81" t="s">
        <v>83</v>
      </c>
      <c r="B56" s="46"/>
      <c r="C56" s="9"/>
      <c r="D56" s="9"/>
      <c r="E56" s="290" t="s">
        <v>84</v>
      </c>
      <c r="F56" s="290"/>
      <c r="G56" s="290"/>
      <c r="H56" s="290"/>
      <c r="I56" s="290"/>
      <c r="J56" s="9"/>
      <c r="K56" s="290" t="s">
        <v>85</v>
      </c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302">
        <f>'SO_A - Část A - stavební ...'!J32</f>
        <v>0</v>
      </c>
      <c r="AH56" s="303"/>
      <c r="AI56" s="303"/>
      <c r="AJ56" s="303"/>
      <c r="AK56" s="303"/>
      <c r="AL56" s="303"/>
      <c r="AM56" s="303"/>
      <c r="AN56" s="302">
        <f t="shared" si="0"/>
        <v>0</v>
      </c>
      <c r="AO56" s="303"/>
      <c r="AP56" s="303"/>
      <c r="AQ56" s="82" t="s">
        <v>86</v>
      </c>
      <c r="AR56" s="46"/>
      <c r="AS56" s="83">
        <v>0</v>
      </c>
      <c r="AT56" s="84">
        <f t="shared" si="1"/>
        <v>0</v>
      </c>
      <c r="AU56" s="85">
        <f>'SO_A - Část A - stavební ...'!P100</f>
        <v>0</v>
      </c>
      <c r="AV56" s="84">
        <f>'SO_A - Část A - stavební ...'!J35</f>
        <v>0</v>
      </c>
      <c r="AW56" s="84">
        <f>'SO_A - Část A - stavební ...'!J36</f>
        <v>0</v>
      </c>
      <c r="AX56" s="84">
        <f>'SO_A - Část A - stavební ...'!J37</f>
        <v>0</v>
      </c>
      <c r="AY56" s="84">
        <f>'SO_A - Část A - stavební ...'!J38</f>
        <v>0</v>
      </c>
      <c r="AZ56" s="84">
        <f>'SO_A - Část A - stavební ...'!F35</f>
        <v>0</v>
      </c>
      <c r="BA56" s="84">
        <f>'SO_A - Část A - stavební ...'!F36</f>
        <v>0</v>
      </c>
      <c r="BB56" s="84">
        <f>'SO_A - Část A - stavební ...'!F37</f>
        <v>0</v>
      </c>
      <c r="BC56" s="84">
        <f>'SO_A - Část A - stavební ...'!F38</f>
        <v>0</v>
      </c>
      <c r="BD56" s="86">
        <f>'SO_A - Část A - stavební ...'!F39</f>
        <v>0</v>
      </c>
      <c r="BT56" s="26" t="s">
        <v>82</v>
      </c>
      <c r="BV56" s="26" t="s">
        <v>76</v>
      </c>
      <c r="BW56" s="26" t="s">
        <v>87</v>
      </c>
      <c r="BX56" s="26" t="s">
        <v>81</v>
      </c>
      <c r="CL56" s="26" t="s">
        <v>20</v>
      </c>
    </row>
    <row r="57" spans="1:91" s="3" customFormat="1" ht="16.5" customHeight="1">
      <c r="A57" s="81" t="s">
        <v>83</v>
      </c>
      <c r="B57" s="46"/>
      <c r="C57" s="9"/>
      <c r="D57" s="9"/>
      <c r="E57" s="290" t="s">
        <v>88</v>
      </c>
      <c r="F57" s="290"/>
      <c r="G57" s="290"/>
      <c r="H57" s="290"/>
      <c r="I57" s="290"/>
      <c r="J57" s="9"/>
      <c r="K57" s="290" t="s">
        <v>89</v>
      </c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302">
        <f>'SO_A1 - Elektroinstalace'!J32</f>
        <v>0</v>
      </c>
      <c r="AH57" s="303"/>
      <c r="AI57" s="303"/>
      <c r="AJ57" s="303"/>
      <c r="AK57" s="303"/>
      <c r="AL57" s="303"/>
      <c r="AM57" s="303"/>
      <c r="AN57" s="302">
        <f t="shared" si="0"/>
        <v>0</v>
      </c>
      <c r="AO57" s="303"/>
      <c r="AP57" s="303"/>
      <c r="AQ57" s="82" t="s">
        <v>86</v>
      </c>
      <c r="AR57" s="46"/>
      <c r="AS57" s="83">
        <v>0</v>
      </c>
      <c r="AT57" s="84">
        <f t="shared" si="1"/>
        <v>0</v>
      </c>
      <c r="AU57" s="85">
        <f>'SO_A1 - Elektroinstalace'!P89</f>
        <v>0</v>
      </c>
      <c r="AV57" s="84">
        <f>'SO_A1 - Elektroinstalace'!J35</f>
        <v>0</v>
      </c>
      <c r="AW57" s="84">
        <f>'SO_A1 - Elektroinstalace'!J36</f>
        <v>0</v>
      </c>
      <c r="AX57" s="84">
        <f>'SO_A1 - Elektroinstalace'!J37</f>
        <v>0</v>
      </c>
      <c r="AY57" s="84">
        <f>'SO_A1 - Elektroinstalace'!J38</f>
        <v>0</v>
      </c>
      <c r="AZ57" s="84">
        <f>'SO_A1 - Elektroinstalace'!F35</f>
        <v>0</v>
      </c>
      <c r="BA57" s="84">
        <f>'SO_A1 - Elektroinstalace'!F36</f>
        <v>0</v>
      </c>
      <c r="BB57" s="84">
        <f>'SO_A1 - Elektroinstalace'!F37</f>
        <v>0</v>
      </c>
      <c r="BC57" s="84">
        <f>'SO_A1 - Elektroinstalace'!F38</f>
        <v>0</v>
      </c>
      <c r="BD57" s="86">
        <f>'SO_A1 - Elektroinstalace'!F39</f>
        <v>0</v>
      </c>
      <c r="BT57" s="26" t="s">
        <v>82</v>
      </c>
      <c r="BV57" s="26" t="s">
        <v>76</v>
      </c>
      <c r="BW57" s="26" t="s">
        <v>90</v>
      </c>
      <c r="BX57" s="26" t="s">
        <v>81</v>
      </c>
      <c r="CL57" s="26" t="s">
        <v>20</v>
      </c>
    </row>
    <row r="58" spans="1:91" s="3" customFormat="1" ht="16.5" customHeight="1">
      <c r="A58" s="81" t="s">
        <v>83</v>
      </c>
      <c r="B58" s="46"/>
      <c r="C58" s="9"/>
      <c r="D58" s="9"/>
      <c r="E58" s="290" t="s">
        <v>91</v>
      </c>
      <c r="F58" s="290"/>
      <c r="G58" s="290"/>
      <c r="H58" s="290"/>
      <c r="I58" s="290"/>
      <c r="J58" s="9"/>
      <c r="K58" s="290" t="s">
        <v>92</v>
      </c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302">
        <f>'SO_A2 - Vodovod, kanaliza...'!J32</f>
        <v>0</v>
      </c>
      <c r="AH58" s="303"/>
      <c r="AI58" s="303"/>
      <c r="AJ58" s="303"/>
      <c r="AK58" s="303"/>
      <c r="AL58" s="303"/>
      <c r="AM58" s="303"/>
      <c r="AN58" s="302">
        <f t="shared" si="0"/>
        <v>0</v>
      </c>
      <c r="AO58" s="303"/>
      <c r="AP58" s="303"/>
      <c r="AQ58" s="82" t="s">
        <v>86</v>
      </c>
      <c r="AR58" s="46"/>
      <c r="AS58" s="83">
        <v>0</v>
      </c>
      <c r="AT58" s="84">
        <f t="shared" si="1"/>
        <v>0</v>
      </c>
      <c r="AU58" s="85">
        <f>'SO_A2 - Vodovod, kanaliza...'!P89</f>
        <v>0</v>
      </c>
      <c r="AV58" s="84">
        <f>'SO_A2 - Vodovod, kanaliza...'!J35</f>
        <v>0</v>
      </c>
      <c r="AW58" s="84">
        <f>'SO_A2 - Vodovod, kanaliza...'!J36</f>
        <v>0</v>
      </c>
      <c r="AX58" s="84">
        <f>'SO_A2 - Vodovod, kanaliza...'!J37</f>
        <v>0</v>
      </c>
      <c r="AY58" s="84">
        <f>'SO_A2 - Vodovod, kanaliza...'!J38</f>
        <v>0</v>
      </c>
      <c r="AZ58" s="84">
        <f>'SO_A2 - Vodovod, kanaliza...'!F35</f>
        <v>0</v>
      </c>
      <c r="BA58" s="84">
        <f>'SO_A2 - Vodovod, kanaliza...'!F36</f>
        <v>0</v>
      </c>
      <c r="BB58" s="84">
        <f>'SO_A2 - Vodovod, kanaliza...'!F37</f>
        <v>0</v>
      </c>
      <c r="BC58" s="84">
        <f>'SO_A2 - Vodovod, kanaliza...'!F38</f>
        <v>0</v>
      </c>
      <c r="BD58" s="86">
        <f>'SO_A2 - Vodovod, kanaliza...'!F39</f>
        <v>0</v>
      </c>
      <c r="BT58" s="26" t="s">
        <v>82</v>
      </c>
      <c r="BV58" s="26" t="s">
        <v>76</v>
      </c>
      <c r="BW58" s="26" t="s">
        <v>93</v>
      </c>
      <c r="BX58" s="26" t="s">
        <v>81</v>
      </c>
      <c r="CL58" s="26" t="s">
        <v>20</v>
      </c>
    </row>
    <row r="59" spans="1:91" s="3" customFormat="1" ht="16.5" customHeight="1">
      <c r="A59" s="81" t="s">
        <v>83</v>
      </c>
      <c r="B59" s="46"/>
      <c r="C59" s="9"/>
      <c r="D59" s="9"/>
      <c r="E59" s="290" t="s">
        <v>94</v>
      </c>
      <c r="F59" s="290"/>
      <c r="G59" s="290"/>
      <c r="H59" s="290"/>
      <c r="I59" s="290"/>
      <c r="J59" s="9"/>
      <c r="K59" s="290" t="s">
        <v>95</v>
      </c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302">
        <f>'SO_A3 - Vzduchotechnika'!J32</f>
        <v>0</v>
      </c>
      <c r="AH59" s="303"/>
      <c r="AI59" s="303"/>
      <c r="AJ59" s="303"/>
      <c r="AK59" s="303"/>
      <c r="AL59" s="303"/>
      <c r="AM59" s="303"/>
      <c r="AN59" s="302">
        <f t="shared" si="0"/>
        <v>0</v>
      </c>
      <c r="AO59" s="303"/>
      <c r="AP59" s="303"/>
      <c r="AQ59" s="82" t="s">
        <v>86</v>
      </c>
      <c r="AR59" s="46"/>
      <c r="AS59" s="83">
        <v>0</v>
      </c>
      <c r="AT59" s="84">
        <f t="shared" si="1"/>
        <v>0</v>
      </c>
      <c r="AU59" s="85">
        <f>'SO_A3 - Vzduchotechnika'!P88</f>
        <v>0</v>
      </c>
      <c r="AV59" s="84">
        <f>'SO_A3 - Vzduchotechnika'!J35</f>
        <v>0</v>
      </c>
      <c r="AW59" s="84">
        <f>'SO_A3 - Vzduchotechnika'!J36</f>
        <v>0</v>
      </c>
      <c r="AX59" s="84">
        <f>'SO_A3 - Vzduchotechnika'!J37</f>
        <v>0</v>
      </c>
      <c r="AY59" s="84">
        <f>'SO_A3 - Vzduchotechnika'!J38</f>
        <v>0</v>
      </c>
      <c r="AZ59" s="84">
        <f>'SO_A3 - Vzduchotechnika'!F35</f>
        <v>0</v>
      </c>
      <c r="BA59" s="84">
        <f>'SO_A3 - Vzduchotechnika'!F36</f>
        <v>0</v>
      </c>
      <c r="BB59" s="84">
        <f>'SO_A3 - Vzduchotechnika'!F37</f>
        <v>0</v>
      </c>
      <c r="BC59" s="84">
        <f>'SO_A3 - Vzduchotechnika'!F38</f>
        <v>0</v>
      </c>
      <c r="BD59" s="86">
        <f>'SO_A3 - Vzduchotechnika'!F39</f>
        <v>0</v>
      </c>
      <c r="BT59" s="26" t="s">
        <v>82</v>
      </c>
      <c r="BV59" s="26" t="s">
        <v>76</v>
      </c>
      <c r="BW59" s="26" t="s">
        <v>96</v>
      </c>
      <c r="BX59" s="26" t="s">
        <v>81</v>
      </c>
      <c r="CL59" s="26" t="s">
        <v>20</v>
      </c>
    </row>
    <row r="60" spans="1:91" s="3" customFormat="1" ht="16.5" customHeight="1">
      <c r="A60" s="81" t="s">
        <v>83</v>
      </c>
      <c r="B60" s="46"/>
      <c r="C60" s="9"/>
      <c r="D60" s="9"/>
      <c r="E60" s="290" t="s">
        <v>97</v>
      </c>
      <c r="F60" s="290"/>
      <c r="G60" s="290"/>
      <c r="H60" s="290"/>
      <c r="I60" s="290"/>
      <c r="J60" s="9"/>
      <c r="K60" s="290" t="s">
        <v>98</v>
      </c>
      <c r="L60" s="290"/>
      <c r="M60" s="290"/>
      <c r="N60" s="290"/>
      <c r="O60" s="290"/>
      <c r="P60" s="290"/>
      <c r="Q60" s="290"/>
      <c r="R60" s="290"/>
      <c r="S60" s="290"/>
      <c r="T60" s="290"/>
      <c r="U60" s="290"/>
      <c r="V60" s="290"/>
      <c r="W60" s="290"/>
      <c r="X60" s="290"/>
      <c r="Y60" s="290"/>
      <c r="Z60" s="290"/>
      <c r="AA60" s="290"/>
      <c r="AB60" s="290"/>
      <c r="AC60" s="290"/>
      <c r="AD60" s="290"/>
      <c r="AE60" s="290"/>
      <c r="AF60" s="290"/>
      <c r="AG60" s="302">
        <f>'VRN_A - Vedlejší náklady'!J32</f>
        <v>0</v>
      </c>
      <c r="AH60" s="303"/>
      <c r="AI60" s="303"/>
      <c r="AJ60" s="303"/>
      <c r="AK60" s="303"/>
      <c r="AL60" s="303"/>
      <c r="AM60" s="303"/>
      <c r="AN60" s="302">
        <f t="shared" si="0"/>
        <v>0</v>
      </c>
      <c r="AO60" s="303"/>
      <c r="AP60" s="303"/>
      <c r="AQ60" s="82" t="s">
        <v>86</v>
      </c>
      <c r="AR60" s="46"/>
      <c r="AS60" s="83">
        <v>0</v>
      </c>
      <c r="AT60" s="84">
        <f t="shared" si="1"/>
        <v>0</v>
      </c>
      <c r="AU60" s="85">
        <f>'VRN_A - Vedlejší náklady'!P87</f>
        <v>0</v>
      </c>
      <c r="AV60" s="84">
        <f>'VRN_A - Vedlejší náklady'!J35</f>
        <v>0</v>
      </c>
      <c r="AW60" s="84">
        <f>'VRN_A - Vedlejší náklady'!J36</f>
        <v>0</v>
      </c>
      <c r="AX60" s="84">
        <f>'VRN_A - Vedlejší náklady'!J37</f>
        <v>0</v>
      </c>
      <c r="AY60" s="84">
        <f>'VRN_A - Vedlejší náklady'!J38</f>
        <v>0</v>
      </c>
      <c r="AZ60" s="84">
        <f>'VRN_A - Vedlejší náklady'!F35</f>
        <v>0</v>
      </c>
      <c r="BA60" s="84">
        <f>'VRN_A - Vedlejší náklady'!F36</f>
        <v>0</v>
      </c>
      <c r="BB60" s="84">
        <f>'VRN_A - Vedlejší náklady'!F37</f>
        <v>0</v>
      </c>
      <c r="BC60" s="84">
        <f>'VRN_A - Vedlejší náklady'!F38</f>
        <v>0</v>
      </c>
      <c r="BD60" s="86">
        <f>'VRN_A - Vedlejší náklady'!F39</f>
        <v>0</v>
      </c>
      <c r="BT60" s="26" t="s">
        <v>82</v>
      </c>
      <c r="BV60" s="26" t="s">
        <v>76</v>
      </c>
      <c r="BW60" s="26" t="s">
        <v>99</v>
      </c>
      <c r="BX60" s="26" t="s">
        <v>81</v>
      </c>
      <c r="CL60" s="26" t="s">
        <v>20</v>
      </c>
    </row>
    <row r="61" spans="1:91" s="6" customFormat="1" ht="16.5" customHeight="1">
      <c r="B61" s="72"/>
      <c r="C61" s="73"/>
      <c r="D61" s="289" t="s">
        <v>100</v>
      </c>
      <c r="E61" s="289"/>
      <c r="F61" s="289"/>
      <c r="G61" s="289"/>
      <c r="H61" s="289"/>
      <c r="I61" s="74"/>
      <c r="J61" s="289" t="s">
        <v>101</v>
      </c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301">
        <f>ROUND(SUM(AG62:AG66),2)</f>
        <v>0</v>
      </c>
      <c r="AH61" s="300"/>
      <c r="AI61" s="300"/>
      <c r="AJ61" s="300"/>
      <c r="AK61" s="300"/>
      <c r="AL61" s="300"/>
      <c r="AM61" s="300"/>
      <c r="AN61" s="299">
        <f t="shared" si="0"/>
        <v>0</v>
      </c>
      <c r="AO61" s="300"/>
      <c r="AP61" s="300"/>
      <c r="AQ61" s="75" t="s">
        <v>80</v>
      </c>
      <c r="AR61" s="72"/>
      <c r="AS61" s="76">
        <f>ROUND(SUM(AS62:AS66),2)</f>
        <v>0</v>
      </c>
      <c r="AT61" s="77">
        <f t="shared" si="1"/>
        <v>0</v>
      </c>
      <c r="AU61" s="78">
        <f>ROUND(SUM(AU62:AU66),5)</f>
        <v>0</v>
      </c>
      <c r="AV61" s="77">
        <f>ROUND(AZ61*L29,2)</f>
        <v>0</v>
      </c>
      <c r="AW61" s="77">
        <f>ROUND(BA61*L30,2)</f>
        <v>0</v>
      </c>
      <c r="AX61" s="77">
        <f>ROUND(BB61*L29,2)</f>
        <v>0</v>
      </c>
      <c r="AY61" s="77">
        <f>ROUND(BC61*L30,2)</f>
        <v>0</v>
      </c>
      <c r="AZ61" s="77">
        <f>ROUND(SUM(AZ62:AZ66),2)</f>
        <v>0</v>
      </c>
      <c r="BA61" s="77">
        <f>ROUND(SUM(BA62:BA66),2)</f>
        <v>0</v>
      </c>
      <c r="BB61" s="77">
        <f>ROUND(SUM(BB62:BB66),2)</f>
        <v>0</v>
      </c>
      <c r="BC61" s="77">
        <f>ROUND(SUM(BC62:BC66),2)</f>
        <v>0</v>
      </c>
      <c r="BD61" s="79">
        <f>ROUND(SUM(BD62:BD66),2)</f>
        <v>0</v>
      </c>
      <c r="BS61" s="80" t="s">
        <v>73</v>
      </c>
      <c r="BT61" s="80" t="s">
        <v>22</v>
      </c>
      <c r="BU61" s="80" t="s">
        <v>75</v>
      </c>
      <c r="BV61" s="80" t="s">
        <v>76</v>
      </c>
      <c r="BW61" s="80" t="s">
        <v>102</v>
      </c>
      <c r="BX61" s="80" t="s">
        <v>5</v>
      </c>
      <c r="CL61" s="80" t="s">
        <v>20</v>
      </c>
      <c r="CM61" s="80" t="s">
        <v>82</v>
      </c>
    </row>
    <row r="62" spans="1:91" s="3" customFormat="1" ht="16.5" customHeight="1">
      <c r="A62" s="81" t="s">
        <v>83</v>
      </c>
      <c r="B62" s="46"/>
      <c r="C62" s="9"/>
      <c r="D62" s="9"/>
      <c r="E62" s="290" t="s">
        <v>103</v>
      </c>
      <c r="F62" s="290"/>
      <c r="G62" s="290"/>
      <c r="H62" s="290"/>
      <c r="I62" s="290"/>
      <c r="J62" s="9"/>
      <c r="K62" s="290" t="s">
        <v>104</v>
      </c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302">
        <f>'SO_B - Část B - stavební ...'!J32</f>
        <v>0</v>
      </c>
      <c r="AH62" s="303"/>
      <c r="AI62" s="303"/>
      <c r="AJ62" s="303"/>
      <c r="AK62" s="303"/>
      <c r="AL62" s="303"/>
      <c r="AM62" s="303"/>
      <c r="AN62" s="302">
        <f t="shared" si="0"/>
        <v>0</v>
      </c>
      <c r="AO62" s="303"/>
      <c r="AP62" s="303"/>
      <c r="AQ62" s="82" t="s">
        <v>86</v>
      </c>
      <c r="AR62" s="46"/>
      <c r="AS62" s="83">
        <v>0</v>
      </c>
      <c r="AT62" s="84">
        <f t="shared" si="1"/>
        <v>0</v>
      </c>
      <c r="AU62" s="85">
        <f>'SO_B - Část B - stavební ...'!P99</f>
        <v>0</v>
      </c>
      <c r="AV62" s="84">
        <f>'SO_B - Část B - stavební ...'!J35</f>
        <v>0</v>
      </c>
      <c r="AW62" s="84">
        <f>'SO_B - Část B - stavební ...'!J36</f>
        <v>0</v>
      </c>
      <c r="AX62" s="84">
        <f>'SO_B - Část B - stavební ...'!J37</f>
        <v>0</v>
      </c>
      <c r="AY62" s="84">
        <f>'SO_B - Část B - stavební ...'!J38</f>
        <v>0</v>
      </c>
      <c r="AZ62" s="84">
        <f>'SO_B - Část B - stavební ...'!F35</f>
        <v>0</v>
      </c>
      <c r="BA62" s="84">
        <f>'SO_B - Část B - stavební ...'!F36</f>
        <v>0</v>
      </c>
      <c r="BB62" s="84">
        <f>'SO_B - Část B - stavební ...'!F37</f>
        <v>0</v>
      </c>
      <c r="BC62" s="84">
        <f>'SO_B - Část B - stavební ...'!F38</f>
        <v>0</v>
      </c>
      <c r="BD62" s="86">
        <f>'SO_B - Část B - stavební ...'!F39</f>
        <v>0</v>
      </c>
      <c r="BT62" s="26" t="s">
        <v>82</v>
      </c>
      <c r="BV62" s="26" t="s">
        <v>76</v>
      </c>
      <c r="BW62" s="26" t="s">
        <v>105</v>
      </c>
      <c r="BX62" s="26" t="s">
        <v>102</v>
      </c>
      <c r="CL62" s="26" t="s">
        <v>20</v>
      </c>
    </row>
    <row r="63" spans="1:91" s="3" customFormat="1" ht="16.5" customHeight="1">
      <c r="A63" s="81" t="s">
        <v>83</v>
      </c>
      <c r="B63" s="46"/>
      <c r="C63" s="9"/>
      <c r="D63" s="9"/>
      <c r="E63" s="290" t="s">
        <v>106</v>
      </c>
      <c r="F63" s="290"/>
      <c r="G63" s="290"/>
      <c r="H63" s="290"/>
      <c r="I63" s="290"/>
      <c r="J63" s="9"/>
      <c r="K63" s="290" t="s">
        <v>89</v>
      </c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302">
        <f>'SO_B1 - Elektroinstalace'!J32</f>
        <v>0</v>
      </c>
      <c r="AH63" s="303"/>
      <c r="AI63" s="303"/>
      <c r="AJ63" s="303"/>
      <c r="AK63" s="303"/>
      <c r="AL63" s="303"/>
      <c r="AM63" s="303"/>
      <c r="AN63" s="302">
        <f t="shared" si="0"/>
        <v>0</v>
      </c>
      <c r="AO63" s="303"/>
      <c r="AP63" s="303"/>
      <c r="AQ63" s="82" t="s">
        <v>86</v>
      </c>
      <c r="AR63" s="46"/>
      <c r="AS63" s="83">
        <v>0</v>
      </c>
      <c r="AT63" s="84">
        <f t="shared" si="1"/>
        <v>0</v>
      </c>
      <c r="AU63" s="85">
        <f>'SO_B1 - Elektroinstalace'!P89</f>
        <v>0</v>
      </c>
      <c r="AV63" s="84">
        <f>'SO_B1 - Elektroinstalace'!J35</f>
        <v>0</v>
      </c>
      <c r="AW63" s="84">
        <f>'SO_B1 - Elektroinstalace'!J36</f>
        <v>0</v>
      </c>
      <c r="AX63" s="84">
        <f>'SO_B1 - Elektroinstalace'!J37</f>
        <v>0</v>
      </c>
      <c r="AY63" s="84">
        <f>'SO_B1 - Elektroinstalace'!J38</f>
        <v>0</v>
      </c>
      <c r="AZ63" s="84">
        <f>'SO_B1 - Elektroinstalace'!F35</f>
        <v>0</v>
      </c>
      <c r="BA63" s="84">
        <f>'SO_B1 - Elektroinstalace'!F36</f>
        <v>0</v>
      </c>
      <c r="BB63" s="84">
        <f>'SO_B1 - Elektroinstalace'!F37</f>
        <v>0</v>
      </c>
      <c r="BC63" s="84">
        <f>'SO_B1 - Elektroinstalace'!F38</f>
        <v>0</v>
      </c>
      <c r="BD63" s="86">
        <f>'SO_B1 - Elektroinstalace'!F39</f>
        <v>0</v>
      </c>
      <c r="BT63" s="26" t="s">
        <v>82</v>
      </c>
      <c r="BV63" s="26" t="s">
        <v>76</v>
      </c>
      <c r="BW63" s="26" t="s">
        <v>107</v>
      </c>
      <c r="BX63" s="26" t="s">
        <v>102</v>
      </c>
      <c r="CL63" s="26" t="s">
        <v>20</v>
      </c>
    </row>
    <row r="64" spans="1:91" s="3" customFormat="1" ht="16.5" customHeight="1">
      <c r="A64" s="81" t="s">
        <v>83</v>
      </c>
      <c r="B64" s="46"/>
      <c r="C64" s="9"/>
      <c r="D64" s="9"/>
      <c r="E64" s="290" t="s">
        <v>108</v>
      </c>
      <c r="F64" s="290"/>
      <c r="G64" s="290"/>
      <c r="H64" s="290"/>
      <c r="I64" s="290"/>
      <c r="J64" s="9"/>
      <c r="K64" s="290" t="s">
        <v>92</v>
      </c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302">
        <f>'SO_B2 - Vodovod, kanaliza...'!J32</f>
        <v>0</v>
      </c>
      <c r="AH64" s="303"/>
      <c r="AI64" s="303"/>
      <c r="AJ64" s="303"/>
      <c r="AK64" s="303"/>
      <c r="AL64" s="303"/>
      <c r="AM64" s="303"/>
      <c r="AN64" s="302">
        <f t="shared" si="0"/>
        <v>0</v>
      </c>
      <c r="AO64" s="303"/>
      <c r="AP64" s="303"/>
      <c r="AQ64" s="82" t="s">
        <v>86</v>
      </c>
      <c r="AR64" s="46"/>
      <c r="AS64" s="83">
        <v>0</v>
      </c>
      <c r="AT64" s="84">
        <f t="shared" si="1"/>
        <v>0</v>
      </c>
      <c r="AU64" s="85">
        <f>'SO_B2 - Vodovod, kanaliza...'!P89</f>
        <v>0</v>
      </c>
      <c r="AV64" s="84">
        <f>'SO_B2 - Vodovod, kanaliza...'!J35</f>
        <v>0</v>
      </c>
      <c r="AW64" s="84">
        <f>'SO_B2 - Vodovod, kanaliza...'!J36</f>
        <v>0</v>
      </c>
      <c r="AX64" s="84">
        <f>'SO_B2 - Vodovod, kanaliza...'!J37</f>
        <v>0</v>
      </c>
      <c r="AY64" s="84">
        <f>'SO_B2 - Vodovod, kanaliza...'!J38</f>
        <v>0</v>
      </c>
      <c r="AZ64" s="84">
        <f>'SO_B2 - Vodovod, kanaliza...'!F35</f>
        <v>0</v>
      </c>
      <c r="BA64" s="84">
        <f>'SO_B2 - Vodovod, kanaliza...'!F36</f>
        <v>0</v>
      </c>
      <c r="BB64" s="84">
        <f>'SO_B2 - Vodovod, kanaliza...'!F37</f>
        <v>0</v>
      </c>
      <c r="BC64" s="84">
        <f>'SO_B2 - Vodovod, kanaliza...'!F38</f>
        <v>0</v>
      </c>
      <c r="BD64" s="86">
        <f>'SO_B2 - Vodovod, kanaliza...'!F39</f>
        <v>0</v>
      </c>
      <c r="BT64" s="26" t="s">
        <v>82</v>
      </c>
      <c r="BV64" s="26" t="s">
        <v>76</v>
      </c>
      <c r="BW64" s="26" t="s">
        <v>109</v>
      </c>
      <c r="BX64" s="26" t="s">
        <v>102</v>
      </c>
      <c r="CL64" s="26" t="s">
        <v>20</v>
      </c>
    </row>
    <row r="65" spans="1:91" s="3" customFormat="1" ht="16.5" customHeight="1">
      <c r="A65" s="81" t="s">
        <v>83</v>
      </c>
      <c r="B65" s="46"/>
      <c r="C65" s="9"/>
      <c r="D65" s="9"/>
      <c r="E65" s="290" t="s">
        <v>110</v>
      </c>
      <c r="F65" s="290"/>
      <c r="G65" s="290"/>
      <c r="H65" s="290"/>
      <c r="I65" s="290"/>
      <c r="J65" s="9"/>
      <c r="K65" s="290" t="s">
        <v>95</v>
      </c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302">
        <f>'SO_B3 - Vzduchotechnika'!J32</f>
        <v>0</v>
      </c>
      <c r="AH65" s="303"/>
      <c r="AI65" s="303"/>
      <c r="AJ65" s="303"/>
      <c r="AK65" s="303"/>
      <c r="AL65" s="303"/>
      <c r="AM65" s="303"/>
      <c r="AN65" s="302">
        <f t="shared" si="0"/>
        <v>0</v>
      </c>
      <c r="AO65" s="303"/>
      <c r="AP65" s="303"/>
      <c r="AQ65" s="82" t="s">
        <v>86</v>
      </c>
      <c r="AR65" s="46"/>
      <c r="AS65" s="83">
        <v>0</v>
      </c>
      <c r="AT65" s="84">
        <f t="shared" si="1"/>
        <v>0</v>
      </c>
      <c r="AU65" s="85">
        <f>'SO_B3 - Vzduchotechnika'!P88</f>
        <v>0</v>
      </c>
      <c r="AV65" s="84">
        <f>'SO_B3 - Vzduchotechnika'!J35</f>
        <v>0</v>
      </c>
      <c r="AW65" s="84">
        <f>'SO_B3 - Vzduchotechnika'!J36</f>
        <v>0</v>
      </c>
      <c r="AX65" s="84">
        <f>'SO_B3 - Vzduchotechnika'!J37</f>
        <v>0</v>
      </c>
      <c r="AY65" s="84">
        <f>'SO_B3 - Vzduchotechnika'!J38</f>
        <v>0</v>
      </c>
      <c r="AZ65" s="84">
        <f>'SO_B3 - Vzduchotechnika'!F35</f>
        <v>0</v>
      </c>
      <c r="BA65" s="84">
        <f>'SO_B3 - Vzduchotechnika'!F36</f>
        <v>0</v>
      </c>
      <c r="BB65" s="84">
        <f>'SO_B3 - Vzduchotechnika'!F37</f>
        <v>0</v>
      </c>
      <c r="BC65" s="84">
        <f>'SO_B3 - Vzduchotechnika'!F38</f>
        <v>0</v>
      </c>
      <c r="BD65" s="86">
        <f>'SO_B3 - Vzduchotechnika'!F39</f>
        <v>0</v>
      </c>
      <c r="BT65" s="26" t="s">
        <v>82</v>
      </c>
      <c r="BV65" s="26" t="s">
        <v>76</v>
      </c>
      <c r="BW65" s="26" t="s">
        <v>111</v>
      </c>
      <c r="BX65" s="26" t="s">
        <v>102</v>
      </c>
      <c r="CL65" s="26" t="s">
        <v>20</v>
      </c>
    </row>
    <row r="66" spans="1:91" s="3" customFormat="1" ht="16.5" customHeight="1">
      <c r="A66" s="81" t="s">
        <v>83</v>
      </c>
      <c r="B66" s="46"/>
      <c r="C66" s="9"/>
      <c r="D66" s="9"/>
      <c r="E66" s="290" t="s">
        <v>112</v>
      </c>
      <c r="F66" s="290"/>
      <c r="G66" s="290"/>
      <c r="H66" s="290"/>
      <c r="I66" s="290"/>
      <c r="J66" s="9"/>
      <c r="K66" s="290" t="s">
        <v>98</v>
      </c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302">
        <f>'VRN_B - Vedlejší náklady'!J32</f>
        <v>0</v>
      </c>
      <c r="AH66" s="303"/>
      <c r="AI66" s="303"/>
      <c r="AJ66" s="303"/>
      <c r="AK66" s="303"/>
      <c r="AL66" s="303"/>
      <c r="AM66" s="303"/>
      <c r="AN66" s="302">
        <f t="shared" si="0"/>
        <v>0</v>
      </c>
      <c r="AO66" s="303"/>
      <c r="AP66" s="303"/>
      <c r="AQ66" s="82" t="s">
        <v>86</v>
      </c>
      <c r="AR66" s="46"/>
      <c r="AS66" s="83">
        <v>0</v>
      </c>
      <c r="AT66" s="84">
        <f t="shared" si="1"/>
        <v>0</v>
      </c>
      <c r="AU66" s="85">
        <f>'VRN_B - Vedlejší náklady'!P87</f>
        <v>0</v>
      </c>
      <c r="AV66" s="84">
        <f>'VRN_B - Vedlejší náklady'!J35</f>
        <v>0</v>
      </c>
      <c r="AW66" s="84">
        <f>'VRN_B - Vedlejší náklady'!J36</f>
        <v>0</v>
      </c>
      <c r="AX66" s="84">
        <f>'VRN_B - Vedlejší náklady'!J37</f>
        <v>0</v>
      </c>
      <c r="AY66" s="84">
        <f>'VRN_B - Vedlejší náklady'!J38</f>
        <v>0</v>
      </c>
      <c r="AZ66" s="84">
        <f>'VRN_B - Vedlejší náklady'!F35</f>
        <v>0</v>
      </c>
      <c r="BA66" s="84">
        <f>'VRN_B - Vedlejší náklady'!F36</f>
        <v>0</v>
      </c>
      <c r="BB66" s="84">
        <f>'VRN_B - Vedlejší náklady'!F37</f>
        <v>0</v>
      </c>
      <c r="BC66" s="84">
        <f>'VRN_B - Vedlejší náklady'!F38</f>
        <v>0</v>
      </c>
      <c r="BD66" s="86">
        <f>'VRN_B - Vedlejší náklady'!F39</f>
        <v>0</v>
      </c>
      <c r="BT66" s="26" t="s">
        <v>82</v>
      </c>
      <c r="BV66" s="26" t="s">
        <v>76</v>
      </c>
      <c r="BW66" s="26" t="s">
        <v>113</v>
      </c>
      <c r="BX66" s="26" t="s">
        <v>102</v>
      </c>
      <c r="CL66" s="26" t="s">
        <v>20</v>
      </c>
    </row>
    <row r="67" spans="1:91" s="6" customFormat="1" ht="16.5" customHeight="1">
      <c r="B67" s="72"/>
      <c r="C67" s="73"/>
      <c r="D67" s="289" t="s">
        <v>114</v>
      </c>
      <c r="E67" s="289"/>
      <c r="F67" s="289"/>
      <c r="G67" s="289"/>
      <c r="H67" s="289"/>
      <c r="I67" s="74"/>
      <c r="J67" s="289" t="s">
        <v>115</v>
      </c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301">
        <f>ROUND(SUM(AG68:AG72),2)</f>
        <v>0</v>
      </c>
      <c r="AH67" s="300"/>
      <c r="AI67" s="300"/>
      <c r="AJ67" s="300"/>
      <c r="AK67" s="300"/>
      <c r="AL67" s="300"/>
      <c r="AM67" s="300"/>
      <c r="AN67" s="299">
        <f t="shared" si="0"/>
        <v>0</v>
      </c>
      <c r="AO67" s="300"/>
      <c r="AP67" s="300"/>
      <c r="AQ67" s="75" t="s">
        <v>80</v>
      </c>
      <c r="AR67" s="72"/>
      <c r="AS67" s="76">
        <f>ROUND(SUM(AS68:AS72),2)</f>
        <v>0</v>
      </c>
      <c r="AT67" s="77">
        <f t="shared" si="1"/>
        <v>0</v>
      </c>
      <c r="AU67" s="78">
        <f>ROUND(SUM(AU68:AU72),5)</f>
        <v>0</v>
      </c>
      <c r="AV67" s="77">
        <f>ROUND(AZ67*L29,2)</f>
        <v>0</v>
      </c>
      <c r="AW67" s="77">
        <f>ROUND(BA67*L30,2)</f>
        <v>0</v>
      </c>
      <c r="AX67" s="77">
        <f>ROUND(BB67*L29,2)</f>
        <v>0</v>
      </c>
      <c r="AY67" s="77">
        <f>ROUND(BC67*L30,2)</f>
        <v>0</v>
      </c>
      <c r="AZ67" s="77">
        <f>ROUND(SUM(AZ68:AZ72),2)</f>
        <v>0</v>
      </c>
      <c r="BA67" s="77">
        <f>ROUND(SUM(BA68:BA72),2)</f>
        <v>0</v>
      </c>
      <c r="BB67" s="77">
        <f>ROUND(SUM(BB68:BB72),2)</f>
        <v>0</v>
      </c>
      <c r="BC67" s="77">
        <f>ROUND(SUM(BC68:BC72),2)</f>
        <v>0</v>
      </c>
      <c r="BD67" s="79">
        <f>ROUND(SUM(BD68:BD72),2)</f>
        <v>0</v>
      </c>
      <c r="BS67" s="80" t="s">
        <v>73</v>
      </c>
      <c r="BT67" s="80" t="s">
        <v>22</v>
      </c>
      <c r="BU67" s="80" t="s">
        <v>75</v>
      </c>
      <c r="BV67" s="80" t="s">
        <v>76</v>
      </c>
      <c r="BW67" s="80" t="s">
        <v>116</v>
      </c>
      <c r="BX67" s="80" t="s">
        <v>5</v>
      </c>
      <c r="CL67" s="80" t="s">
        <v>20</v>
      </c>
      <c r="CM67" s="80" t="s">
        <v>82</v>
      </c>
    </row>
    <row r="68" spans="1:91" s="3" customFormat="1" ht="16.5" customHeight="1">
      <c r="A68" s="81" t="s">
        <v>83</v>
      </c>
      <c r="B68" s="46"/>
      <c r="C68" s="9"/>
      <c r="D68" s="9"/>
      <c r="E68" s="290" t="s">
        <v>117</v>
      </c>
      <c r="F68" s="290"/>
      <c r="G68" s="290"/>
      <c r="H68" s="290"/>
      <c r="I68" s="290"/>
      <c r="J68" s="9"/>
      <c r="K68" s="290" t="s">
        <v>118</v>
      </c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302">
        <f>'SO_C - Část C - stavební ...'!J32</f>
        <v>0</v>
      </c>
      <c r="AH68" s="303"/>
      <c r="AI68" s="303"/>
      <c r="AJ68" s="303"/>
      <c r="AK68" s="303"/>
      <c r="AL68" s="303"/>
      <c r="AM68" s="303"/>
      <c r="AN68" s="302">
        <f t="shared" si="0"/>
        <v>0</v>
      </c>
      <c r="AO68" s="303"/>
      <c r="AP68" s="303"/>
      <c r="AQ68" s="82" t="s">
        <v>86</v>
      </c>
      <c r="AR68" s="46"/>
      <c r="AS68" s="83">
        <v>0</v>
      </c>
      <c r="AT68" s="84">
        <f t="shared" si="1"/>
        <v>0</v>
      </c>
      <c r="AU68" s="85">
        <f>'SO_C - Část C - stavební ...'!P100</f>
        <v>0</v>
      </c>
      <c r="AV68" s="84">
        <f>'SO_C - Část C - stavební ...'!J35</f>
        <v>0</v>
      </c>
      <c r="AW68" s="84">
        <f>'SO_C - Část C - stavební ...'!J36</f>
        <v>0</v>
      </c>
      <c r="AX68" s="84">
        <f>'SO_C - Část C - stavební ...'!J37</f>
        <v>0</v>
      </c>
      <c r="AY68" s="84">
        <f>'SO_C - Část C - stavební ...'!J38</f>
        <v>0</v>
      </c>
      <c r="AZ68" s="84">
        <f>'SO_C - Část C - stavební ...'!F35</f>
        <v>0</v>
      </c>
      <c r="BA68" s="84">
        <f>'SO_C - Část C - stavební ...'!F36</f>
        <v>0</v>
      </c>
      <c r="BB68" s="84">
        <f>'SO_C - Část C - stavební ...'!F37</f>
        <v>0</v>
      </c>
      <c r="BC68" s="84">
        <f>'SO_C - Část C - stavební ...'!F38</f>
        <v>0</v>
      </c>
      <c r="BD68" s="86">
        <f>'SO_C - Část C - stavební ...'!F39</f>
        <v>0</v>
      </c>
      <c r="BT68" s="26" t="s">
        <v>82</v>
      </c>
      <c r="BV68" s="26" t="s">
        <v>76</v>
      </c>
      <c r="BW68" s="26" t="s">
        <v>119</v>
      </c>
      <c r="BX68" s="26" t="s">
        <v>116</v>
      </c>
      <c r="CL68" s="26" t="s">
        <v>20</v>
      </c>
    </row>
    <row r="69" spans="1:91" s="3" customFormat="1" ht="16.5" customHeight="1">
      <c r="A69" s="81" t="s">
        <v>83</v>
      </c>
      <c r="B69" s="46"/>
      <c r="C69" s="9"/>
      <c r="D69" s="9"/>
      <c r="E69" s="290" t="s">
        <v>120</v>
      </c>
      <c r="F69" s="290"/>
      <c r="G69" s="290"/>
      <c r="H69" s="290"/>
      <c r="I69" s="290"/>
      <c r="J69" s="9"/>
      <c r="K69" s="290" t="s">
        <v>89</v>
      </c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302">
        <f>'SO_C1 - Elektroinstalace'!J32</f>
        <v>0</v>
      </c>
      <c r="AH69" s="303"/>
      <c r="AI69" s="303"/>
      <c r="AJ69" s="303"/>
      <c r="AK69" s="303"/>
      <c r="AL69" s="303"/>
      <c r="AM69" s="303"/>
      <c r="AN69" s="302">
        <f t="shared" si="0"/>
        <v>0</v>
      </c>
      <c r="AO69" s="303"/>
      <c r="AP69" s="303"/>
      <c r="AQ69" s="82" t="s">
        <v>86</v>
      </c>
      <c r="AR69" s="46"/>
      <c r="AS69" s="83">
        <v>0</v>
      </c>
      <c r="AT69" s="84">
        <f t="shared" si="1"/>
        <v>0</v>
      </c>
      <c r="AU69" s="85">
        <f>'SO_C1 - Elektroinstalace'!P89</f>
        <v>0</v>
      </c>
      <c r="AV69" s="84">
        <f>'SO_C1 - Elektroinstalace'!J35</f>
        <v>0</v>
      </c>
      <c r="AW69" s="84">
        <f>'SO_C1 - Elektroinstalace'!J36</f>
        <v>0</v>
      </c>
      <c r="AX69" s="84">
        <f>'SO_C1 - Elektroinstalace'!J37</f>
        <v>0</v>
      </c>
      <c r="AY69" s="84">
        <f>'SO_C1 - Elektroinstalace'!J38</f>
        <v>0</v>
      </c>
      <c r="AZ69" s="84">
        <f>'SO_C1 - Elektroinstalace'!F35</f>
        <v>0</v>
      </c>
      <c r="BA69" s="84">
        <f>'SO_C1 - Elektroinstalace'!F36</f>
        <v>0</v>
      </c>
      <c r="BB69" s="84">
        <f>'SO_C1 - Elektroinstalace'!F37</f>
        <v>0</v>
      </c>
      <c r="BC69" s="84">
        <f>'SO_C1 - Elektroinstalace'!F38</f>
        <v>0</v>
      </c>
      <c r="BD69" s="86">
        <f>'SO_C1 - Elektroinstalace'!F39</f>
        <v>0</v>
      </c>
      <c r="BT69" s="26" t="s">
        <v>82</v>
      </c>
      <c r="BV69" s="26" t="s">
        <v>76</v>
      </c>
      <c r="BW69" s="26" t="s">
        <v>121</v>
      </c>
      <c r="BX69" s="26" t="s">
        <v>116</v>
      </c>
      <c r="CL69" s="26" t="s">
        <v>20</v>
      </c>
    </row>
    <row r="70" spans="1:91" s="3" customFormat="1" ht="16.5" customHeight="1">
      <c r="A70" s="81" t="s">
        <v>83</v>
      </c>
      <c r="B70" s="46"/>
      <c r="C70" s="9"/>
      <c r="D70" s="9"/>
      <c r="E70" s="290" t="s">
        <v>122</v>
      </c>
      <c r="F70" s="290"/>
      <c r="G70" s="290"/>
      <c r="H70" s="290"/>
      <c r="I70" s="290"/>
      <c r="J70" s="9"/>
      <c r="K70" s="290" t="s">
        <v>92</v>
      </c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302">
        <f>'SO_C2 - Vodovod, kanaliza...'!J32</f>
        <v>0</v>
      </c>
      <c r="AH70" s="303"/>
      <c r="AI70" s="303"/>
      <c r="AJ70" s="303"/>
      <c r="AK70" s="303"/>
      <c r="AL70" s="303"/>
      <c r="AM70" s="303"/>
      <c r="AN70" s="302">
        <f t="shared" si="0"/>
        <v>0</v>
      </c>
      <c r="AO70" s="303"/>
      <c r="AP70" s="303"/>
      <c r="AQ70" s="82" t="s">
        <v>86</v>
      </c>
      <c r="AR70" s="46"/>
      <c r="AS70" s="83">
        <v>0</v>
      </c>
      <c r="AT70" s="84">
        <f t="shared" si="1"/>
        <v>0</v>
      </c>
      <c r="AU70" s="85">
        <f>'SO_C2 - Vodovod, kanaliza...'!P88</f>
        <v>0</v>
      </c>
      <c r="AV70" s="84">
        <f>'SO_C2 - Vodovod, kanaliza...'!J35</f>
        <v>0</v>
      </c>
      <c r="AW70" s="84">
        <f>'SO_C2 - Vodovod, kanaliza...'!J36</f>
        <v>0</v>
      </c>
      <c r="AX70" s="84">
        <f>'SO_C2 - Vodovod, kanaliza...'!J37</f>
        <v>0</v>
      </c>
      <c r="AY70" s="84">
        <f>'SO_C2 - Vodovod, kanaliza...'!J38</f>
        <v>0</v>
      </c>
      <c r="AZ70" s="84">
        <f>'SO_C2 - Vodovod, kanaliza...'!F35</f>
        <v>0</v>
      </c>
      <c r="BA70" s="84">
        <f>'SO_C2 - Vodovod, kanaliza...'!F36</f>
        <v>0</v>
      </c>
      <c r="BB70" s="84">
        <f>'SO_C2 - Vodovod, kanaliza...'!F37</f>
        <v>0</v>
      </c>
      <c r="BC70" s="84">
        <f>'SO_C2 - Vodovod, kanaliza...'!F38</f>
        <v>0</v>
      </c>
      <c r="BD70" s="86">
        <f>'SO_C2 - Vodovod, kanaliza...'!F39</f>
        <v>0</v>
      </c>
      <c r="BT70" s="26" t="s">
        <v>82</v>
      </c>
      <c r="BV70" s="26" t="s">
        <v>76</v>
      </c>
      <c r="BW70" s="26" t="s">
        <v>123</v>
      </c>
      <c r="BX70" s="26" t="s">
        <v>116</v>
      </c>
      <c r="CL70" s="26" t="s">
        <v>20</v>
      </c>
    </row>
    <row r="71" spans="1:91" s="3" customFormat="1" ht="16.5" customHeight="1">
      <c r="A71" s="81" t="s">
        <v>83</v>
      </c>
      <c r="B71" s="46"/>
      <c r="C71" s="9"/>
      <c r="D71" s="9"/>
      <c r="E71" s="290" t="s">
        <v>124</v>
      </c>
      <c r="F71" s="290"/>
      <c r="G71" s="290"/>
      <c r="H71" s="290"/>
      <c r="I71" s="290"/>
      <c r="J71" s="9"/>
      <c r="K71" s="290" t="s">
        <v>95</v>
      </c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302">
        <f>'SO_C3 - Vzduchotechnika'!J32</f>
        <v>0</v>
      </c>
      <c r="AH71" s="303"/>
      <c r="AI71" s="303"/>
      <c r="AJ71" s="303"/>
      <c r="AK71" s="303"/>
      <c r="AL71" s="303"/>
      <c r="AM71" s="303"/>
      <c r="AN71" s="302">
        <f t="shared" si="0"/>
        <v>0</v>
      </c>
      <c r="AO71" s="303"/>
      <c r="AP71" s="303"/>
      <c r="AQ71" s="82" t="s">
        <v>86</v>
      </c>
      <c r="AR71" s="46"/>
      <c r="AS71" s="83">
        <v>0</v>
      </c>
      <c r="AT71" s="84">
        <f t="shared" si="1"/>
        <v>0</v>
      </c>
      <c r="AU71" s="85">
        <f>'SO_C3 - Vzduchotechnika'!P88</f>
        <v>0</v>
      </c>
      <c r="AV71" s="84">
        <f>'SO_C3 - Vzduchotechnika'!J35</f>
        <v>0</v>
      </c>
      <c r="AW71" s="84">
        <f>'SO_C3 - Vzduchotechnika'!J36</f>
        <v>0</v>
      </c>
      <c r="AX71" s="84">
        <f>'SO_C3 - Vzduchotechnika'!J37</f>
        <v>0</v>
      </c>
      <c r="AY71" s="84">
        <f>'SO_C3 - Vzduchotechnika'!J38</f>
        <v>0</v>
      </c>
      <c r="AZ71" s="84">
        <f>'SO_C3 - Vzduchotechnika'!F35</f>
        <v>0</v>
      </c>
      <c r="BA71" s="84">
        <f>'SO_C3 - Vzduchotechnika'!F36</f>
        <v>0</v>
      </c>
      <c r="BB71" s="84">
        <f>'SO_C3 - Vzduchotechnika'!F37</f>
        <v>0</v>
      </c>
      <c r="BC71" s="84">
        <f>'SO_C3 - Vzduchotechnika'!F38</f>
        <v>0</v>
      </c>
      <c r="BD71" s="86">
        <f>'SO_C3 - Vzduchotechnika'!F39</f>
        <v>0</v>
      </c>
      <c r="BT71" s="26" t="s">
        <v>82</v>
      </c>
      <c r="BV71" s="26" t="s">
        <v>76</v>
      </c>
      <c r="BW71" s="26" t="s">
        <v>125</v>
      </c>
      <c r="BX71" s="26" t="s">
        <v>116</v>
      </c>
      <c r="CL71" s="26" t="s">
        <v>20</v>
      </c>
    </row>
    <row r="72" spans="1:91" s="3" customFormat="1" ht="16.5" customHeight="1">
      <c r="A72" s="81" t="s">
        <v>83</v>
      </c>
      <c r="B72" s="46"/>
      <c r="C72" s="9"/>
      <c r="D72" s="9"/>
      <c r="E72" s="290" t="s">
        <v>126</v>
      </c>
      <c r="F72" s="290"/>
      <c r="G72" s="290"/>
      <c r="H72" s="290"/>
      <c r="I72" s="290"/>
      <c r="J72" s="9"/>
      <c r="K72" s="290" t="s">
        <v>98</v>
      </c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302">
        <f>'VRN_C - Vedlejší náklady'!J32</f>
        <v>0</v>
      </c>
      <c r="AH72" s="303"/>
      <c r="AI72" s="303"/>
      <c r="AJ72" s="303"/>
      <c r="AK72" s="303"/>
      <c r="AL72" s="303"/>
      <c r="AM72" s="303"/>
      <c r="AN72" s="302">
        <f t="shared" si="0"/>
        <v>0</v>
      </c>
      <c r="AO72" s="303"/>
      <c r="AP72" s="303"/>
      <c r="AQ72" s="82" t="s">
        <v>86</v>
      </c>
      <c r="AR72" s="46"/>
      <c r="AS72" s="83">
        <v>0</v>
      </c>
      <c r="AT72" s="84">
        <f t="shared" si="1"/>
        <v>0</v>
      </c>
      <c r="AU72" s="85">
        <f>'VRN_C - Vedlejší náklady'!P87</f>
        <v>0</v>
      </c>
      <c r="AV72" s="84">
        <f>'VRN_C - Vedlejší náklady'!J35</f>
        <v>0</v>
      </c>
      <c r="AW72" s="84">
        <f>'VRN_C - Vedlejší náklady'!J36</f>
        <v>0</v>
      </c>
      <c r="AX72" s="84">
        <f>'VRN_C - Vedlejší náklady'!J37</f>
        <v>0</v>
      </c>
      <c r="AY72" s="84">
        <f>'VRN_C - Vedlejší náklady'!J38</f>
        <v>0</v>
      </c>
      <c r="AZ72" s="84">
        <f>'VRN_C - Vedlejší náklady'!F35</f>
        <v>0</v>
      </c>
      <c r="BA72" s="84">
        <f>'VRN_C - Vedlejší náklady'!F36</f>
        <v>0</v>
      </c>
      <c r="BB72" s="84">
        <f>'VRN_C - Vedlejší náklady'!F37</f>
        <v>0</v>
      </c>
      <c r="BC72" s="84">
        <f>'VRN_C - Vedlejší náklady'!F38</f>
        <v>0</v>
      </c>
      <c r="BD72" s="86">
        <f>'VRN_C - Vedlejší náklady'!F39</f>
        <v>0</v>
      </c>
      <c r="BT72" s="26" t="s">
        <v>82</v>
      </c>
      <c r="BV72" s="26" t="s">
        <v>76</v>
      </c>
      <c r="BW72" s="26" t="s">
        <v>127</v>
      </c>
      <c r="BX72" s="26" t="s">
        <v>116</v>
      </c>
      <c r="CL72" s="26" t="s">
        <v>20</v>
      </c>
    </row>
    <row r="73" spans="1:91" s="6" customFormat="1" ht="16.5" customHeight="1">
      <c r="B73" s="72"/>
      <c r="C73" s="73"/>
      <c r="D73" s="289" t="s">
        <v>128</v>
      </c>
      <c r="E73" s="289"/>
      <c r="F73" s="289"/>
      <c r="G73" s="289"/>
      <c r="H73" s="289"/>
      <c r="I73" s="74"/>
      <c r="J73" s="289" t="s">
        <v>129</v>
      </c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301">
        <f>ROUND(SUM(AG74:AG78),2)</f>
        <v>0</v>
      </c>
      <c r="AH73" s="300"/>
      <c r="AI73" s="300"/>
      <c r="AJ73" s="300"/>
      <c r="AK73" s="300"/>
      <c r="AL73" s="300"/>
      <c r="AM73" s="300"/>
      <c r="AN73" s="299">
        <f t="shared" si="0"/>
        <v>0</v>
      </c>
      <c r="AO73" s="300"/>
      <c r="AP73" s="300"/>
      <c r="AQ73" s="75" t="s">
        <v>80</v>
      </c>
      <c r="AR73" s="72"/>
      <c r="AS73" s="76">
        <f>ROUND(SUM(AS74:AS78),2)</f>
        <v>0</v>
      </c>
      <c r="AT73" s="77">
        <f t="shared" si="1"/>
        <v>0</v>
      </c>
      <c r="AU73" s="78">
        <f>ROUND(SUM(AU74:AU78),5)</f>
        <v>0</v>
      </c>
      <c r="AV73" s="77">
        <f>ROUND(AZ73*L29,2)</f>
        <v>0</v>
      </c>
      <c r="AW73" s="77">
        <f>ROUND(BA73*L30,2)</f>
        <v>0</v>
      </c>
      <c r="AX73" s="77">
        <f>ROUND(BB73*L29,2)</f>
        <v>0</v>
      </c>
      <c r="AY73" s="77">
        <f>ROUND(BC73*L30,2)</f>
        <v>0</v>
      </c>
      <c r="AZ73" s="77">
        <f>ROUND(SUM(AZ74:AZ78),2)</f>
        <v>0</v>
      </c>
      <c r="BA73" s="77">
        <f>ROUND(SUM(BA74:BA78),2)</f>
        <v>0</v>
      </c>
      <c r="BB73" s="77">
        <f>ROUND(SUM(BB74:BB78),2)</f>
        <v>0</v>
      </c>
      <c r="BC73" s="77">
        <f>ROUND(SUM(BC74:BC78),2)</f>
        <v>0</v>
      </c>
      <c r="BD73" s="79">
        <f>ROUND(SUM(BD74:BD78),2)</f>
        <v>0</v>
      </c>
      <c r="BS73" s="80" t="s">
        <v>73</v>
      </c>
      <c r="BT73" s="80" t="s">
        <v>22</v>
      </c>
      <c r="BU73" s="80" t="s">
        <v>75</v>
      </c>
      <c r="BV73" s="80" t="s">
        <v>76</v>
      </c>
      <c r="BW73" s="80" t="s">
        <v>130</v>
      </c>
      <c r="BX73" s="80" t="s">
        <v>5</v>
      </c>
      <c r="CL73" s="80" t="s">
        <v>20</v>
      </c>
      <c r="CM73" s="80" t="s">
        <v>82</v>
      </c>
    </row>
    <row r="74" spans="1:91" s="3" customFormat="1" ht="16.5" customHeight="1">
      <c r="A74" s="81" t="s">
        <v>83</v>
      </c>
      <c r="B74" s="46"/>
      <c r="C74" s="9"/>
      <c r="D74" s="9"/>
      <c r="E74" s="290" t="s">
        <v>131</v>
      </c>
      <c r="F74" s="290"/>
      <c r="G74" s="290"/>
      <c r="H74" s="290"/>
      <c r="I74" s="290"/>
      <c r="J74" s="9"/>
      <c r="K74" s="290" t="s">
        <v>132</v>
      </c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302">
        <f>'SO_D - Část D - stavební ...'!J32</f>
        <v>0</v>
      </c>
      <c r="AH74" s="303"/>
      <c r="AI74" s="303"/>
      <c r="AJ74" s="303"/>
      <c r="AK74" s="303"/>
      <c r="AL74" s="303"/>
      <c r="AM74" s="303"/>
      <c r="AN74" s="302">
        <f t="shared" si="0"/>
        <v>0</v>
      </c>
      <c r="AO74" s="303"/>
      <c r="AP74" s="303"/>
      <c r="AQ74" s="82" t="s">
        <v>86</v>
      </c>
      <c r="AR74" s="46"/>
      <c r="AS74" s="83">
        <v>0</v>
      </c>
      <c r="AT74" s="84">
        <f t="shared" si="1"/>
        <v>0</v>
      </c>
      <c r="AU74" s="85">
        <f>'SO_D - Část D - stavební ...'!P100</f>
        <v>0</v>
      </c>
      <c r="AV74" s="84">
        <f>'SO_D - Část D - stavební ...'!J35</f>
        <v>0</v>
      </c>
      <c r="AW74" s="84">
        <f>'SO_D - Část D - stavební ...'!J36</f>
        <v>0</v>
      </c>
      <c r="AX74" s="84">
        <f>'SO_D - Část D - stavební ...'!J37</f>
        <v>0</v>
      </c>
      <c r="AY74" s="84">
        <f>'SO_D - Část D - stavební ...'!J38</f>
        <v>0</v>
      </c>
      <c r="AZ74" s="84">
        <f>'SO_D - Část D - stavební ...'!F35</f>
        <v>0</v>
      </c>
      <c r="BA74" s="84">
        <f>'SO_D - Část D - stavební ...'!F36</f>
        <v>0</v>
      </c>
      <c r="BB74" s="84">
        <f>'SO_D - Část D - stavební ...'!F37</f>
        <v>0</v>
      </c>
      <c r="BC74" s="84">
        <f>'SO_D - Část D - stavební ...'!F38</f>
        <v>0</v>
      </c>
      <c r="BD74" s="86">
        <f>'SO_D - Část D - stavební ...'!F39</f>
        <v>0</v>
      </c>
      <c r="BT74" s="26" t="s">
        <v>82</v>
      </c>
      <c r="BV74" s="26" t="s">
        <v>76</v>
      </c>
      <c r="BW74" s="26" t="s">
        <v>133</v>
      </c>
      <c r="BX74" s="26" t="s">
        <v>130</v>
      </c>
      <c r="CL74" s="26" t="s">
        <v>20</v>
      </c>
    </row>
    <row r="75" spans="1:91" s="3" customFormat="1" ht="16.5" customHeight="1">
      <c r="A75" s="81" t="s">
        <v>83</v>
      </c>
      <c r="B75" s="46"/>
      <c r="C75" s="9"/>
      <c r="D75" s="9"/>
      <c r="E75" s="290" t="s">
        <v>134</v>
      </c>
      <c r="F75" s="290"/>
      <c r="G75" s="290"/>
      <c r="H75" s="290"/>
      <c r="I75" s="290"/>
      <c r="J75" s="9"/>
      <c r="K75" s="290" t="s">
        <v>89</v>
      </c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302">
        <f>'SO_D1 - Elektroinstalace'!J32</f>
        <v>0</v>
      </c>
      <c r="AH75" s="303"/>
      <c r="AI75" s="303"/>
      <c r="AJ75" s="303"/>
      <c r="AK75" s="303"/>
      <c r="AL75" s="303"/>
      <c r="AM75" s="303"/>
      <c r="AN75" s="302">
        <f t="shared" si="0"/>
        <v>0</v>
      </c>
      <c r="AO75" s="303"/>
      <c r="AP75" s="303"/>
      <c r="AQ75" s="82" t="s">
        <v>86</v>
      </c>
      <c r="AR75" s="46"/>
      <c r="AS75" s="83">
        <v>0</v>
      </c>
      <c r="AT75" s="84">
        <f t="shared" si="1"/>
        <v>0</v>
      </c>
      <c r="AU75" s="85">
        <f>'SO_D1 - Elektroinstalace'!P89</f>
        <v>0</v>
      </c>
      <c r="AV75" s="84">
        <f>'SO_D1 - Elektroinstalace'!J35</f>
        <v>0</v>
      </c>
      <c r="AW75" s="84">
        <f>'SO_D1 - Elektroinstalace'!J36</f>
        <v>0</v>
      </c>
      <c r="AX75" s="84">
        <f>'SO_D1 - Elektroinstalace'!J37</f>
        <v>0</v>
      </c>
      <c r="AY75" s="84">
        <f>'SO_D1 - Elektroinstalace'!J38</f>
        <v>0</v>
      </c>
      <c r="AZ75" s="84">
        <f>'SO_D1 - Elektroinstalace'!F35</f>
        <v>0</v>
      </c>
      <c r="BA75" s="84">
        <f>'SO_D1 - Elektroinstalace'!F36</f>
        <v>0</v>
      </c>
      <c r="BB75" s="84">
        <f>'SO_D1 - Elektroinstalace'!F37</f>
        <v>0</v>
      </c>
      <c r="BC75" s="84">
        <f>'SO_D1 - Elektroinstalace'!F38</f>
        <v>0</v>
      </c>
      <c r="BD75" s="86">
        <f>'SO_D1 - Elektroinstalace'!F39</f>
        <v>0</v>
      </c>
      <c r="BT75" s="26" t="s">
        <v>82</v>
      </c>
      <c r="BV75" s="26" t="s">
        <v>76</v>
      </c>
      <c r="BW75" s="26" t="s">
        <v>135</v>
      </c>
      <c r="BX75" s="26" t="s">
        <v>130</v>
      </c>
      <c r="CL75" s="26" t="s">
        <v>20</v>
      </c>
    </row>
    <row r="76" spans="1:91" s="3" customFormat="1" ht="16.5" customHeight="1">
      <c r="A76" s="81" t="s">
        <v>83</v>
      </c>
      <c r="B76" s="46"/>
      <c r="C76" s="9"/>
      <c r="D76" s="9"/>
      <c r="E76" s="290" t="s">
        <v>136</v>
      </c>
      <c r="F76" s="290"/>
      <c r="G76" s="290"/>
      <c r="H76" s="290"/>
      <c r="I76" s="290"/>
      <c r="J76" s="9"/>
      <c r="K76" s="290" t="s">
        <v>92</v>
      </c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302">
        <f>'SO_D2 - Vodovod, kanaliza...'!J32</f>
        <v>0</v>
      </c>
      <c r="AH76" s="303"/>
      <c r="AI76" s="303"/>
      <c r="AJ76" s="303"/>
      <c r="AK76" s="303"/>
      <c r="AL76" s="303"/>
      <c r="AM76" s="303"/>
      <c r="AN76" s="302">
        <f t="shared" si="0"/>
        <v>0</v>
      </c>
      <c r="AO76" s="303"/>
      <c r="AP76" s="303"/>
      <c r="AQ76" s="82" t="s">
        <v>86</v>
      </c>
      <c r="AR76" s="46"/>
      <c r="AS76" s="83">
        <v>0</v>
      </c>
      <c r="AT76" s="84">
        <f t="shared" si="1"/>
        <v>0</v>
      </c>
      <c r="AU76" s="85">
        <f>'SO_D2 - Vodovod, kanaliza...'!P89</f>
        <v>0</v>
      </c>
      <c r="AV76" s="84">
        <f>'SO_D2 - Vodovod, kanaliza...'!J35</f>
        <v>0</v>
      </c>
      <c r="AW76" s="84">
        <f>'SO_D2 - Vodovod, kanaliza...'!J36</f>
        <v>0</v>
      </c>
      <c r="AX76" s="84">
        <f>'SO_D2 - Vodovod, kanaliza...'!J37</f>
        <v>0</v>
      </c>
      <c r="AY76" s="84">
        <f>'SO_D2 - Vodovod, kanaliza...'!J38</f>
        <v>0</v>
      </c>
      <c r="AZ76" s="84">
        <f>'SO_D2 - Vodovod, kanaliza...'!F35</f>
        <v>0</v>
      </c>
      <c r="BA76" s="84">
        <f>'SO_D2 - Vodovod, kanaliza...'!F36</f>
        <v>0</v>
      </c>
      <c r="BB76" s="84">
        <f>'SO_D2 - Vodovod, kanaliza...'!F37</f>
        <v>0</v>
      </c>
      <c r="BC76" s="84">
        <f>'SO_D2 - Vodovod, kanaliza...'!F38</f>
        <v>0</v>
      </c>
      <c r="BD76" s="86">
        <f>'SO_D2 - Vodovod, kanaliza...'!F39</f>
        <v>0</v>
      </c>
      <c r="BT76" s="26" t="s">
        <v>82</v>
      </c>
      <c r="BV76" s="26" t="s">
        <v>76</v>
      </c>
      <c r="BW76" s="26" t="s">
        <v>137</v>
      </c>
      <c r="BX76" s="26" t="s">
        <v>130</v>
      </c>
      <c r="CL76" s="26" t="s">
        <v>20</v>
      </c>
    </row>
    <row r="77" spans="1:91" s="3" customFormat="1" ht="16.5" customHeight="1">
      <c r="A77" s="81" t="s">
        <v>83</v>
      </c>
      <c r="B77" s="46"/>
      <c r="C77" s="9"/>
      <c r="D77" s="9"/>
      <c r="E77" s="290" t="s">
        <v>138</v>
      </c>
      <c r="F77" s="290"/>
      <c r="G77" s="290"/>
      <c r="H77" s="290"/>
      <c r="I77" s="290"/>
      <c r="J77" s="9"/>
      <c r="K77" s="290" t="s">
        <v>95</v>
      </c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302">
        <f>'SO_D3 - Vzduchotechnika'!J32</f>
        <v>0</v>
      </c>
      <c r="AH77" s="303"/>
      <c r="AI77" s="303"/>
      <c r="AJ77" s="303"/>
      <c r="AK77" s="303"/>
      <c r="AL77" s="303"/>
      <c r="AM77" s="303"/>
      <c r="AN77" s="302">
        <f t="shared" si="0"/>
        <v>0</v>
      </c>
      <c r="AO77" s="303"/>
      <c r="AP77" s="303"/>
      <c r="AQ77" s="82" t="s">
        <v>86</v>
      </c>
      <c r="AR77" s="46"/>
      <c r="AS77" s="83">
        <v>0</v>
      </c>
      <c r="AT77" s="84">
        <f t="shared" si="1"/>
        <v>0</v>
      </c>
      <c r="AU77" s="85">
        <f>'SO_D3 - Vzduchotechnika'!P88</f>
        <v>0</v>
      </c>
      <c r="AV77" s="84">
        <f>'SO_D3 - Vzduchotechnika'!J35</f>
        <v>0</v>
      </c>
      <c r="AW77" s="84">
        <f>'SO_D3 - Vzduchotechnika'!J36</f>
        <v>0</v>
      </c>
      <c r="AX77" s="84">
        <f>'SO_D3 - Vzduchotechnika'!J37</f>
        <v>0</v>
      </c>
      <c r="AY77" s="84">
        <f>'SO_D3 - Vzduchotechnika'!J38</f>
        <v>0</v>
      </c>
      <c r="AZ77" s="84">
        <f>'SO_D3 - Vzduchotechnika'!F35</f>
        <v>0</v>
      </c>
      <c r="BA77" s="84">
        <f>'SO_D3 - Vzduchotechnika'!F36</f>
        <v>0</v>
      </c>
      <c r="BB77" s="84">
        <f>'SO_D3 - Vzduchotechnika'!F37</f>
        <v>0</v>
      </c>
      <c r="BC77" s="84">
        <f>'SO_D3 - Vzduchotechnika'!F38</f>
        <v>0</v>
      </c>
      <c r="BD77" s="86">
        <f>'SO_D3 - Vzduchotechnika'!F39</f>
        <v>0</v>
      </c>
      <c r="BT77" s="26" t="s">
        <v>82</v>
      </c>
      <c r="BV77" s="26" t="s">
        <v>76</v>
      </c>
      <c r="BW77" s="26" t="s">
        <v>139</v>
      </c>
      <c r="BX77" s="26" t="s">
        <v>130</v>
      </c>
      <c r="CL77" s="26" t="s">
        <v>20</v>
      </c>
    </row>
    <row r="78" spans="1:91" s="3" customFormat="1" ht="16.5" customHeight="1">
      <c r="A78" s="81" t="s">
        <v>83</v>
      </c>
      <c r="B78" s="46"/>
      <c r="C78" s="9"/>
      <c r="D78" s="9"/>
      <c r="E78" s="290" t="s">
        <v>140</v>
      </c>
      <c r="F78" s="290"/>
      <c r="G78" s="290"/>
      <c r="H78" s="290"/>
      <c r="I78" s="290"/>
      <c r="J78" s="9"/>
      <c r="K78" s="290" t="s">
        <v>98</v>
      </c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302">
        <f>'VRN_D - Vedlejší náklady'!J32</f>
        <v>0</v>
      </c>
      <c r="AH78" s="303"/>
      <c r="AI78" s="303"/>
      <c r="AJ78" s="303"/>
      <c r="AK78" s="303"/>
      <c r="AL78" s="303"/>
      <c r="AM78" s="303"/>
      <c r="AN78" s="302">
        <f t="shared" si="0"/>
        <v>0</v>
      </c>
      <c r="AO78" s="303"/>
      <c r="AP78" s="303"/>
      <c r="AQ78" s="82" t="s">
        <v>86</v>
      </c>
      <c r="AR78" s="46"/>
      <c r="AS78" s="87">
        <v>0</v>
      </c>
      <c r="AT78" s="88">
        <f t="shared" si="1"/>
        <v>0</v>
      </c>
      <c r="AU78" s="89">
        <f>'VRN_D - Vedlejší náklady'!P87</f>
        <v>0</v>
      </c>
      <c r="AV78" s="88">
        <f>'VRN_D - Vedlejší náklady'!J35</f>
        <v>0</v>
      </c>
      <c r="AW78" s="88">
        <f>'VRN_D - Vedlejší náklady'!J36</f>
        <v>0</v>
      </c>
      <c r="AX78" s="88">
        <f>'VRN_D - Vedlejší náklady'!J37</f>
        <v>0</v>
      </c>
      <c r="AY78" s="88">
        <f>'VRN_D - Vedlejší náklady'!J38</f>
        <v>0</v>
      </c>
      <c r="AZ78" s="88">
        <f>'VRN_D - Vedlejší náklady'!F35</f>
        <v>0</v>
      </c>
      <c r="BA78" s="88">
        <f>'VRN_D - Vedlejší náklady'!F36</f>
        <v>0</v>
      </c>
      <c r="BB78" s="88">
        <f>'VRN_D - Vedlejší náklady'!F37</f>
        <v>0</v>
      </c>
      <c r="BC78" s="88">
        <f>'VRN_D - Vedlejší náklady'!F38</f>
        <v>0</v>
      </c>
      <c r="BD78" s="90">
        <f>'VRN_D - Vedlejší náklady'!F39</f>
        <v>0</v>
      </c>
      <c r="BT78" s="26" t="s">
        <v>82</v>
      </c>
      <c r="BV78" s="26" t="s">
        <v>76</v>
      </c>
      <c r="BW78" s="26" t="s">
        <v>141</v>
      </c>
      <c r="BX78" s="26" t="s">
        <v>130</v>
      </c>
      <c r="CL78" s="26" t="s">
        <v>20</v>
      </c>
    </row>
    <row r="79" spans="1:91" s="1" customFormat="1" ht="30" customHeight="1">
      <c r="B79" s="33"/>
      <c r="AR79" s="33"/>
    </row>
    <row r="80" spans="1:91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33"/>
    </row>
  </sheetData>
  <sheetProtection algorithmName="SHA-512" hashValue="S4i0LtycOLiruxg0ogmjOuSTTencmA+fbbeQvz4FdOaQ86WhDp2FUOJ6APcl4WUZ2SLfy2U3a6rRovep6yvaBg==" saltValue="pfzNlyHABS+zsuEIiOiZnXA5vMuOEnhQ6rhY6BA1fvF40WgPO9VVA3CjNS2ikyStoVEJu+pOZA7DYW6i3iyuTw==" spinCount="100000" sheet="1" objects="1" scenarios="1" formatColumns="0" formatRows="0"/>
  <mergeCells count="134">
    <mergeCell ref="K74:AF74"/>
    <mergeCell ref="E74:I74"/>
    <mergeCell ref="K75:AF75"/>
    <mergeCell ref="E75:I75"/>
    <mergeCell ref="E76:I76"/>
    <mergeCell ref="K76:AF76"/>
    <mergeCell ref="E77:I77"/>
    <mergeCell ref="K77:AF77"/>
    <mergeCell ref="E78:I78"/>
    <mergeCell ref="K78:AF78"/>
    <mergeCell ref="E69:I69"/>
    <mergeCell ref="K69:AF69"/>
    <mergeCell ref="K70:AF70"/>
    <mergeCell ref="E70:I70"/>
    <mergeCell ref="K71:AF71"/>
    <mergeCell ref="E71:I71"/>
    <mergeCell ref="K72:AF72"/>
    <mergeCell ref="E72:I72"/>
    <mergeCell ref="J73:AF73"/>
    <mergeCell ref="D73:H73"/>
    <mergeCell ref="E64:I64"/>
    <mergeCell ref="K64:AF64"/>
    <mergeCell ref="K65:AF65"/>
    <mergeCell ref="E65:I65"/>
    <mergeCell ref="E66:I66"/>
    <mergeCell ref="K66:AF66"/>
    <mergeCell ref="J67:AF67"/>
    <mergeCell ref="D67:H67"/>
    <mergeCell ref="E68:I68"/>
    <mergeCell ref="K68:AF68"/>
    <mergeCell ref="AN74:AP74"/>
    <mergeCell ref="AG74:AM74"/>
    <mergeCell ref="AG75:AM75"/>
    <mergeCell ref="AN75:AP75"/>
    <mergeCell ref="AN76:AP76"/>
    <mergeCell ref="AG76:AM76"/>
    <mergeCell ref="AN77:AP77"/>
    <mergeCell ref="AG77:AM77"/>
    <mergeCell ref="AN78:AP78"/>
    <mergeCell ref="AG78:AM78"/>
    <mergeCell ref="AN69:AP69"/>
    <mergeCell ref="AG69:AM69"/>
    <mergeCell ref="AG70:AM70"/>
    <mergeCell ref="AN70:AP70"/>
    <mergeCell ref="AG71:AM71"/>
    <mergeCell ref="AN71:AP71"/>
    <mergeCell ref="AG72:AM72"/>
    <mergeCell ref="AN72:AP72"/>
    <mergeCell ref="AG73:AM73"/>
    <mergeCell ref="AN73:AP73"/>
    <mergeCell ref="AN64:AP64"/>
    <mergeCell ref="AG64:AM64"/>
    <mergeCell ref="AN65:AP65"/>
    <mergeCell ref="AG65:AM65"/>
    <mergeCell ref="AN66:AP66"/>
    <mergeCell ref="AG66:AM66"/>
    <mergeCell ref="AG67:AM67"/>
    <mergeCell ref="AN67:AP67"/>
    <mergeCell ref="AN68:AP68"/>
    <mergeCell ref="AG68:AM68"/>
    <mergeCell ref="L33:P33"/>
    <mergeCell ref="AK33:AO33"/>
    <mergeCell ref="W33:AE33"/>
    <mergeCell ref="AK35:AO35"/>
    <mergeCell ref="X35:AB35"/>
    <mergeCell ref="AR2:BE2"/>
    <mergeCell ref="AG61:AM61"/>
    <mergeCell ref="AN61:AP61"/>
    <mergeCell ref="AN62:AP62"/>
    <mergeCell ref="AG62:AM6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E63:I63"/>
    <mergeCell ref="K63:AF63"/>
    <mergeCell ref="AM47:AN47"/>
    <mergeCell ref="AM49:AP49"/>
    <mergeCell ref="AS49:AT51"/>
    <mergeCell ref="AM50:AP50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N58:AP58"/>
    <mergeCell ref="AG58:AM58"/>
    <mergeCell ref="AN59:AP59"/>
    <mergeCell ref="AG59:AM59"/>
    <mergeCell ref="AN60:AP60"/>
    <mergeCell ref="AG60:AM60"/>
    <mergeCell ref="AG54:AM54"/>
    <mergeCell ref="AN54:AP54"/>
    <mergeCell ref="AG63:AM63"/>
    <mergeCell ref="AN63:AP63"/>
    <mergeCell ref="K58:AF58"/>
    <mergeCell ref="E58:I58"/>
    <mergeCell ref="K59:AF59"/>
    <mergeCell ref="E59:I59"/>
    <mergeCell ref="E60:I60"/>
    <mergeCell ref="K60:AF60"/>
    <mergeCell ref="D61:H61"/>
    <mergeCell ref="J61:AF61"/>
    <mergeCell ref="E62:I62"/>
    <mergeCell ref="K62:AF62"/>
    <mergeCell ref="L45:AO45"/>
    <mergeCell ref="I52:AF52"/>
    <mergeCell ref="C52:G52"/>
    <mergeCell ref="J55:AF55"/>
    <mergeCell ref="D55:H55"/>
    <mergeCell ref="K56:AF56"/>
    <mergeCell ref="E56:I56"/>
    <mergeCell ref="K57:AF57"/>
    <mergeCell ref="E57:I57"/>
  </mergeCells>
  <hyperlinks>
    <hyperlink ref="A56" location="'SO_A - Část A - stavební ...'!C2" display="/" xr:uid="{00000000-0004-0000-0000-000000000000}"/>
    <hyperlink ref="A57" location="'SO_A1 - Elektroinstalace'!C2" display="/" xr:uid="{00000000-0004-0000-0000-000001000000}"/>
    <hyperlink ref="A58" location="'SO_A2 - Vodovod, kanaliza...'!C2" display="/" xr:uid="{00000000-0004-0000-0000-000002000000}"/>
    <hyperlink ref="A59" location="'SO_A3 - Vzduchotechnika'!C2" display="/" xr:uid="{00000000-0004-0000-0000-000003000000}"/>
    <hyperlink ref="A60" location="'VRN_A - Vedlejší náklady'!C2" display="/" xr:uid="{00000000-0004-0000-0000-000004000000}"/>
    <hyperlink ref="A62" location="'SO_B - Část B - stavební ...'!C2" display="/" xr:uid="{00000000-0004-0000-0000-000005000000}"/>
    <hyperlink ref="A63" location="'SO_B1 - Elektroinstalace'!C2" display="/" xr:uid="{00000000-0004-0000-0000-000006000000}"/>
    <hyperlink ref="A64" location="'SO_B2 - Vodovod, kanaliza...'!C2" display="/" xr:uid="{00000000-0004-0000-0000-000007000000}"/>
    <hyperlink ref="A65" location="'SO_B3 - Vzduchotechnika'!C2" display="/" xr:uid="{00000000-0004-0000-0000-000008000000}"/>
    <hyperlink ref="A66" location="'VRN_B - Vedlejší náklady'!C2" display="/" xr:uid="{00000000-0004-0000-0000-000009000000}"/>
    <hyperlink ref="A68" location="'SO_C - Část C - stavební ...'!C2" display="/" xr:uid="{00000000-0004-0000-0000-00000A000000}"/>
    <hyperlink ref="A69" location="'SO_C1 - Elektroinstalace'!C2" display="/" xr:uid="{00000000-0004-0000-0000-00000B000000}"/>
    <hyperlink ref="A70" location="'SO_C2 - Vodovod, kanaliza...'!C2" display="/" xr:uid="{00000000-0004-0000-0000-00000C000000}"/>
    <hyperlink ref="A71" location="'SO_C3 - Vzduchotechnika'!C2" display="/" xr:uid="{00000000-0004-0000-0000-00000D000000}"/>
    <hyperlink ref="A72" location="'VRN_C - Vedlejší náklady'!C2" display="/" xr:uid="{00000000-0004-0000-0000-00000E000000}"/>
    <hyperlink ref="A74" location="'SO_D - Část D - stavební ...'!C2" display="/" xr:uid="{00000000-0004-0000-0000-00000F000000}"/>
    <hyperlink ref="A75" location="'SO_D1 - Elektroinstalace'!C2" display="/" xr:uid="{00000000-0004-0000-0000-000010000000}"/>
    <hyperlink ref="A76" location="'SO_D2 - Vodovod, kanaliza...'!C2" display="/" xr:uid="{00000000-0004-0000-0000-000011000000}"/>
    <hyperlink ref="A77" location="'SO_D3 - Vzduchotechnika'!C2" display="/" xr:uid="{00000000-0004-0000-0000-000012000000}"/>
    <hyperlink ref="A78" location="'VRN_D - Vedlejší náklady'!C2" display="/" xr:uid="{00000000-0004-0000-0000-00001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111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1536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1905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ROUND((SUM(BE88:BE127)),  2)</f>
        <v>0</v>
      </c>
      <c r="I35" s="94">
        <v>0.21</v>
      </c>
      <c r="J35" s="84">
        <f>ROUND(((SUM(BE88:BE127))*I35),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ROUND((SUM(BF88:BF127)),  2)</f>
        <v>0</v>
      </c>
      <c r="I36" s="94">
        <v>0.12</v>
      </c>
      <c r="J36" s="84">
        <f>ROUND(((SUM(BF88:BF127))*I36),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ROUND((SUM(BG88:BG127)),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ROUND((SUM(BH88:BH127)),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ROUND((SUM(BI88:BI127)),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1536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SO_B3 - Vzduchotechnika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J88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1906</v>
      </c>
      <c r="E64" s="106"/>
      <c r="F64" s="106"/>
      <c r="G64" s="106"/>
      <c r="H64" s="106"/>
      <c r="I64" s="106"/>
      <c r="J64" s="107">
        <f>J89</f>
        <v>0</v>
      </c>
      <c r="L64" s="104"/>
    </row>
    <row r="65" spans="2:12" s="8" customFormat="1" ht="24.95" customHeight="1">
      <c r="B65" s="104"/>
      <c r="D65" s="105" t="s">
        <v>1907</v>
      </c>
      <c r="E65" s="106"/>
      <c r="F65" s="106"/>
      <c r="G65" s="106"/>
      <c r="H65" s="106"/>
      <c r="I65" s="106"/>
      <c r="J65" s="107">
        <f>J96</f>
        <v>0</v>
      </c>
      <c r="L65" s="104"/>
    </row>
    <row r="66" spans="2:12" s="8" customFormat="1" ht="24.95" customHeight="1">
      <c r="B66" s="104"/>
      <c r="D66" s="105" t="s">
        <v>1908</v>
      </c>
      <c r="E66" s="106"/>
      <c r="F66" s="106"/>
      <c r="G66" s="106"/>
      <c r="H66" s="106"/>
      <c r="I66" s="106"/>
      <c r="J66" s="107">
        <f>J113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166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5" t="str">
        <f>E7</f>
        <v>ZŠ Milín - stavební úpravy hygienického zařízení</v>
      </c>
      <c r="F76" s="326"/>
      <c r="G76" s="326"/>
      <c r="H76" s="326"/>
      <c r="L76" s="33"/>
    </row>
    <row r="77" spans="2:12" ht="12" customHeight="1">
      <c r="B77" s="21"/>
      <c r="C77" s="28" t="s">
        <v>143</v>
      </c>
      <c r="L77" s="21"/>
    </row>
    <row r="78" spans="2:12" s="1" customFormat="1" ht="16.5" customHeight="1">
      <c r="B78" s="33"/>
      <c r="E78" s="325" t="s">
        <v>1536</v>
      </c>
      <c r="F78" s="327"/>
      <c r="G78" s="327"/>
      <c r="H78" s="327"/>
      <c r="L78" s="33"/>
    </row>
    <row r="79" spans="2:12" s="1" customFormat="1" ht="12" customHeight="1">
      <c r="B79" s="33"/>
      <c r="C79" s="28" t="s">
        <v>145</v>
      </c>
      <c r="L79" s="33"/>
    </row>
    <row r="80" spans="2:12" s="1" customFormat="1" ht="16.5" customHeight="1">
      <c r="B80" s="33"/>
      <c r="E80" s="284" t="str">
        <f>E11</f>
        <v>SO_B3 - Vzduchotechnika</v>
      </c>
      <c r="F80" s="327"/>
      <c r="G80" s="327"/>
      <c r="H80" s="327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23</v>
      </c>
      <c r="F82" s="26" t="str">
        <f>F14</f>
        <v>Milín</v>
      </c>
      <c r="I82" s="28" t="s">
        <v>25</v>
      </c>
      <c r="J82" s="50" t="str">
        <f>IF(J14="","",J14)</f>
        <v>13. 4. 2025</v>
      </c>
      <c r="L82" s="33"/>
    </row>
    <row r="83" spans="2:65" s="1" customFormat="1" ht="6.95" customHeight="1">
      <c r="B83" s="33"/>
      <c r="L83" s="33"/>
    </row>
    <row r="84" spans="2:65" s="1" customFormat="1" ht="15.2" customHeight="1">
      <c r="B84" s="33"/>
      <c r="C84" s="28" t="s">
        <v>29</v>
      </c>
      <c r="F84" s="26" t="str">
        <f>E17</f>
        <v xml:space="preserve"> </v>
      </c>
      <c r="I84" s="28" t="s">
        <v>35</v>
      </c>
      <c r="J84" s="31" t="str">
        <f>E23</f>
        <v xml:space="preserve"> </v>
      </c>
      <c r="L84" s="33"/>
    </row>
    <row r="85" spans="2:65" s="1" customFormat="1" ht="15.2" customHeight="1">
      <c r="B85" s="33"/>
      <c r="C85" s="28" t="s">
        <v>33</v>
      </c>
      <c r="F85" s="26" t="str">
        <f>IF(E20="","",E20)</f>
        <v>Vyplň údaj</v>
      </c>
      <c r="I85" s="28" t="s">
        <v>37</v>
      </c>
      <c r="J85" s="31" t="str">
        <f>E26</f>
        <v xml:space="preserve"> 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167</v>
      </c>
      <c r="D87" s="114" t="s">
        <v>59</v>
      </c>
      <c r="E87" s="114" t="s">
        <v>55</v>
      </c>
      <c r="F87" s="114" t="s">
        <v>56</v>
      </c>
      <c r="G87" s="114" t="s">
        <v>168</v>
      </c>
      <c r="H87" s="114" t="s">
        <v>169</v>
      </c>
      <c r="I87" s="114" t="s">
        <v>170</v>
      </c>
      <c r="J87" s="114" t="s">
        <v>149</v>
      </c>
      <c r="K87" s="115" t="s">
        <v>171</v>
      </c>
      <c r="L87" s="112"/>
      <c r="M87" s="57" t="s">
        <v>20</v>
      </c>
      <c r="N87" s="58" t="s">
        <v>44</v>
      </c>
      <c r="O87" s="58" t="s">
        <v>172</v>
      </c>
      <c r="P87" s="58" t="s">
        <v>173</v>
      </c>
      <c r="Q87" s="58" t="s">
        <v>174</v>
      </c>
      <c r="R87" s="58" t="s">
        <v>175</v>
      </c>
      <c r="S87" s="58" t="s">
        <v>176</v>
      </c>
      <c r="T87" s="59" t="s">
        <v>177</v>
      </c>
    </row>
    <row r="88" spans="2:65" s="1" customFormat="1" ht="22.9" customHeight="1">
      <c r="B88" s="33"/>
      <c r="C88" s="62" t="s">
        <v>178</v>
      </c>
      <c r="J88" s="116">
        <f>BK88</f>
        <v>0</v>
      </c>
      <c r="L88" s="33"/>
      <c r="M88" s="60"/>
      <c r="N88" s="51"/>
      <c r="O88" s="51"/>
      <c r="P88" s="117">
        <f>P89+P96+P113</f>
        <v>0</v>
      </c>
      <c r="Q88" s="51"/>
      <c r="R88" s="117">
        <f>R89+R96+R113</f>
        <v>0</v>
      </c>
      <c r="S88" s="51"/>
      <c r="T88" s="118">
        <f>T89+T96+T113</f>
        <v>0</v>
      </c>
      <c r="AT88" s="18" t="s">
        <v>73</v>
      </c>
      <c r="AU88" s="18" t="s">
        <v>150</v>
      </c>
      <c r="BK88" s="119">
        <f>BK89+BK96+BK113</f>
        <v>0</v>
      </c>
    </row>
    <row r="89" spans="2:65" s="11" customFormat="1" ht="25.9" customHeight="1">
      <c r="B89" s="120"/>
      <c r="D89" s="121" t="s">
        <v>73</v>
      </c>
      <c r="E89" s="122" t="s">
        <v>1066</v>
      </c>
      <c r="F89" s="122" t="s">
        <v>1505</v>
      </c>
      <c r="I89" s="123"/>
      <c r="J89" s="124">
        <f>BK89</f>
        <v>0</v>
      </c>
      <c r="L89" s="120"/>
      <c r="M89" s="125"/>
      <c r="P89" s="126">
        <f>SUM(P90:P95)</f>
        <v>0</v>
      </c>
      <c r="R89" s="126">
        <f>SUM(R90:R95)</f>
        <v>0</v>
      </c>
      <c r="T89" s="127">
        <f>SUM(T90:T95)</f>
        <v>0</v>
      </c>
      <c r="AR89" s="121" t="s">
        <v>22</v>
      </c>
      <c r="AT89" s="128" t="s">
        <v>73</v>
      </c>
      <c r="AU89" s="128" t="s">
        <v>74</v>
      </c>
      <c r="AY89" s="121" t="s">
        <v>181</v>
      </c>
      <c r="BK89" s="129">
        <f>SUM(BK90:BK95)</f>
        <v>0</v>
      </c>
    </row>
    <row r="90" spans="2:65" s="1" customFormat="1" ht="24.2" customHeight="1">
      <c r="B90" s="33"/>
      <c r="C90" s="132" t="s">
        <v>22</v>
      </c>
      <c r="D90" s="132" t="s">
        <v>184</v>
      </c>
      <c r="E90" s="133" t="s">
        <v>1506</v>
      </c>
      <c r="F90" s="134" t="s">
        <v>1507</v>
      </c>
      <c r="G90" s="135" t="s">
        <v>1082</v>
      </c>
      <c r="H90" s="136">
        <v>3</v>
      </c>
      <c r="I90" s="137"/>
      <c r="J90" s="138">
        <f t="shared" ref="J90:J95" si="0">ROUND(I90*H90,2)</f>
        <v>0</v>
      </c>
      <c r="K90" s="134" t="s">
        <v>20</v>
      </c>
      <c r="L90" s="33"/>
      <c r="M90" s="139" t="s">
        <v>20</v>
      </c>
      <c r="N90" s="140" t="s">
        <v>45</v>
      </c>
      <c r="P90" s="141">
        <f t="shared" ref="P90:P95" si="1">O90*H90</f>
        <v>0</v>
      </c>
      <c r="Q90" s="141">
        <v>0</v>
      </c>
      <c r="R90" s="141">
        <f t="shared" ref="R90:R95" si="2">Q90*H90</f>
        <v>0</v>
      </c>
      <c r="S90" s="141">
        <v>0</v>
      </c>
      <c r="T90" s="142">
        <f t="shared" ref="T90:T95" si="3">S90*H90</f>
        <v>0</v>
      </c>
      <c r="AR90" s="143" t="s">
        <v>189</v>
      </c>
      <c r="AT90" s="143" t="s">
        <v>184</v>
      </c>
      <c r="AU90" s="143" t="s">
        <v>22</v>
      </c>
      <c r="AY90" s="18" t="s">
        <v>181</v>
      </c>
      <c r="BE90" s="144">
        <f t="shared" ref="BE90:BE95" si="4">IF(N90="základní",J90,0)</f>
        <v>0</v>
      </c>
      <c r="BF90" s="144">
        <f t="shared" ref="BF90:BF95" si="5">IF(N90="snížená",J90,0)</f>
        <v>0</v>
      </c>
      <c r="BG90" s="144">
        <f t="shared" ref="BG90:BG95" si="6">IF(N90="zákl. přenesená",J90,0)</f>
        <v>0</v>
      </c>
      <c r="BH90" s="144">
        <f t="shared" ref="BH90:BH95" si="7">IF(N90="sníž. přenesená",J90,0)</f>
        <v>0</v>
      </c>
      <c r="BI90" s="144">
        <f t="shared" ref="BI90:BI95" si="8">IF(N90="nulová",J90,0)</f>
        <v>0</v>
      </c>
      <c r="BJ90" s="18" t="s">
        <v>22</v>
      </c>
      <c r="BK90" s="144">
        <f t="shared" ref="BK90:BK95" si="9">ROUND(I90*H90,2)</f>
        <v>0</v>
      </c>
      <c r="BL90" s="18" t="s">
        <v>189</v>
      </c>
      <c r="BM90" s="143" t="s">
        <v>1909</v>
      </c>
    </row>
    <row r="91" spans="2:65" s="1" customFormat="1" ht="24.2" customHeight="1">
      <c r="B91" s="33"/>
      <c r="C91" s="132" t="s">
        <v>82</v>
      </c>
      <c r="D91" s="132" t="s">
        <v>184</v>
      </c>
      <c r="E91" s="133" t="s">
        <v>1509</v>
      </c>
      <c r="F91" s="134" t="s">
        <v>1510</v>
      </c>
      <c r="G91" s="135" t="s">
        <v>1082</v>
      </c>
      <c r="H91" s="136">
        <v>8</v>
      </c>
      <c r="I91" s="137"/>
      <c r="J91" s="138">
        <f t="shared" si="0"/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22</v>
      </c>
      <c r="BK91" s="144">
        <f t="shared" si="9"/>
        <v>0</v>
      </c>
      <c r="BL91" s="18" t="s">
        <v>189</v>
      </c>
      <c r="BM91" s="143" t="s">
        <v>1910</v>
      </c>
    </row>
    <row r="92" spans="2:65" s="1" customFormat="1" ht="24.2" customHeight="1">
      <c r="B92" s="33"/>
      <c r="C92" s="132" t="s">
        <v>182</v>
      </c>
      <c r="D92" s="132" t="s">
        <v>184</v>
      </c>
      <c r="E92" s="133" t="s">
        <v>1512</v>
      </c>
      <c r="F92" s="134" t="s">
        <v>1513</v>
      </c>
      <c r="G92" s="135" t="s">
        <v>1417</v>
      </c>
      <c r="H92" s="136">
        <v>14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1911</v>
      </c>
    </row>
    <row r="93" spans="2:65" s="1" customFormat="1" ht="24.2" customHeight="1">
      <c r="B93" s="33"/>
      <c r="C93" s="132" t="s">
        <v>222</v>
      </c>
      <c r="D93" s="132" t="s">
        <v>184</v>
      </c>
      <c r="E93" s="133" t="s">
        <v>1912</v>
      </c>
      <c r="F93" s="134" t="s">
        <v>1522</v>
      </c>
      <c r="G93" s="135" t="s">
        <v>1082</v>
      </c>
      <c r="H93" s="136">
        <v>1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1913</v>
      </c>
    </row>
    <row r="94" spans="2:65" s="1" customFormat="1" ht="16.5" customHeight="1">
      <c r="B94" s="33"/>
      <c r="C94" s="132" t="s">
        <v>189</v>
      </c>
      <c r="D94" s="132" t="s">
        <v>184</v>
      </c>
      <c r="E94" s="133" t="s">
        <v>1515</v>
      </c>
      <c r="F94" s="134" t="s">
        <v>1516</v>
      </c>
      <c r="G94" s="135" t="s">
        <v>452</v>
      </c>
      <c r="H94" s="136">
        <v>0.1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1914</v>
      </c>
    </row>
    <row r="95" spans="2:65" s="1" customFormat="1" ht="16.5" customHeight="1">
      <c r="B95" s="33"/>
      <c r="C95" s="132" t="s">
        <v>216</v>
      </c>
      <c r="D95" s="132" t="s">
        <v>184</v>
      </c>
      <c r="E95" s="133" t="s">
        <v>1518</v>
      </c>
      <c r="F95" s="134" t="s">
        <v>1519</v>
      </c>
      <c r="G95" s="135" t="s">
        <v>1239</v>
      </c>
      <c r="H95" s="136">
        <v>5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1915</v>
      </c>
    </row>
    <row r="96" spans="2:65" s="11" customFormat="1" ht="25.9" customHeight="1">
      <c r="B96" s="120"/>
      <c r="D96" s="121" t="s">
        <v>73</v>
      </c>
      <c r="E96" s="122" t="s">
        <v>1078</v>
      </c>
      <c r="F96" s="122" t="s">
        <v>1916</v>
      </c>
      <c r="I96" s="123"/>
      <c r="J96" s="124">
        <f>BK96</f>
        <v>0</v>
      </c>
      <c r="L96" s="120"/>
      <c r="M96" s="125"/>
      <c r="P96" s="126">
        <f>SUM(P97:P112)</f>
        <v>0</v>
      </c>
      <c r="R96" s="126">
        <f>SUM(R97:R112)</f>
        <v>0</v>
      </c>
      <c r="T96" s="127">
        <f>SUM(T97:T112)</f>
        <v>0</v>
      </c>
      <c r="AR96" s="121" t="s">
        <v>22</v>
      </c>
      <c r="AT96" s="128" t="s">
        <v>73</v>
      </c>
      <c r="AU96" s="128" t="s">
        <v>74</v>
      </c>
      <c r="AY96" s="121" t="s">
        <v>181</v>
      </c>
      <c r="BK96" s="129">
        <f>SUM(BK97:BK112)</f>
        <v>0</v>
      </c>
    </row>
    <row r="97" spans="2:65" s="1" customFormat="1" ht="37.9" customHeight="1">
      <c r="B97" s="33"/>
      <c r="C97" s="132" t="s">
        <v>231</v>
      </c>
      <c r="D97" s="132" t="s">
        <v>184</v>
      </c>
      <c r="E97" s="133" t="s">
        <v>182</v>
      </c>
      <c r="F97" s="134" t="s">
        <v>1409</v>
      </c>
      <c r="G97" s="135" t="s">
        <v>1070</v>
      </c>
      <c r="H97" s="136">
        <v>8</v>
      </c>
      <c r="I97" s="137"/>
      <c r="J97" s="138">
        <f t="shared" ref="J97:J112" si="10">ROUND(I97*H97,2)</f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ref="P97:P112" si="11">O97*H97</f>
        <v>0</v>
      </c>
      <c r="Q97" s="141">
        <v>0</v>
      </c>
      <c r="R97" s="141">
        <f t="shared" ref="R97:R112" si="12">Q97*H97</f>
        <v>0</v>
      </c>
      <c r="S97" s="141">
        <v>0</v>
      </c>
      <c r="T97" s="142">
        <f t="shared" ref="T97:T112" si="13">S97*H97</f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ref="BE97:BE112" si="14">IF(N97="základní",J97,0)</f>
        <v>0</v>
      </c>
      <c r="BF97" s="144">
        <f t="shared" ref="BF97:BF112" si="15">IF(N97="snížená",J97,0)</f>
        <v>0</v>
      </c>
      <c r="BG97" s="144">
        <f t="shared" ref="BG97:BG112" si="16">IF(N97="zákl. přenesená",J97,0)</f>
        <v>0</v>
      </c>
      <c r="BH97" s="144">
        <f t="shared" ref="BH97:BH112" si="17">IF(N97="sníž. přenesená",J97,0)</f>
        <v>0</v>
      </c>
      <c r="BI97" s="144">
        <f t="shared" ref="BI97:BI112" si="18">IF(N97="nulová",J97,0)</f>
        <v>0</v>
      </c>
      <c r="BJ97" s="18" t="s">
        <v>22</v>
      </c>
      <c r="BK97" s="144">
        <f t="shared" ref="BK97:BK112" si="19">ROUND(I97*H97,2)</f>
        <v>0</v>
      </c>
      <c r="BL97" s="18" t="s">
        <v>189</v>
      </c>
      <c r="BM97" s="143" t="s">
        <v>1917</v>
      </c>
    </row>
    <row r="98" spans="2:65" s="1" customFormat="1" ht="37.9" customHeight="1">
      <c r="B98" s="33"/>
      <c r="C98" s="132" t="s">
        <v>262</v>
      </c>
      <c r="D98" s="132" t="s">
        <v>184</v>
      </c>
      <c r="E98" s="133" t="s">
        <v>216</v>
      </c>
      <c r="F98" s="134" t="s">
        <v>1411</v>
      </c>
      <c r="G98" s="135" t="s">
        <v>1070</v>
      </c>
      <c r="H98" s="136">
        <v>2</v>
      </c>
      <c r="I98" s="137"/>
      <c r="J98" s="138">
        <f t="shared" si="1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1"/>
        <v>0</v>
      </c>
      <c r="Q98" s="141">
        <v>0</v>
      </c>
      <c r="R98" s="141">
        <f t="shared" si="12"/>
        <v>0</v>
      </c>
      <c r="S98" s="141">
        <v>0</v>
      </c>
      <c r="T98" s="142">
        <f t="shared" si="1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14"/>
        <v>0</v>
      </c>
      <c r="BF98" s="144">
        <f t="shared" si="15"/>
        <v>0</v>
      </c>
      <c r="BG98" s="144">
        <f t="shared" si="16"/>
        <v>0</v>
      </c>
      <c r="BH98" s="144">
        <f t="shared" si="17"/>
        <v>0</v>
      </c>
      <c r="BI98" s="144">
        <f t="shared" si="18"/>
        <v>0</v>
      </c>
      <c r="BJ98" s="18" t="s">
        <v>22</v>
      </c>
      <c r="BK98" s="144">
        <f t="shared" si="19"/>
        <v>0</v>
      </c>
      <c r="BL98" s="18" t="s">
        <v>189</v>
      </c>
      <c r="BM98" s="143" t="s">
        <v>1918</v>
      </c>
    </row>
    <row r="99" spans="2:65" s="1" customFormat="1" ht="37.9" customHeight="1">
      <c r="B99" s="33"/>
      <c r="C99" s="132" t="s">
        <v>267</v>
      </c>
      <c r="D99" s="132" t="s">
        <v>184</v>
      </c>
      <c r="E99" s="133" t="s">
        <v>222</v>
      </c>
      <c r="F99" s="134" t="s">
        <v>1413</v>
      </c>
      <c r="G99" s="135" t="s">
        <v>1070</v>
      </c>
      <c r="H99" s="136">
        <v>4</v>
      </c>
      <c r="I99" s="137"/>
      <c r="J99" s="138">
        <f t="shared" si="1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1"/>
        <v>0</v>
      </c>
      <c r="Q99" s="141">
        <v>0</v>
      </c>
      <c r="R99" s="141">
        <f t="shared" si="12"/>
        <v>0</v>
      </c>
      <c r="S99" s="141">
        <v>0</v>
      </c>
      <c r="T99" s="142">
        <f t="shared" si="1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14"/>
        <v>0</v>
      </c>
      <c r="BF99" s="144">
        <f t="shared" si="15"/>
        <v>0</v>
      </c>
      <c r="BG99" s="144">
        <f t="shared" si="16"/>
        <v>0</v>
      </c>
      <c r="BH99" s="144">
        <f t="shared" si="17"/>
        <v>0</v>
      </c>
      <c r="BI99" s="144">
        <f t="shared" si="18"/>
        <v>0</v>
      </c>
      <c r="BJ99" s="18" t="s">
        <v>22</v>
      </c>
      <c r="BK99" s="144">
        <f t="shared" si="19"/>
        <v>0</v>
      </c>
      <c r="BL99" s="18" t="s">
        <v>189</v>
      </c>
      <c r="BM99" s="143" t="s">
        <v>1919</v>
      </c>
    </row>
    <row r="100" spans="2:65" s="1" customFormat="1" ht="33" customHeight="1">
      <c r="B100" s="33"/>
      <c r="C100" s="132" t="s">
        <v>277</v>
      </c>
      <c r="D100" s="132" t="s">
        <v>184</v>
      </c>
      <c r="E100" s="133" t="s">
        <v>1415</v>
      </c>
      <c r="F100" s="134" t="s">
        <v>1416</v>
      </c>
      <c r="G100" s="135" t="s">
        <v>1417</v>
      </c>
      <c r="H100" s="136">
        <v>3</v>
      </c>
      <c r="I100" s="137"/>
      <c r="J100" s="138">
        <f t="shared" si="1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1"/>
        <v>0</v>
      </c>
      <c r="Q100" s="141">
        <v>0</v>
      </c>
      <c r="R100" s="141">
        <f t="shared" si="12"/>
        <v>0</v>
      </c>
      <c r="S100" s="141">
        <v>0</v>
      </c>
      <c r="T100" s="142">
        <f t="shared" si="1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14"/>
        <v>0</v>
      </c>
      <c r="BF100" s="144">
        <f t="shared" si="15"/>
        <v>0</v>
      </c>
      <c r="BG100" s="144">
        <f t="shared" si="16"/>
        <v>0</v>
      </c>
      <c r="BH100" s="144">
        <f t="shared" si="17"/>
        <v>0</v>
      </c>
      <c r="BI100" s="144">
        <f t="shared" si="18"/>
        <v>0</v>
      </c>
      <c r="BJ100" s="18" t="s">
        <v>22</v>
      </c>
      <c r="BK100" s="144">
        <f t="shared" si="19"/>
        <v>0</v>
      </c>
      <c r="BL100" s="18" t="s">
        <v>189</v>
      </c>
      <c r="BM100" s="143" t="s">
        <v>1920</v>
      </c>
    </row>
    <row r="101" spans="2:65" s="1" customFormat="1" ht="24.2" customHeight="1">
      <c r="B101" s="33"/>
      <c r="C101" s="132" t="s">
        <v>303</v>
      </c>
      <c r="D101" s="132" t="s">
        <v>184</v>
      </c>
      <c r="E101" s="133" t="s">
        <v>1422</v>
      </c>
      <c r="F101" s="134" t="s">
        <v>1423</v>
      </c>
      <c r="G101" s="135" t="s">
        <v>1417</v>
      </c>
      <c r="H101" s="136">
        <v>4</v>
      </c>
      <c r="I101" s="137"/>
      <c r="J101" s="138">
        <f t="shared" si="1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1"/>
        <v>0</v>
      </c>
      <c r="Q101" s="141">
        <v>0</v>
      </c>
      <c r="R101" s="141">
        <f t="shared" si="12"/>
        <v>0</v>
      </c>
      <c r="S101" s="141">
        <v>0</v>
      </c>
      <c r="T101" s="142">
        <f t="shared" si="1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14"/>
        <v>0</v>
      </c>
      <c r="BF101" s="144">
        <f t="shared" si="15"/>
        <v>0</v>
      </c>
      <c r="BG101" s="144">
        <f t="shared" si="16"/>
        <v>0</v>
      </c>
      <c r="BH101" s="144">
        <f t="shared" si="17"/>
        <v>0</v>
      </c>
      <c r="BI101" s="144">
        <f t="shared" si="18"/>
        <v>0</v>
      </c>
      <c r="BJ101" s="18" t="s">
        <v>22</v>
      </c>
      <c r="BK101" s="144">
        <f t="shared" si="19"/>
        <v>0</v>
      </c>
      <c r="BL101" s="18" t="s">
        <v>189</v>
      </c>
      <c r="BM101" s="143" t="s">
        <v>1921</v>
      </c>
    </row>
    <row r="102" spans="2:65" s="1" customFormat="1" ht="24.2" customHeight="1">
      <c r="B102" s="33"/>
      <c r="C102" s="132" t="s">
        <v>313</v>
      </c>
      <c r="D102" s="132" t="s">
        <v>184</v>
      </c>
      <c r="E102" s="133" t="s">
        <v>1428</v>
      </c>
      <c r="F102" s="134" t="s">
        <v>1429</v>
      </c>
      <c r="G102" s="135" t="s">
        <v>211</v>
      </c>
      <c r="H102" s="136">
        <v>1</v>
      </c>
      <c r="I102" s="137"/>
      <c r="J102" s="138">
        <f t="shared" si="1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1"/>
        <v>0</v>
      </c>
      <c r="Q102" s="141">
        <v>0</v>
      </c>
      <c r="R102" s="141">
        <f t="shared" si="12"/>
        <v>0</v>
      </c>
      <c r="S102" s="141">
        <v>0</v>
      </c>
      <c r="T102" s="142">
        <f t="shared" si="1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14"/>
        <v>0</v>
      </c>
      <c r="BF102" s="144">
        <f t="shared" si="15"/>
        <v>0</v>
      </c>
      <c r="BG102" s="144">
        <f t="shared" si="16"/>
        <v>0</v>
      </c>
      <c r="BH102" s="144">
        <f t="shared" si="17"/>
        <v>0</v>
      </c>
      <c r="BI102" s="144">
        <f t="shared" si="18"/>
        <v>0</v>
      </c>
      <c r="BJ102" s="18" t="s">
        <v>22</v>
      </c>
      <c r="BK102" s="144">
        <f t="shared" si="19"/>
        <v>0</v>
      </c>
      <c r="BL102" s="18" t="s">
        <v>189</v>
      </c>
      <c r="BM102" s="143" t="s">
        <v>1922</v>
      </c>
    </row>
    <row r="103" spans="2:65" s="1" customFormat="1" ht="24.2" customHeight="1">
      <c r="B103" s="33"/>
      <c r="C103" s="132" t="s">
        <v>317</v>
      </c>
      <c r="D103" s="132" t="s">
        <v>184</v>
      </c>
      <c r="E103" s="133" t="s">
        <v>1431</v>
      </c>
      <c r="F103" s="134" t="s">
        <v>1432</v>
      </c>
      <c r="G103" s="135" t="s">
        <v>1239</v>
      </c>
      <c r="H103" s="136">
        <v>20</v>
      </c>
      <c r="I103" s="137"/>
      <c r="J103" s="138">
        <f t="shared" si="1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1"/>
        <v>0</v>
      </c>
      <c r="Q103" s="141">
        <v>0</v>
      </c>
      <c r="R103" s="141">
        <f t="shared" si="12"/>
        <v>0</v>
      </c>
      <c r="S103" s="141">
        <v>0</v>
      </c>
      <c r="T103" s="142">
        <f t="shared" si="1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14"/>
        <v>0</v>
      </c>
      <c r="BF103" s="144">
        <f t="shared" si="15"/>
        <v>0</v>
      </c>
      <c r="BG103" s="144">
        <f t="shared" si="16"/>
        <v>0</v>
      </c>
      <c r="BH103" s="144">
        <f t="shared" si="17"/>
        <v>0</v>
      </c>
      <c r="BI103" s="144">
        <f t="shared" si="18"/>
        <v>0</v>
      </c>
      <c r="BJ103" s="18" t="s">
        <v>22</v>
      </c>
      <c r="BK103" s="144">
        <f t="shared" si="19"/>
        <v>0</v>
      </c>
      <c r="BL103" s="18" t="s">
        <v>189</v>
      </c>
      <c r="BM103" s="143" t="s">
        <v>1923</v>
      </c>
    </row>
    <row r="104" spans="2:65" s="1" customFormat="1" ht="24.2" customHeight="1">
      <c r="B104" s="33"/>
      <c r="C104" s="132" t="s">
        <v>329</v>
      </c>
      <c r="D104" s="132" t="s">
        <v>184</v>
      </c>
      <c r="E104" s="133" t="s">
        <v>1437</v>
      </c>
      <c r="F104" s="134" t="s">
        <v>1438</v>
      </c>
      <c r="G104" s="135" t="s">
        <v>211</v>
      </c>
      <c r="H104" s="136">
        <v>1</v>
      </c>
      <c r="I104" s="137"/>
      <c r="J104" s="138">
        <f t="shared" si="1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1"/>
        <v>0</v>
      </c>
      <c r="Q104" s="141">
        <v>0</v>
      </c>
      <c r="R104" s="141">
        <f t="shared" si="12"/>
        <v>0</v>
      </c>
      <c r="S104" s="141">
        <v>0</v>
      </c>
      <c r="T104" s="142">
        <f t="shared" si="1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14"/>
        <v>0</v>
      </c>
      <c r="BF104" s="144">
        <f t="shared" si="15"/>
        <v>0</v>
      </c>
      <c r="BG104" s="144">
        <f t="shared" si="16"/>
        <v>0</v>
      </c>
      <c r="BH104" s="144">
        <f t="shared" si="17"/>
        <v>0</v>
      </c>
      <c r="BI104" s="144">
        <f t="shared" si="18"/>
        <v>0</v>
      </c>
      <c r="BJ104" s="18" t="s">
        <v>22</v>
      </c>
      <c r="BK104" s="144">
        <f t="shared" si="19"/>
        <v>0</v>
      </c>
      <c r="BL104" s="18" t="s">
        <v>189</v>
      </c>
      <c r="BM104" s="143" t="s">
        <v>1924</v>
      </c>
    </row>
    <row r="105" spans="2:65" s="1" customFormat="1" ht="24.2" customHeight="1">
      <c r="B105" s="33"/>
      <c r="C105" s="132" t="s">
        <v>337</v>
      </c>
      <c r="D105" s="132" t="s">
        <v>184</v>
      </c>
      <c r="E105" s="133" t="s">
        <v>1440</v>
      </c>
      <c r="F105" s="134" t="s">
        <v>1441</v>
      </c>
      <c r="G105" s="135" t="s">
        <v>1070</v>
      </c>
      <c r="H105" s="136">
        <v>1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1925</v>
      </c>
    </row>
    <row r="106" spans="2:65" s="1" customFormat="1" ht="24.2" customHeight="1">
      <c r="B106" s="33"/>
      <c r="C106" s="132" t="s">
        <v>348</v>
      </c>
      <c r="D106" s="132" t="s">
        <v>184</v>
      </c>
      <c r="E106" s="133" t="s">
        <v>1443</v>
      </c>
      <c r="F106" s="134" t="s">
        <v>1444</v>
      </c>
      <c r="G106" s="135" t="s">
        <v>1070</v>
      </c>
      <c r="H106" s="136">
        <v>1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1926</v>
      </c>
    </row>
    <row r="107" spans="2:65" s="1" customFormat="1" ht="24.2" customHeight="1">
      <c r="B107" s="33"/>
      <c r="C107" s="132" t="s">
        <v>359</v>
      </c>
      <c r="D107" s="132" t="s">
        <v>184</v>
      </c>
      <c r="E107" s="133" t="s">
        <v>1449</v>
      </c>
      <c r="F107" s="134" t="s">
        <v>1450</v>
      </c>
      <c r="G107" s="135" t="s">
        <v>1341</v>
      </c>
      <c r="H107" s="136">
        <v>2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1927</v>
      </c>
    </row>
    <row r="108" spans="2:65" s="1" customFormat="1" ht="33" customHeight="1">
      <c r="B108" s="33"/>
      <c r="C108" s="132" t="s">
        <v>8</v>
      </c>
      <c r="D108" s="132" t="s">
        <v>184</v>
      </c>
      <c r="E108" s="133" t="s">
        <v>1928</v>
      </c>
      <c r="F108" s="134" t="s">
        <v>1929</v>
      </c>
      <c r="G108" s="135" t="s">
        <v>1417</v>
      </c>
      <c r="H108" s="136">
        <v>9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1930</v>
      </c>
    </row>
    <row r="109" spans="2:65" s="1" customFormat="1" ht="24.2" customHeight="1">
      <c r="B109" s="33"/>
      <c r="C109" s="132" t="s">
        <v>308</v>
      </c>
      <c r="D109" s="132" t="s">
        <v>184</v>
      </c>
      <c r="E109" s="133" t="s">
        <v>1931</v>
      </c>
      <c r="F109" s="134" t="s">
        <v>1932</v>
      </c>
      <c r="G109" s="135" t="s">
        <v>1417</v>
      </c>
      <c r="H109" s="136">
        <v>1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1933</v>
      </c>
    </row>
    <row r="110" spans="2:65" s="1" customFormat="1" ht="16.5" customHeight="1">
      <c r="B110" s="33"/>
      <c r="C110" s="132" t="s">
        <v>322</v>
      </c>
      <c r="D110" s="132" t="s">
        <v>184</v>
      </c>
      <c r="E110" s="133" t="s">
        <v>1934</v>
      </c>
      <c r="F110" s="134" t="s">
        <v>1435</v>
      </c>
      <c r="G110" s="135" t="s">
        <v>1070</v>
      </c>
      <c r="H110" s="136">
        <v>1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1935</v>
      </c>
    </row>
    <row r="111" spans="2:65" s="1" customFormat="1" ht="142.15" customHeight="1">
      <c r="B111" s="33"/>
      <c r="C111" s="132" t="s">
        <v>7</v>
      </c>
      <c r="D111" s="132" t="s">
        <v>184</v>
      </c>
      <c r="E111" s="133" t="s">
        <v>1936</v>
      </c>
      <c r="F111" s="134" t="s">
        <v>1937</v>
      </c>
      <c r="G111" s="135" t="s">
        <v>1070</v>
      </c>
      <c r="H111" s="136">
        <v>1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1938</v>
      </c>
    </row>
    <row r="112" spans="2:65" s="1" customFormat="1" ht="33" customHeight="1">
      <c r="B112" s="33"/>
      <c r="C112" s="132" t="s">
        <v>27</v>
      </c>
      <c r="D112" s="132" t="s">
        <v>184</v>
      </c>
      <c r="E112" s="133" t="s">
        <v>1455</v>
      </c>
      <c r="F112" s="134" t="s">
        <v>1456</v>
      </c>
      <c r="G112" s="135" t="s">
        <v>1417</v>
      </c>
      <c r="H112" s="136">
        <v>5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1939</v>
      </c>
    </row>
    <row r="113" spans="2:65" s="11" customFormat="1" ht="25.9" customHeight="1">
      <c r="B113" s="120"/>
      <c r="D113" s="121" t="s">
        <v>73</v>
      </c>
      <c r="E113" s="122" t="s">
        <v>1138</v>
      </c>
      <c r="F113" s="122" t="s">
        <v>1461</v>
      </c>
      <c r="I113" s="123"/>
      <c r="J113" s="124">
        <f>BK113</f>
        <v>0</v>
      </c>
      <c r="L113" s="120"/>
      <c r="M113" s="125"/>
      <c r="P113" s="126">
        <f>SUM(P114:P127)</f>
        <v>0</v>
      </c>
      <c r="R113" s="126">
        <f>SUM(R114:R127)</f>
        <v>0</v>
      </c>
      <c r="T113" s="127">
        <f>SUM(T114:T127)</f>
        <v>0</v>
      </c>
      <c r="AR113" s="121" t="s">
        <v>22</v>
      </c>
      <c r="AT113" s="128" t="s">
        <v>73</v>
      </c>
      <c r="AU113" s="128" t="s">
        <v>74</v>
      </c>
      <c r="AY113" s="121" t="s">
        <v>181</v>
      </c>
      <c r="BK113" s="129">
        <f>SUM(BK114:BK127)</f>
        <v>0</v>
      </c>
    </row>
    <row r="114" spans="2:65" s="1" customFormat="1" ht="24.2" customHeight="1">
      <c r="B114" s="33"/>
      <c r="C114" s="132" t="s">
        <v>378</v>
      </c>
      <c r="D114" s="132" t="s">
        <v>184</v>
      </c>
      <c r="E114" s="133" t="s">
        <v>1468</v>
      </c>
      <c r="F114" s="134" t="s">
        <v>1469</v>
      </c>
      <c r="G114" s="135" t="s">
        <v>1341</v>
      </c>
      <c r="H114" s="136">
        <v>3</v>
      </c>
      <c r="I114" s="137"/>
      <c r="J114" s="138">
        <f t="shared" ref="J114:J127" si="20">ROUND(I114*H114,2)</f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ref="P114:P127" si="21">O114*H114</f>
        <v>0</v>
      </c>
      <c r="Q114" s="141">
        <v>0</v>
      </c>
      <c r="R114" s="141">
        <f t="shared" ref="R114:R127" si="22">Q114*H114</f>
        <v>0</v>
      </c>
      <c r="S114" s="141">
        <v>0</v>
      </c>
      <c r="T114" s="142">
        <f t="shared" ref="T114:T127" si="23">S114*H114</f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ref="BE114:BE127" si="24">IF(N114="základní",J114,0)</f>
        <v>0</v>
      </c>
      <c r="BF114" s="144">
        <f t="shared" ref="BF114:BF127" si="25">IF(N114="snížená",J114,0)</f>
        <v>0</v>
      </c>
      <c r="BG114" s="144">
        <f t="shared" ref="BG114:BG127" si="26">IF(N114="zákl. přenesená",J114,0)</f>
        <v>0</v>
      </c>
      <c r="BH114" s="144">
        <f t="shared" ref="BH114:BH127" si="27">IF(N114="sníž. přenesená",J114,0)</f>
        <v>0</v>
      </c>
      <c r="BI114" s="144">
        <f t="shared" ref="BI114:BI127" si="28">IF(N114="nulová",J114,0)</f>
        <v>0</v>
      </c>
      <c r="BJ114" s="18" t="s">
        <v>22</v>
      </c>
      <c r="BK114" s="144">
        <f t="shared" ref="BK114:BK127" si="29">ROUND(I114*H114,2)</f>
        <v>0</v>
      </c>
      <c r="BL114" s="18" t="s">
        <v>189</v>
      </c>
      <c r="BM114" s="143" t="s">
        <v>1940</v>
      </c>
    </row>
    <row r="115" spans="2:65" s="1" customFormat="1" ht="33" customHeight="1">
      <c r="B115" s="33"/>
      <c r="C115" s="132" t="s">
        <v>396</v>
      </c>
      <c r="D115" s="132" t="s">
        <v>184</v>
      </c>
      <c r="E115" s="133" t="s">
        <v>1474</v>
      </c>
      <c r="F115" s="134" t="s">
        <v>1475</v>
      </c>
      <c r="G115" s="135" t="s">
        <v>1341</v>
      </c>
      <c r="H115" s="136">
        <v>2</v>
      </c>
      <c r="I115" s="137"/>
      <c r="J115" s="138">
        <f t="shared" si="2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21"/>
        <v>0</v>
      </c>
      <c r="Q115" s="141">
        <v>0</v>
      </c>
      <c r="R115" s="141">
        <f t="shared" si="22"/>
        <v>0</v>
      </c>
      <c r="S115" s="141">
        <v>0</v>
      </c>
      <c r="T115" s="142">
        <f t="shared" si="2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24"/>
        <v>0</v>
      </c>
      <c r="BF115" s="144">
        <f t="shared" si="25"/>
        <v>0</v>
      </c>
      <c r="BG115" s="144">
        <f t="shared" si="26"/>
        <v>0</v>
      </c>
      <c r="BH115" s="144">
        <f t="shared" si="27"/>
        <v>0</v>
      </c>
      <c r="BI115" s="144">
        <f t="shared" si="28"/>
        <v>0</v>
      </c>
      <c r="BJ115" s="18" t="s">
        <v>22</v>
      </c>
      <c r="BK115" s="144">
        <f t="shared" si="29"/>
        <v>0</v>
      </c>
      <c r="BL115" s="18" t="s">
        <v>189</v>
      </c>
      <c r="BM115" s="143" t="s">
        <v>1941</v>
      </c>
    </row>
    <row r="116" spans="2:65" s="1" customFormat="1" ht="16.5" customHeight="1">
      <c r="B116" s="33"/>
      <c r="C116" s="132" t="s">
        <v>409</v>
      </c>
      <c r="D116" s="132" t="s">
        <v>184</v>
      </c>
      <c r="E116" s="133" t="s">
        <v>1480</v>
      </c>
      <c r="F116" s="134" t="s">
        <v>1481</v>
      </c>
      <c r="G116" s="135" t="s">
        <v>1341</v>
      </c>
      <c r="H116" s="136">
        <v>2</v>
      </c>
      <c r="I116" s="137"/>
      <c r="J116" s="138">
        <f t="shared" si="2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21"/>
        <v>0</v>
      </c>
      <c r="Q116" s="141">
        <v>0</v>
      </c>
      <c r="R116" s="141">
        <f t="shared" si="22"/>
        <v>0</v>
      </c>
      <c r="S116" s="141">
        <v>0</v>
      </c>
      <c r="T116" s="142">
        <f t="shared" si="2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24"/>
        <v>0</v>
      </c>
      <c r="BF116" s="144">
        <f t="shared" si="25"/>
        <v>0</v>
      </c>
      <c r="BG116" s="144">
        <f t="shared" si="26"/>
        <v>0</v>
      </c>
      <c r="BH116" s="144">
        <f t="shared" si="27"/>
        <v>0</v>
      </c>
      <c r="BI116" s="144">
        <f t="shared" si="28"/>
        <v>0</v>
      </c>
      <c r="BJ116" s="18" t="s">
        <v>22</v>
      </c>
      <c r="BK116" s="144">
        <f t="shared" si="29"/>
        <v>0</v>
      </c>
      <c r="BL116" s="18" t="s">
        <v>189</v>
      </c>
      <c r="BM116" s="143" t="s">
        <v>1942</v>
      </c>
    </row>
    <row r="117" spans="2:65" s="1" customFormat="1" ht="24.2" customHeight="1">
      <c r="B117" s="33"/>
      <c r="C117" s="132" t="s">
        <v>365</v>
      </c>
      <c r="D117" s="132" t="s">
        <v>184</v>
      </c>
      <c r="E117" s="133" t="s">
        <v>1943</v>
      </c>
      <c r="F117" s="134" t="s">
        <v>1463</v>
      </c>
      <c r="G117" s="135" t="s">
        <v>1070</v>
      </c>
      <c r="H117" s="136">
        <v>1</v>
      </c>
      <c r="I117" s="137"/>
      <c r="J117" s="138">
        <f t="shared" si="2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21"/>
        <v>0</v>
      </c>
      <c r="Q117" s="141">
        <v>0</v>
      </c>
      <c r="R117" s="141">
        <f t="shared" si="22"/>
        <v>0</v>
      </c>
      <c r="S117" s="141">
        <v>0</v>
      </c>
      <c r="T117" s="142">
        <f t="shared" si="2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24"/>
        <v>0</v>
      </c>
      <c r="BF117" s="144">
        <f t="shared" si="25"/>
        <v>0</v>
      </c>
      <c r="BG117" s="144">
        <f t="shared" si="26"/>
        <v>0</v>
      </c>
      <c r="BH117" s="144">
        <f t="shared" si="27"/>
        <v>0</v>
      </c>
      <c r="BI117" s="144">
        <f t="shared" si="28"/>
        <v>0</v>
      </c>
      <c r="BJ117" s="18" t="s">
        <v>22</v>
      </c>
      <c r="BK117" s="144">
        <f t="shared" si="29"/>
        <v>0</v>
      </c>
      <c r="BL117" s="18" t="s">
        <v>189</v>
      </c>
      <c r="BM117" s="143" t="s">
        <v>1944</v>
      </c>
    </row>
    <row r="118" spans="2:65" s="1" customFormat="1" ht="16.5" customHeight="1">
      <c r="B118" s="33"/>
      <c r="C118" s="132" t="s">
        <v>370</v>
      </c>
      <c r="D118" s="132" t="s">
        <v>184</v>
      </c>
      <c r="E118" s="133" t="s">
        <v>1945</v>
      </c>
      <c r="F118" s="134" t="s">
        <v>1946</v>
      </c>
      <c r="G118" s="135" t="s">
        <v>1070</v>
      </c>
      <c r="H118" s="136">
        <v>1</v>
      </c>
      <c r="I118" s="137"/>
      <c r="J118" s="138">
        <f t="shared" si="2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21"/>
        <v>0</v>
      </c>
      <c r="Q118" s="141">
        <v>0</v>
      </c>
      <c r="R118" s="141">
        <f t="shared" si="22"/>
        <v>0</v>
      </c>
      <c r="S118" s="141">
        <v>0</v>
      </c>
      <c r="T118" s="142">
        <f t="shared" si="2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24"/>
        <v>0</v>
      </c>
      <c r="BF118" s="144">
        <f t="shared" si="25"/>
        <v>0</v>
      </c>
      <c r="BG118" s="144">
        <f t="shared" si="26"/>
        <v>0</v>
      </c>
      <c r="BH118" s="144">
        <f t="shared" si="27"/>
        <v>0</v>
      </c>
      <c r="BI118" s="144">
        <f t="shared" si="28"/>
        <v>0</v>
      </c>
      <c r="BJ118" s="18" t="s">
        <v>22</v>
      </c>
      <c r="BK118" s="144">
        <f t="shared" si="29"/>
        <v>0</v>
      </c>
      <c r="BL118" s="18" t="s">
        <v>189</v>
      </c>
      <c r="BM118" s="143" t="s">
        <v>1947</v>
      </c>
    </row>
    <row r="119" spans="2:65" s="1" customFormat="1" ht="37.9" customHeight="1">
      <c r="B119" s="33"/>
      <c r="C119" s="132" t="s">
        <v>385</v>
      </c>
      <c r="D119" s="132" t="s">
        <v>184</v>
      </c>
      <c r="E119" s="133" t="s">
        <v>1948</v>
      </c>
      <c r="F119" s="134" t="s">
        <v>1949</v>
      </c>
      <c r="G119" s="135" t="s">
        <v>1070</v>
      </c>
      <c r="H119" s="136">
        <v>1</v>
      </c>
      <c r="I119" s="137"/>
      <c r="J119" s="138">
        <f t="shared" si="2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21"/>
        <v>0</v>
      </c>
      <c r="Q119" s="141">
        <v>0</v>
      </c>
      <c r="R119" s="141">
        <f t="shared" si="22"/>
        <v>0</v>
      </c>
      <c r="S119" s="141">
        <v>0</v>
      </c>
      <c r="T119" s="142">
        <f t="shared" si="2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24"/>
        <v>0</v>
      </c>
      <c r="BF119" s="144">
        <f t="shared" si="25"/>
        <v>0</v>
      </c>
      <c r="BG119" s="144">
        <f t="shared" si="26"/>
        <v>0</v>
      </c>
      <c r="BH119" s="144">
        <f t="shared" si="27"/>
        <v>0</v>
      </c>
      <c r="BI119" s="144">
        <f t="shared" si="28"/>
        <v>0</v>
      </c>
      <c r="BJ119" s="18" t="s">
        <v>22</v>
      </c>
      <c r="BK119" s="144">
        <f t="shared" si="29"/>
        <v>0</v>
      </c>
      <c r="BL119" s="18" t="s">
        <v>189</v>
      </c>
      <c r="BM119" s="143" t="s">
        <v>1950</v>
      </c>
    </row>
    <row r="120" spans="2:65" s="1" customFormat="1" ht="24.2" customHeight="1">
      <c r="B120" s="33"/>
      <c r="C120" s="132" t="s">
        <v>402</v>
      </c>
      <c r="D120" s="132" t="s">
        <v>184</v>
      </c>
      <c r="E120" s="133" t="s">
        <v>1951</v>
      </c>
      <c r="F120" s="134" t="s">
        <v>1478</v>
      </c>
      <c r="G120" s="135" t="s">
        <v>1070</v>
      </c>
      <c r="H120" s="136">
        <v>1</v>
      </c>
      <c r="I120" s="137"/>
      <c r="J120" s="138">
        <f t="shared" si="2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21"/>
        <v>0</v>
      </c>
      <c r="Q120" s="141">
        <v>0</v>
      </c>
      <c r="R120" s="141">
        <f t="shared" si="22"/>
        <v>0</v>
      </c>
      <c r="S120" s="141">
        <v>0</v>
      </c>
      <c r="T120" s="142">
        <f t="shared" si="2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24"/>
        <v>0</v>
      </c>
      <c r="BF120" s="144">
        <f t="shared" si="25"/>
        <v>0</v>
      </c>
      <c r="BG120" s="144">
        <f t="shared" si="26"/>
        <v>0</v>
      </c>
      <c r="BH120" s="144">
        <f t="shared" si="27"/>
        <v>0</v>
      </c>
      <c r="BI120" s="144">
        <f t="shared" si="28"/>
        <v>0</v>
      </c>
      <c r="BJ120" s="18" t="s">
        <v>22</v>
      </c>
      <c r="BK120" s="144">
        <f t="shared" si="29"/>
        <v>0</v>
      </c>
      <c r="BL120" s="18" t="s">
        <v>189</v>
      </c>
      <c r="BM120" s="143" t="s">
        <v>1952</v>
      </c>
    </row>
    <row r="121" spans="2:65" s="1" customFormat="1" ht="24.2" customHeight="1">
      <c r="B121" s="33"/>
      <c r="C121" s="132" t="s">
        <v>418</v>
      </c>
      <c r="D121" s="132" t="s">
        <v>184</v>
      </c>
      <c r="E121" s="133" t="s">
        <v>1953</v>
      </c>
      <c r="F121" s="134" t="s">
        <v>1954</v>
      </c>
      <c r="G121" s="135" t="s">
        <v>1070</v>
      </c>
      <c r="H121" s="136">
        <v>1</v>
      </c>
      <c r="I121" s="137"/>
      <c r="J121" s="138">
        <f t="shared" si="2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21"/>
        <v>0</v>
      </c>
      <c r="Q121" s="141">
        <v>0</v>
      </c>
      <c r="R121" s="141">
        <f t="shared" si="22"/>
        <v>0</v>
      </c>
      <c r="S121" s="141">
        <v>0</v>
      </c>
      <c r="T121" s="142">
        <f t="shared" si="2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24"/>
        <v>0</v>
      </c>
      <c r="BF121" s="144">
        <f t="shared" si="25"/>
        <v>0</v>
      </c>
      <c r="BG121" s="144">
        <f t="shared" si="26"/>
        <v>0</v>
      </c>
      <c r="BH121" s="144">
        <f t="shared" si="27"/>
        <v>0</v>
      </c>
      <c r="BI121" s="144">
        <f t="shared" si="28"/>
        <v>0</v>
      </c>
      <c r="BJ121" s="18" t="s">
        <v>22</v>
      </c>
      <c r="BK121" s="144">
        <f t="shared" si="29"/>
        <v>0</v>
      </c>
      <c r="BL121" s="18" t="s">
        <v>189</v>
      </c>
      <c r="BM121" s="143" t="s">
        <v>1955</v>
      </c>
    </row>
    <row r="122" spans="2:65" s="1" customFormat="1" ht="16.5" customHeight="1">
      <c r="B122" s="33"/>
      <c r="C122" s="132" t="s">
        <v>424</v>
      </c>
      <c r="D122" s="132" t="s">
        <v>184</v>
      </c>
      <c r="E122" s="133" t="s">
        <v>1956</v>
      </c>
      <c r="F122" s="134" t="s">
        <v>1487</v>
      </c>
      <c r="G122" s="135" t="s">
        <v>1070</v>
      </c>
      <c r="H122" s="136">
        <v>1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1957</v>
      </c>
    </row>
    <row r="123" spans="2:65" s="1" customFormat="1" ht="24.2" customHeight="1">
      <c r="B123" s="33"/>
      <c r="C123" s="132" t="s">
        <v>431</v>
      </c>
      <c r="D123" s="132" t="s">
        <v>184</v>
      </c>
      <c r="E123" s="133" t="s">
        <v>1958</v>
      </c>
      <c r="F123" s="134" t="s">
        <v>1490</v>
      </c>
      <c r="G123" s="135" t="s">
        <v>1070</v>
      </c>
      <c r="H123" s="136">
        <v>1</v>
      </c>
      <c r="I123" s="137"/>
      <c r="J123" s="138">
        <f t="shared" si="2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21"/>
        <v>0</v>
      </c>
      <c r="Q123" s="141">
        <v>0</v>
      </c>
      <c r="R123" s="141">
        <f t="shared" si="22"/>
        <v>0</v>
      </c>
      <c r="S123" s="141">
        <v>0</v>
      </c>
      <c r="T123" s="142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1959</v>
      </c>
    </row>
    <row r="124" spans="2:65" s="1" customFormat="1" ht="24.2" customHeight="1">
      <c r="B124" s="33"/>
      <c r="C124" s="132" t="s">
        <v>436</v>
      </c>
      <c r="D124" s="132" t="s">
        <v>184</v>
      </c>
      <c r="E124" s="133" t="s">
        <v>1960</v>
      </c>
      <c r="F124" s="134" t="s">
        <v>1493</v>
      </c>
      <c r="G124" s="135" t="s">
        <v>1070</v>
      </c>
      <c r="H124" s="136">
        <v>1</v>
      </c>
      <c r="I124" s="137"/>
      <c r="J124" s="138">
        <f t="shared" si="2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21"/>
        <v>0</v>
      </c>
      <c r="Q124" s="141">
        <v>0</v>
      </c>
      <c r="R124" s="141">
        <f t="shared" si="22"/>
        <v>0</v>
      </c>
      <c r="S124" s="141">
        <v>0</v>
      </c>
      <c r="T124" s="142">
        <f t="shared" si="2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24"/>
        <v>0</v>
      </c>
      <c r="BF124" s="144">
        <f t="shared" si="25"/>
        <v>0</v>
      </c>
      <c r="BG124" s="144">
        <f t="shared" si="26"/>
        <v>0</v>
      </c>
      <c r="BH124" s="144">
        <f t="shared" si="27"/>
        <v>0</v>
      </c>
      <c r="BI124" s="144">
        <f t="shared" si="28"/>
        <v>0</v>
      </c>
      <c r="BJ124" s="18" t="s">
        <v>22</v>
      </c>
      <c r="BK124" s="144">
        <f t="shared" si="29"/>
        <v>0</v>
      </c>
      <c r="BL124" s="18" t="s">
        <v>189</v>
      </c>
      <c r="BM124" s="143" t="s">
        <v>1961</v>
      </c>
    </row>
    <row r="125" spans="2:65" s="1" customFormat="1" ht="21.75" customHeight="1">
      <c r="B125" s="33"/>
      <c r="C125" s="132" t="s">
        <v>441</v>
      </c>
      <c r="D125" s="132" t="s">
        <v>184</v>
      </c>
      <c r="E125" s="133" t="s">
        <v>1962</v>
      </c>
      <c r="F125" s="134" t="s">
        <v>1963</v>
      </c>
      <c r="G125" s="135" t="s">
        <v>1070</v>
      </c>
      <c r="H125" s="136">
        <v>1</v>
      </c>
      <c r="I125" s="137"/>
      <c r="J125" s="138">
        <f t="shared" si="2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21"/>
        <v>0</v>
      </c>
      <c r="Q125" s="141">
        <v>0</v>
      </c>
      <c r="R125" s="141">
        <f t="shared" si="22"/>
        <v>0</v>
      </c>
      <c r="S125" s="141">
        <v>0</v>
      </c>
      <c r="T125" s="142">
        <f t="shared" si="2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24"/>
        <v>0</v>
      </c>
      <c r="BF125" s="144">
        <f t="shared" si="25"/>
        <v>0</v>
      </c>
      <c r="BG125" s="144">
        <f t="shared" si="26"/>
        <v>0</v>
      </c>
      <c r="BH125" s="144">
        <f t="shared" si="27"/>
        <v>0</v>
      </c>
      <c r="BI125" s="144">
        <f t="shared" si="28"/>
        <v>0</v>
      </c>
      <c r="BJ125" s="18" t="s">
        <v>22</v>
      </c>
      <c r="BK125" s="144">
        <f t="shared" si="29"/>
        <v>0</v>
      </c>
      <c r="BL125" s="18" t="s">
        <v>189</v>
      </c>
      <c r="BM125" s="143" t="s">
        <v>1964</v>
      </c>
    </row>
    <row r="126" spans="2:65" s="1" customFormat="1" ht="16.5" customHeight="1">
      <c r="B126" s="33"/>
      <c r="C126" s="132" t="s">
        <v>449</v>
      </c>
      <c r="D126" s="132" t="s">
        <v>184</v>
      </c>
      <c r="E126" s="133" t="s">
        <v>1965</v>
      </c>
      <c r="F126" s="134" t="s">
        <v>1499</v>
      </c>
      <c r="G126" s="135" t="s">
        <v>1070</v>
      </c>
      <c r="H126" s="136">
        <v>1</v>
      </c>
      <c r="I126" s="137"/>
      <c r="J126" s="138">
        <f t="shared" si="20"/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 t="shared" si="21"/>
        <v>0</v>
      </c>
      <c r="Q126" s="141">
        <v>0</v>
      </c>
      <c r="R126" s="141">
        <f t="shared" si="22"/>
        <v>0</v>
      </c>
      <c r="S126" s="141">
        <v>0</v>
      </c>
      <c r="T126" s="142">
        <f t="shared" si="23"/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 t="shared" si="24"/>
        <v>0</v>
      </c>
      <c r="BF126" s="144">
        <f t="shared" si="25"/>
        <v>0</v>
      </c>
      <c r="BG126" s="144">
        <f t="shared" si="26"/>
        <v>0</v>
      </c>
      <c r="BH126" s="144">
        <f t="shared" si="27"/>
        <v>0</v>
      </c>
      <c r="BI126" s="144">
        <f t="shared" si="28"/>
        <v>0</v>
      </c>
      <c r="BJ126" s="18" t="s">
        <v>22</v>
      </c>
      <c r="BK126" s="144">
        <f t="shared" si="29"/>
        <v>0</v>
      </c>
      <c r="BL126" s="18" t="s">
        <v>189</v>
      </c>
      <c r="BM126" s="143" t="s">
        <v>1966</v>
      </c>
    </row>
    <row r="127" spans="2:65" s="1" customFormat="1" ht="24.2" customHeight="1">
      <c r="B127" s="33"/>
      <c r="C127" s="132" t="s">
        <v>455</v>
      </c>
      <c r="D127" s="132" t="s">
        <v>184</v>
      </c>
      <c r="E127" s="133" t="s">
        <v>1967</v>
      </c>
      <c r="F127" s="134" t="s">
        <v>1502</v>
      </c>
      <c r="G127" s="135" t="s">
        <v>1070</v>
      </c>
      <c r="H127" s="136">
        <v>1</v>
      </c>
      <c r="I127" s="137"/>
      <c r="J127" s="138">
        <f t="shared" si="20"/>
        <v>0</v>
      </c>
      <c r="K127" s="134" t="s">
        <v>20</v>
      </c>
      <c r="L127" s="33"/>
      <c r="M127" s="190" t="s">
        <v>20</v>
      </c>
      <c r="N127" s="191" t="s">
        <v>45</v>
      </c>
      <c r="O127" s="192"/>
      <c r="P127" s="193">
        <f t="shared" si="21"/>
        <v>0</v>
      </c>
      <c r="Q127" s="193">
        <v>0</v>
      </c>
      <c r="R127" s="193">
        <f t="shared" si="22"/>
        <v>0</v>
      </c>
      <c r="S127" s="193">
        <v>0</v>
      </c>
      <c r="T127" s="194">
        <f t="shared" si="23"/>
        <v>0</v>
      </c>
      <c r="AR127" s="143" t="s">
        <v>189</v>
      </c>
      <c r="AT127" s="143" t="s">
        <v>184</v>
      </c>
      <c r="AU127" s="143" t="s">
        <v>22</v>
      </c>
      <c r="AY127" s="18" t="s">
        <v>181</v>
      </c>
      <c r="BE127" s="144">
        <f t="shared" si="24"/>
        <v>0</v>
      </c>
      <c r="BF127" s="144">
        <f t="shared" si="25"/>
        <v>0</v>
      </c>
      <c r="BG127" s="144">
        <f t="shared" si="26"/>
        <v>0</v>
      </c>
      <c r="BH127" s="144">
        <f t="shared" si="27"/>
        <v>0</v>
      </c>
      <c r="BI127" s="144">
        <f t="shared" si="28"/>
        <v>0</v>
      </c>
      <c r="BJ127" s="18" t="s">
        <v>22</v>
      </c>
      <c r="BK127" s="144">
        <f t="shared" si="29"/>
        <v>0</v>
      </c>
      <c r="BL127" s="18" t="s">
        <v>189</v>
      </c>
      <c r="BM127" s="143" t="s">
        <v>1968</v>
      </c>
    </row>
    <row r="128" spans="2:65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33"/>
    </row>
  </sheetData>
  <sheetProtection algorithmName="SHA-512" hashValue="vFJ8f0tqm/hYilfPR/ntFtiCRE+JP5LpJOAYfT8siS/Fkb/0T5T8Nv+OB3ZkdEVPRfQI8SaTICKMbj6d4qz+mg==" saltValue="NpA25arlxWk8JgFutvTAD/JMx8rD4XQ5IAnJiYOwipl/ea63jHsV/IL2ir7tVtz5aD52BU93viePKJnuWBhLRw==" spinCount="100000" sheet="1" objects="1" scenarios="1" formatColumns="0" formatRows="0" autoFilter="0"/>
  <autoFilter ref="C87:K127" xr:uid="{00000000-0009-0000-0000-000009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9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113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1536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1969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ROUND((SUM(BE87:BE90)),  2)</f>
        <v>0</v>
      </c>
      <c r="I35" s="94">
        <v>0.21</v>
      </c>
      <c r="J35" s="84">
        <f>ROUND(((SUM(BE87:BE90))*I35),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ROUND((SUM(BF87:BF90)),  2)</f>
        <v>0</v>
      </c>
      <c r="I36" s="94">
        <v>0.12</v>
      </c>
      <c r="J36" s="84">
        <f>ROUND(((SUM(BF87:BF90))*I36),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ROUND((SUM(BG87:BG90)),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ROUND((SUM(BH87:BH90)),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ROUND((SUM(BI87:BI90)),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1536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VRN_B - Vedlejší náklady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J87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1525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9" customFormat="1" ht="19.899999999999999" customHeight="1">
      <c r="B65" s="108"/>
      <c r="D65" s="109" t="s">
        <v>1526</v>
      </c>
      <c r="E65" s="110"/>
      <c r="F65" s="110"/>
      <c r="G65" s="110"/>
      <c r="H65" s="110"/>
      <c r="I65" s="110"/>
      <c r="J65" s="111">
        <f>J89</f>
        <v>0</v>
      </c>
      <c r="L65" s="108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166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5" t="str">
        <f>E7</f>
        <v>ZŠ Milín - stavební úpravy hygienického zařízení</v>
      </c>
      <c r="F75" s="326"/>
      <c r="G75" s="326"/>
      <c r="H75" s="326"/>
      <c r="L75" s="33"/>
    </row>
    <row r="76" spans="2:12" ht="12" customHeight="1">
      <c r="B76" s="21"/>
      <c r="C76" s="28" t="s">
        <v>143</v>
      </c>
      <c r="L76" s="21"/>
    </row>
    <row r="77" spans="2:12" s="1" customFormat="1" ht="16.5" customHeight="1">
      <c r="B77" s="33"/>
      <c r="E77" s="325" t="s">
        <v>1536</v>
      </c>
      <c r="F77" s="327"/>
      <c r="G77" s="327"/>
      <c r="H77" s="327"/>
      <c r="L77" s="33"/>
    </row>
    <row r="78" spans="2:12" s="1" customFormat="1" ht="12" customHeight="1">
      <c r="B78" s="33"/>
      <c r="C78" s="28" t="s">
        <v>145</v>
      </c>
      <c r="L78" s="33"/>
    </row>
    <row r="79" spans="2:12" s="1" customFormat="1" ht="16.5" customHeight="1">
      <c r="B79" s="33"/>
      <c r="E79" s="284" t="str">
        <f>E11</f>
        <v>VRN_B - Vedlejší náklady</v>
      </c>
      <c r="F79" s="327"/>
      <c r="G79" s="327"/>
      <c r="H79" s="327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23</v>
      </c>
      <c r="F81" s="26" t="str">
        <f>F14</f>
        <v>Milín</v>
      </c>
      <c r="I81" s="28" t="s">
        <v>25</v>
      </c>
      <c r="J81" s="50" t="str">
        <f>IF(J14="","",J14)</f>
        <v>13. 4. 2025</v>
      </c>
      <c r="L81" s="33"/>
    </row>
    <row r="82" spans="2:65" s="1" customFormat="1" ht="6.95" customHeight="1">
      <c r="B82" s="33"/>
      <c r="L82" s="33"/>
    </row>
    <row r="83" spans="2:65" s="1" customFormat="1" ht="15.2" customHeight="1">
      <c r="B83" s="33"/>
      <c r="C83" s="28" t="s">
        <v>29</v>
      </c>
      <c r="F83" s="26" t="str">
        <f>E17</f>
        <v xml:space="preserve"> </v>
      </c>
      <c r="I83" s="28" t="s">
        <v>35</v>
      </c>
      <c r="J83" s="31" t="str">
        <f>E23</f>
        <v xml:space="preserve"> </v>
      </c>
      <c r="L83" s="33"/>
    </row>
    <row r="84" spans="2:65" s="1" customFormat="1" ht="15.2" customHeight="1">
      <c r="B84" s="33"/>
      <c r="C84" s="28" t="s">
        <v>33</v>
      </c>
      <c r="F84" s="26" t="str">
        <f>IF(E20="","",E20)</f>
        <v>Vyplň údaj</v>
      </c>
      <c r="I84" s="28" t="s">
        <v>37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167</v>
      </c>
      <c r="D86" s="114" t="s">
        <v>59</v>
      </c>
      <c r="E86" s="114" t="s">
        <v>55</v>
      </c>
      <c r="F86" s="114" t="s">
        <v>56</v>
      </c>
      <c r="G86" s="114" t="s">
        <v>168</v>
      </c>
      <c r="H86" s="114" t="s">
        <v>169</v>
      </c>
      <c r="I86" s="114" t="s">
        <v>170</v>
      </c>
      <c r="J86" s="114" t="s">
        <v>149</v>
      </c>
      <c r="K86" s="115" t="s">
        <v>171</v>
      </c>
      <c r="L86" s="112"/>
      <c r="M86" s="57" t="s">
        <v>20</v>
      </c>
      <c r="N86" s="58" t="s">
        <v>44</v>
      </c>
      <c r="O86" s="58" t="s">
        <v>172</v>
      </c>
      <c r="P86" s="58" t="s">
        <v>173</v>
      </c>
      <c r="Q86" s="58" t="s">
        <v>174</v>
      </c>
      <c r="R86" s="58" t="s">
        <v>175</v>
      </c>
      <c r="S86" s="58" t="s">
        <v>176</v>
      </c>
      <c r="T86" s="59" t="s">
        <v>177</v>
      </c>
    </row>
    <row r="87" spans="2:65" s="1" customFormat="1" ht="22.9" customHeight="1">
      <c r="B87" s="33"/>
      <c r="C87" s="62" t="s">
        <v>178</v>
      </c>
      <c r="J87" s="116">
        <f>BK87</f>
        <v>0</v>
      </c>
      <c r="L87" s="33"/>
      <c r="M87" s="60"/>
      <c r="N87" s="51"/>
      <c r="O87" s="51"/>
      <c r="P87" s="117">
        <f>P88</f>
        <v>0</v>
      </c>
      <c r="Q87" s="51"/>
      <c r="R87" s="117">
        <f>R88</f>
        <v>0</v>
      </c>
      <c r="S87" s="51"/>
      <c r="T87" s="118">
        <f>T88</f>
        <v>0</v>
      </c>
      <c r="AT87" s="18" t="s">
        <v>73</v>
      </c>
      <c r="AU87" s="18" t="s">
        <v>150</v>
      </c>
      <c r="BK87" s="119">
        <f>BK88</f>
        <v>0</v>
      </c>
    </row>
    <row r="88" spans="2:65" s="11" customFormat="1" ht="25.9" customHeight="1">
      <c r="B88" s="120"/>
      <c r="D88" s="121" t="s">
        <v>73</v>
      </c>
      <c r="E88" s="122" t="s">
        <v>1527</v>
      </c>
      <c r="F88" s="122" t="s">
        <v>1528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0</v>
      </c>
      <c r="T88" s="127">
        <f>T89</f>
        <v>0</v>
      </c>
      <c r="AR88" s="121" t="s">
        <v>216</v>
      </c>
      <c r="AT88" s="128" t="s">
        <v>73</v>
      </c>
      <c r="AU88" s="128" t="s">
        <v>74</v>
      </c>
      <c r="AY88" s="121" t="s">
        <v>181</v>
      </c>
      <c r="BK88" s="129">
        <f>BK89</f>
        <v>0</v>
      </c>
    </row>
    <row r="89" spans="2:65" s="11" customFormat="1" ht="22.9" customHeight="1">
      <c r="B89" s="120"/>
      <c r="D89" s="121" t="s">
        <v>73</v>
      </c>
      <c r="E89" s="130" t="s">
        <v>1529</v>
      </c>
      <c r="F89" s="130" t="s">
        <v>1530</v>
      </c>
      <c r="I89" s="123"/>
      <c r="J89" s="131">
        <f>BK89</f>
        <v>0</v>
      </c>
      <c r="L89" s="120"/>
      <c r="M89" s="125"/>
      <c r="P89" s="126">
        <f>P90</f>
        <v>0</v>
      </c>
      <c r="R89" s="126">
        <f>R90</f>
        <v>0</v>
      </c>
      <c r="T89" s="127">
        <f>T90</f>
        <v>0</v>
      </c>
      <c r="AR89" s="121" t="s">
        <v>216</v>
      </c>
      <c r="AT89" s="128" t="s">
        <v>73</v>
      </c>
      <c r="AU89" s="128" t="s">
        <v>22</v>
      </c>
      <c r="AY89" s="121" t="s">
        <v>181</v>
      </c>
      <c r="BK89" s="129">
        <f>BK90</f>
        <v>0</v>
      </c>
    </row>
    <row r="90" spans="2:65" s="1" customFormat="1" ht="101.25" customHeight="1">
      <c r="B90" s="33"/>
      <c r="C90" s="132" t="s">
        <v>22</v>
      </c>
      <c r="D90" s="132" t="s">
        <v>184</v>
      </c>
      <c r="E90" s="133" t="s">
        <v>1531</v>
      </c>
      <c r="F90" s="134" t="s">
        <v>1532</v>
      </c>
      <c r="G90" s="135" t="s">
        <v>1533</v>
      </c>
      <c r="H90" s="198"/>
      <c r="I90" s="137"/>
      <c r="J90" s="138">
        <f>ROUND(I90*H90,2)</f>
        <v>0</v>
      </c>
      <c r="K90" s="134" t="s">
        <v>20</v>
      </c>
      <c r="L90" s="33"/>
      <c r="M90" s="190" t="s">
        <v>20</v>
      </c>
      <c r="N90" s="191" t="s">
        <v>45</v>
      </c>
      <c r="O90" s="192"/>
      <c r="P90" s="193">
        <f>O90*H90</f>
        <v>0</v>
      </c>
      <c r="Q90" s="193">
        <v>0</v>
      </c>
      <c r="R90" s="193">
        <f>Q90*H90</f>
        <v>0</v>
      </c>
      <c r="S90" s="193">
        <v>0</v>
      </c>
      <c r="T90" s="194">
        <f>S90*H90</f>
        <v>0</v>
      </c>
      <c r="AR90" s="143" t="s">
        <v>1534</v>
      </c>
      <c r="AT90" s="143" t="s">
        <v>184</v>
      </c>
      <c r="AU90" s="143" t="s">
        <v>82</v>
      </c>
      <c r="AY90" s="18" t="s">
        <v>181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22</v>
      </c>
      <c r="BK90" s="144">
        <f>ROUND(I90*H90,2)</f>
        <v>0</v>
      </c>
      <c r="BL90" s="18" t="s">
        <v>1534</v>
      </c>
      <c r="BM90" s="143" t="s">
        <v>1970</v>
      </c>
    </row>
    <row r="91" spans="2:65" s="1" customFormat="1" ht="6.95" customHeight="1"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33"/>
    </row>
  </sheetData>
  <sheetProtection algorithmName="SHA-512" hashValue="Mr6Pk3FpE9+oJ0EFy0n6BI6lVrOJMVR5aT8of68aWyehfZ+XzgMXq99IpFyaD3TAYPjJi0WUCoXjasaKZcMWyQ==" saltValue="bNfoeTa1BVDZfMrk7KDtLsAow9AXcknfKkH2ORItaQ0Jpswi5eH7lM3g14CGYAy2ZC1PuRL4YKV+4jtAgx3qvg==" spinCount="100000" sheet="1" objects="1" scenarios="1" formatColumns="0" formatRows="0" autoFilter="0"/>
  <autoFilter ref="C86:K90" xr:uid="{00000000-0009-0000-0000-00000A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5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119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1971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1972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ROUND(J100,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ROUND((SUM(BE100:BE559)),  2)</f>
        <v>0</v>
      </c>
      <c r="I35" s="94">
        <v>0.21</v>
      </c>
      <c r="J35" s="84">
        <f>ROUND(((SUM(BE100:BE559))*I35),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ROUND((SUM(BF100:BF559)),  2)</f>
        <v>0</v>
      </c>
      <c r="I36" s="94">
        <v>0.12</v>
      </c>
      <c r="J36" s="84">
        <f>ROUND(((SUM(BF100:BF559))*I36),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ROUND((SUM(BG100:BG559)),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ROUND((SUM(BH100:BH559)),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ROUND((SUM(BI100:BI559)),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1971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SO_C - Část C - stavební část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J100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151</v>
      </c>
      <c r="E64" s="106"/>
      <c r="F64" s="106"/>
      <c r="G64" s="106"/>
      <c r="H64" s="106"/>
      <c r="I64" s="106"/>
      <c r="J64" s="107">
        <f>J101</f>
        <v>0</v>
      </c>
      <c r="L64" s="104"/>
    </row>
    <row r="65" spans="2:12" s="9" customFormat="1" ht="19.899999999999999" customHeight="1">
      <c r="B65" s="108"/>
      <c r="D65" s="109" t="s">
        <v>152</v>
      </c>
      <c r="E65" s="110"/>
      <c r="F65" s="110"/>
      <c r="G65" s="110"/>
      <c r="H65" s="110"/>
      <c r="I65" s="110"/>
      <c r="J65" s="111">
        <f>J102</f>
        <v>0</v>
      </c>
      <c r="L65" s="108"/>
    </row>
    <row r="66" spans="2:12" s="9" customFormat="1" ht="19.899999999999999" customHeight="1">
      <c r="B66" s="108"/>
      <c r="D66" s="109" t="s">
        <v>153</v>
      </c>
      <c r="E66" s="110"/>
      <c r="F66" s="110"/>
      <c r="G66" s="110"/>
      <c r="H66" s="110"/>
      <c r="I66" s="110"/>
      <c r="J66" s="111">
        <f>J107</f>
        <v>0</v>
      </c>
      <c r="L66" s="108"/>
    </row>
    <row r="67" spans="2:12" s="9" customFormat="1" ht="19.899999999999999" customHeight="1">
      <c r="B67" s="108"/>
      <c r="D67" s="109" t="s">
        <v>154</v>
      </c>
      <c r="E67" s="110"/>
      <c r="F67" s="110"/>
      <c r="G67" s="110"/>
      <c r="H67" s="110"/>
      <c r="I67" s="110"/>
      <c r="J67" s="111">
        <f>J147</f>
        <v>0</v>
      </c>
      <c r="L67" s="108"/>
    </row>
    <row r="68" spans="2:12" s="9" customFormat="1" ht="19.899999999999999" customHeight="1">
      <c r="B68" s="108"/>
      <c r="D68" s="109" t="s">
        <v>155</v>
      </c>
      <c r="E68" s="110"/>
      <c r="F68" s="110"/>
      <c r="G68" s="110"/>
      <c r="H68" s="110"/>
      <c r="I68" s="110"/>
      <c r="J68" s="111">
        <f>J201</f>
        <v>0</v>
      </c>
      <c r="L68" s="108"/>
    </row>
    <row r="69" spans="2:12" s="9" customFormat="1" ht="19.899999999999999" customHeight="1">
      <c r="B69" s="108"/>
      <c r="D69" s="109" t="s">
        <v>156</v>
      </c>
      <c r="E69" s="110"/>
      <c r="F69" s="110"/>
      <c r="G69" s="110"/>
      <c r="H69" s="110"/>
      <c r="I69" s="110"/>
      <c r="J69" s="111">
        <f>J214</f>
        <v>0</v>
      </c>
      <c r="L69" s="108"/>
    </row>
    <row r="70" spans="2:12" s="8" customFormat="1" ht="24.95" customHeight="1">
      <c r="B70" s="104"/>
      <c r="D70" s="105" t="s">
        <v>157</v>
      </c>
      <c r="E70" s="106"/>
      <c r="F70" s="106"/>
      <c r="G70" s="106"/>
      <c r="H70" s="106"/>
      <c r="I70" s="106"/>
      <c r="J70" s="107">
        <f>J217</f>
        <v>0</v>
      </c>
      <c r="L70" s="104"/>
    </row>
    <row r="71" spans="2:12" s="9" customFormat="1" ht="19.899999999999999" customHeight="1">
      <c r="B71" s="108"/>
      <c r="D71" s="109" t="s">
        <v>158</v>
      </c>
      <c r="E71" s="110"/>
      <c r="F71" s="110"/>
      <c r="G71" s="110"/>
      <c r="H71" s="110"/>
      <c r="I71" s="110"/>
      <c r="J71" s="111">
        <f>J218</f>
        <v>0</v>
      </c>
      <c r="L71" s="108"/>
    </row>
    <row r="72" spans="2:12" s="9" customFormat="1" ht="19.899999999999999" customHeight="1">
      <c r="B72" s="108"/>
      <c r="D72" s="109" t="s">
        <v>159</v>
      </c>
      <c r="E72" s="110"/>
      <c r="F72" s="110"/>
      <c r="G72" s="110"/>
      <c r="H72" s="110"/>
      <c r="I72" s="110"/>
      <c r="J72" s="111">
        <f>J251</f>
        <v>0</v>
      </c>
      <c r="L72" s="108"/>
    </row>
    <row r="73" spans="2:12" s="9" customFormat="1" ht="19.899999999999999" customHeight="1">
      <c r="B73" s="108"/>
      <c r="D73" s="109" t="s">
        <v>160</v>
      </c>
      <c r="E73" s="110"/>
      <c r="F73" s="110"/>
      <c r="G73" s="110"/>
      <c r="H73" s="110"/>
      <c r="I73" s="110"/>
      <c r="J73" s="111">
        <f>J338</f>
        <v>0</v>
      </c>
      <c r="L73" s="108"/>
    </row>
    <row r="74" spans="2:12" s="9" customFormat="1" ht="19.899999999999999" customHeight="1">
      <c r="B74" s="108"/>
      <c r="D74" s="109" t="s">
        <v>161</v>
      </c>
      <c r="E74" s="110"/>
      <c r="F74" s="110"/>
      <c r="G74" s="110"/>
      <c r="H74" s="110"/>
      <c r="I74" s="110"/>
      <c r="J74" s="111">
        <f>J355</f>
        <v>0</v>
      </c>
      <c r="L74" s="108"/>
    </row>
    <row r="75" spans="2:12" s="9" customFormat="1" ht="19.899999999999999" customHeight="1">
      <c r="B75" s="108"/>
      <c r="D75" s="109" t="s">
        <v>162</v>
      </c>
      <c r="E75" s="110"/>
      <c r="F75" s="110"/>
      <c r="G75" s="110"/>
      <c r="H75" s="110"/>
      <c r="I75" s="110"/>
      <c r="J75" s="111">
        <f>J416</f>
        <v>0</v>
      </c>
      <c r="L75" s="108"/>
    </row>
    <row r="76" spans="2:12" s="9" customFormat="1" ht="19.899999999999999" customHeight="1">
      <c r="B76" s="108"/>
      <c r="D76" s="109" t="s">
        <v>163</v>
      </c>
      <c r="E76" s="110"/>
      <c r="F76" s="110"/>
      <c r="G76" s="110"/>
      <c r="H76" s="110"/>
      <c r="I76" s="110"/>
      <c r="J76" s="111">
        <f>J426</f>
        <v>0</v>
      </c>
      <c r="L76" s="108"/>
    </row>
    <row r="77" spans="2:12" s="9" customFormat="1" ht="19.899999999999999" customHeight="1">
      <c r="B77" s="108"/>
      <c r="D77" s="109" t="s">
        <v>164</v>
      </c>
      <c r="E77" s="110"/>
      <c r="F77" s="110"/>
      <c r="G77" s="110"/>
      <c r="H77" s="110"/>
      <c r="I77" s="110"/>
      <c r="J77" s="111">
        <f>J495</f>
        <v>0</v>
      </c>
      <c r="L77" s="108"/>
    </row>
    <row r="78" spans="2:12" s="9" customFormat="1" ht="19.899999999999999" customHeight="1">
      <c r="B78" s="108"/>
      <c r="D78" s="109" t="s">
        <v>165</v>
      </c>
      <c r="E78" s="110"/>
      <c r="F78" s="110"/>
      <c r="G78" s="110"/>
      <c r="H78" s="110"/>
      <c r="I78" s="110"/>
      <c r="J78" s="111">
        <f>J523</f>
        <v>0</v>
      </c>
      <c r="L78" s="108"/>
    </row>
    <row r="79" spans="2:12" s="1" customFormat="1" ht="21.75" customHeight="1">
      <c r="B79" s="33"/>
      <c r="L79" s="33"/>
    </row>
    <row r="80" spans="2:12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33"/>
    </row>
    <row r="84" spans="2:12" s="1" customFormat="1" ht="6.95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33"/>
    </row>
    <row r="85" spans="2:12" s="1" customFormat="1" ht="24.95" customHeight="1">
      <c r="B85" s="33"/>
      <c r="C85" s="22" t="s">
        <v>166</v>
      </c>
      <c r="L85" s="33"/>
    </row>
    <row r="86" spans="2:12" s="1" customFormat="1" ht="6.95" customHeight="1">
      <c r="B86" s="33"/>
      <c r="L86" s="33"/>
    </row>
    <row r="87" spans="2:12" s="1" customFormat="1" ht="12" customHeight="1">
      <c r="B87" s="33"/>
      <c r="C87" s="28" t="s">
        <v>16</v>
      </c>
      <c r="L87" s="33"/>
    </row>
    <row r="88" spans="2:12" s="1" customFormat="1" ht="16.5" customHeight="1">
      <c r="B88" s="33"/>
      <c r="E88" s="325" t="str">
        <f>E7</f>
        <v>ZŠ Milín - stavební úpravy hygienického zařízení</v>
      </c>
      <c r="F88" s="326"/>
      <c r="G88" s="326"/>
      <c r="H88" s="326"/>
      <c r="L88" s="33"/>
    </row>
    <row r="89" spans="2:12" ht="12" customHeight="1">
      <c r="B89" s="21"/>
      <c r="C89" s="28" t="s">
        <v>143</v>
      </c>
      <c r="L89" s="21"/>
    </row>
    <row r="90" spans="2:12" s="1" customFormat="1" ht="16.5" customHeight="1">
      <c r="B90" s="33"/>
      <c r="E90" s="325" t="s">
        <v>1971</v>
      </c>
      <c r="F90" s="327"/>
      <c r="G90" s="327"/>
      <c r="H90" s="327"/>
      <c r="L90" s="33"/>
    </row>
    <row r="91" spans="2:12" s="1" customFormat="1" ht="12" customHeight="1">
      <c r="B91" s="33"/>
      <c r="C91" s="28" t="s">
        <v>145</v>
      </c>
      <c r="L91" s="33"/>
    </row>
    <row r="92" spans="2:12" s="1" customFormat="1" ht="16.5" customHeight="1">
      <c r="B92" s="33"/>
      <c r="E92" s="284" t="str">
        <f>E11</f>
        <v>SO_C - Část C - stavební část</v>
      </c>
      <c r="F92" s="327"/>
      <c r="G92" s="327"/>
      <c r="H92" s="327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23</v>
      </c>
      <c r="F94" s="26" t="str">
        <f>F14</f>
        <v>Milín</v>
      </c>
      <c r="I94" s="28" t="s">
        <v>25</v>
      </c>
      <c r="J94" s="50" t="str">
        <f>IF(J14="","",J14)</f>
        <v>13. 4. 2025</v>
      </c>
      <c r="L94" s="33"/>
    </row>
    <row r="95" spans="2:12" s="1" customFormat="1" ht="6.95" customHeight="1">
      <c r="B95" s="33"/>
      <c r="L95" s="33"/>
    </row>
    <row r="96" spans="2:12" s="1" customFormat="1" ht="15.2" customHeight="1">
      <c r="B96" s="33"/>
      <c r="C96" s="28" t="s">
        <v>29</v>
      </c>
      <c r="F96" s="26" t="str">
        <f>E17</f>
        <v xml:space="preserve"> </v>
      </c>
      <c r="I96" s="28" t="s">
        <v>35</v>
      </c>
      <c r="J96" s="31" t="str">
        <f>E23</f>
        <v xml:space="preserve"> </v>
      </c>
      <c r="L96" s="33"/>
    </row>
    <row r="97" spans="2:65" s="1" customFormat="1" ht="15.2" customHeight="1">
      <c r="B97" s="33"/>
      <c r="C97" s="28" t="s">
        <v>33</v>
      </c>
      <c r="F97" s="26" t="str">
        <f>IF(E20="","",E20)</f>
        <v>Vyplň údaj</v>
      </c>
      <c r="I97" s="28" t="s">
        <v>37</v>
      </c>
      <c r="J97" s="31" t="str">
        <f>E26</f>
        <v xml:space="preserve"> 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12"/>
      <c r="C99" s="113" t="s">
        <v>167</v>
      </c>
      <c r="D99" s="114" t="s">
        <v>59</v>
      </c>
      <c r="E99" s="114" t="s">
        <v>55</v>
      </c>
      <c r="F99" s="114" t="s">
        <v>56</v>
      </c>
      <c r="G99" s="114" t="s">
        <v>168</v>
      </c>
      <c r="H99" s="114" t="s">
        <v>169</v>
      </c>
      <c r="I99" s="114" t="s">
        <v>170</v>
      </c>
      <c r="J99" s="114" t="s">
        <v>149</v>
      </c>
      <c r="K99" s="115" t="s">
        <v>171</v>
      </c>
      <c r="L99" s="112"/>
      <c r="M99" s="57" t="s">
        <v>20</v>
      </c>
      <c r="N99" s="58" t="s">
        <v>44</v>
      </c>
      <c r="O99" s="58" t="s">
        <v>172</v>
      </c>
      <c r="P99" s="58" t="s">
        <v>173</v>
      </c>
      <c r="Q99" s="58" t="s">
        <v>174</v>
      </c>
      <c r="R99" s="58" t="s">
        <v>175</v>
      </c>
      <c r="S99" s="58" t="s">
        <v>176</v>
      </c>
      <c r="T99" s="59" t="s">
        <v>177</v>
      </c>
    </row>
    <row r="100" spans="2:65" s="1" customFormat="1" ht="22.9" customHeight="1">
      <c r="B100" s="33"/>
      <c r="C100" s="62" t="s">
        <v>178</v>
      </c>
      <c r="J100" s="116">
        <f>BK100</f>
        <v>0</v>
      </c>
      <c r="L100" s="33"/>
      <c r="M100" s="60"/>
      <c r="N100" s="51"/>
      <c r="O100" s="51"/>
      <c r="P100" s="117">
        <f>P101+P217</f>
        <v>0</v>
      </c>
      <c r="Q100" s="51"/>
      <c r="R100" s="117">
        <f>R101+R217</f>
        <v>4.6624802165000006</v>
      </c>
      <c r="S100" s="51"/>
      <c r="T100" s="118">
        <f>T101+T217</f>
        <v>8.5842637100000001</v>
      </c>
      <c r="AT100" s="18" t="s">
        <v>73</v>
      </c>
      <c r="AU100" s="18" t="s">
        <v>150</v>
      </c>
      <c r="BK100" s="119">
        <f>BK101+BK217</f>
        <v>0</v>
      </c>
    </row>
    <row r="101" spans="2:65" s="11" customFormat="1" ht="25.9" customHeight="1">
      <c r="B101" s="120"/>
      <c r="D101" s="121" t="s">
        <v>73</v>
      </c>
      <c r="E101" s="122" t="s">
        <v>179</v>
      </c>
      <c r="F101" s="122" t="s">
        <v>180</v>
      </c>
      <c r="I101" s="123"/>
      <c r="J101" s="124">
        <f>BK101</f>
        <v>0</v>
      </c>
      <c r="L101" s="120"/>
      <c r="M101" s="125"/>
      <c r="P101" s="126">
        <f>P102+P107+P147+P201+P214</f>
        <v>0</v>
      </c>
      <c r="R101" s="126">
        <f>R102+R107+R147+R201+R214</f>
        <v>1.5366948625000001</v>
      </c>
      <c r="T101" s="127">
        <f>T102+T107+T147+T201+T214</f>
        <v>5.0351340000000002</v>
      </c>
      <c r="AR101" s="121" t="s">
        <v>22</v>
      </c>
      <c r="AT101" s="128" t="s">
        <v>73</v>
      </c>
      <c r="AU101" s="128" t="s">
        <v>74</v>
      </c>
      <c r="AY101" s="121" t="s">
        <v>181</v>
      </c>
      <c r="BK101" s="129">
        <f>BK102+BK107+BK147+BK201+BK214</f>
        <v>0</v>
      </c>
    </row>
    <row r="102" spans="2:65" s="11" customFormat="1" ht="22.9" customHeight="1">
      <c r="B102" s="120"/>
      <c r="D102" s="121" t="s">
        <v>73</v>
      </c>
      <c r="E102" s="130" t="s">
        <v>182</v>
      </c>
      <c r="F102" s="130" t="s">
        <v>183</v>
      </c>
      <c r="I102" s="123"/>
      <c r="J102" s="131">
        <f>BK102</f>
        <v>0</v>
      </c>
      <c r="L102" s="120"/>
      <c r="M102" s="125"/>
      <c r="P102" s="126">
        <f>SUM(P103:P106)</f>
        <v>0</v>
      </c>
      <c r="R102" s="126">
        <f>SUM(R103:R106)</f>
        <v>0.272592</v>
      </c>
      <c r="T102" s="127">
        <f>SUM(T103:T106)</f>
        <v>0</v>
      </c>
      <c r="AR102" s="121" t="s">
        <v>22</v>
      </c>
      <c r="AT102" s="128" t="s">
        <v>73</v>
      </c>
      <c r="AU102" s="128" t="s">
        <v>22</v>
      </c>
      <c r="AY102" s="121" t="s">
        <v>181</v>
      </c>
      <c r="BK102" s="129">
        <f>SUM(BK103:BK106)</f>
        <v>0</v>
      </c>
    </row>
    <row r="103" spans="2:65" s="1" customFormat="1" ht="37.9" customHeight="1">
      <c r="B103" s="33"/>
      <c r="C103" s="132" t="s">
        <v>22</v>
      </c>
      <c r="D103" s="132" t="s">
        <v>184</v>
      </c>
      <c r="E103" s="133" t="s">
        <v>217</v>
      </c>
      <c r="F103" s="134" t="s">
        <v>218</v>
      </c>
      <c r="G103" s="135" t="s">
        <v>211</v>
      </c>
      <c r="H103" s="136">
        <v>0.6</v>
      </c>
      <c r="I103" s="137"/>
      <c r="J103" s="138">
        <f>ROUND(I103*H103,2)</f>
        <v>0</v>
      </c>
      <c r="K103" s="134" t="s">
        <v>188</v>
      </c>
      <c r="L103" s="33"/>
      <c r="M103" s="139" t="s">
        <v>20</v>
      </c>
      <c r="N103" s="140" t="s">
        <v>45</v>
      </c>
      <c r="P103" s="141">
        <f>O103*H103</f>
        <v>0</v>
      </c>
      <c r="Q103" s="141">
        <v>0.45432</v>
      </c>
      <c r="R103" s="141">
        <f>Q103*H103</f>
        <v>0.272592</v>
      </c>
      <c r="S103" s="141">
        <v>0</v>
      </c>
      <c r="T103" s="142">
        <f>S103*H103</f>
        <v>0</v>
      </c>
      <c r="AR103" s="143" t="s">
        <v>189</v>
      </c>
      <c r="AT103" s="143" t="s">
        <v>184</v>
      </c>
      <c r="AU103" s="143" t="s">
        <v>82</v>
      </c>
      <c r="AY103" s="18" t="s">
        <v>181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22</v>
      </c>
      <c r="BK103" s="144">
        <f>ROUND(I103*H103,2)</f>
        <v>0</v>
      </c>
      <c r="BL103" s="18" t="s">
        <v>189</v>
      </c>
      <c r="BM103" s="143" t="s">
        <v>1973</v>
      </c>
    </row>
    <row r="104" spans="2:65" s="1" customFormat="1" ht="11.25">
      <c r="B104" s="33"/>
      <c r="D104" s="145" t="s">
        <v>191</v>
      </c>
      <c r="F104" s="146" t="s">
        <v>220</v>
      </c>
      <c r="I104" s="147"/>
      <c r="L104" s="33"/>
      <c r="M104" s="148"/>
      <c r="T104" s="54"/>
      <c r="AT104" s="18" t="s">
        <v>191</v>
      </c>
      <c r="AU104" s="18" t="s">
        <v>82</v>
      </c>
    </row>
    <row r="105" spans="2:65" s="12" customFormat="1" ht="11.25">
      <c r="B105" s="149"/>
      <c r="D105" s="150" t="s">
        <v>193</v>
      </c>
      <c r="E105" s="151" t="s">
        <v>20</v>
      </c>
      <c r="F105" s="152" t="s">
        <v>1974</v>
      </c>
      <c r="H105" s="151" t="s">
        <v>20</v>
      </c>
      <c r="I105" s="153"/>
      <c r="L105" s="149"/>
      <c r="M105" s="154"/>
      <c r="T105" s="155"/>
      <c r="AT105" s="151" t="s">
        <v>193</v>
      </c>
      <c r="AU105" s="151" t="s">
        <v>82</v>
      </c>
      <c r="AV105" s="12" t="s">
        <v>22</v>
      </c>
      <c r="AW105" s="12" t="s">
        <v>36</v>
      </c>
      <c r="AX105" s="12" t="s">
        <v>74</v>
      </c>
      <c r="AY105" s="151" t="s">
        <v>181</v>
      </c>
    </row>
    <row r="106" spans="2:65" s="13" customFormat="1" ht="11.25">
      <c r="B106" s="156"/>
      <c r="D106" s="150" t="s">
        <v>193</v>
      </c>
      <c r="E106" s="157" t="s">
        <v>20</v>
      </c>
      <c r="F106" s="158" t="s">
        <v>221</v>
      </c>
      <c r="H106" s="159">
        <v>0.6</v>
      </c>
      <c r="I106" s="160"/>
      <c r="L106" s="156"/>
      <c r="M106" s="161"/>
      <c r="T106" s="162"/>
      <c r="AT106" s="157" t="s">
        <v>193</v>
      </c>
      <c r="AU106" s="157" t="s">
        <v>82</v>
      </c>
      <c r="AV106" s="13" t="s">
        <v>82</v>
      </c>
      <c r="AW106" s="13" t="s">
        <v>36</v>
      </c>
      <c r="AX106" s="13" t="s">
        <v>22</v>
      </c>
      <c r="AY106" s="157" t="s">
        <v>181</v>
      </c>
    </row>
    <row r="107" spans="2:65" s="11" customFormat="1" ht="22.9" customHeight="1">
      <c r="B107" s="120"/>
      <c r="D107" s="121" t="s">
        <v>73</v>
      </c>
      <c r="E107" s="130" t="s">
        <v>222</v>
      </c>
      <c r="F107" s="130" t="s">
        <v>223</v>
      </c>
      <c r="I107" s="123"/>
      <c r="J107" s="131">
        <f>BK107</f>
        <v>0</v>
      </c>
      <c r="L107" s="120"/>
      <c r="M107" s="125"/>
      <c r="P107" s="126">
        <f>SUM(P108:P146)</f>
        <v>0</v>
      </c>
      <c r="R107" s="126">
        <f>SUM(R108:R146)</f>
        <v>1.2626424000000001</v>
      </c>
      <c r="T107" s="127">
        <f>SUM(T108:T146)</f>
        <v>0</v>
      </c>
      <c r="AR107" s="121" t="s">
        <v>22</v>
      </c>
      <c r="AT107" s="128" t="s">
        <v>73</v>
      </c>
      <c r="AU107" s="128" t="s">
        <v>22</v>
      </c>
      <c r="AY107" s="121" t="s">
        <v>181</v>
      </c>
      <c r="BK107" s="129">
        <f>SUM(BK108:BK146)</f>
        <v>0</v>
      </c>
    </row>
    <row r="108" spans="2:65" s="1" customFormat="1" ht="49.15" customHeight="1">
      <c r="B108" s="33"/>
      <c r="C108" s="132" t="s">
        <v>82</v>
      </c>
      <c r="D108" s="132" t="s">
        <v>184</v>
      </c>
      <c r="E108" s="133" t="s">
        <v>224</v>
      </c>
      <c r="F108" s="134" t="s">
        <v>225</v>
      </c>
      <c r="G108" s="135" t="s">
        <v>211</v>
      </c>
      <c r="H108" s="136">
        <v>9.1</v>
      </c>
      <c r="I108" s="137"/>
      <c r="J108" s="138">
        <f>ROUND(I108*H108,2)</f>
        <v>0</v>
      </c>
      <c r="K108" s="134" t="s">
        <v>188</v>
      </c>
      <c r="L108" s="33"/>
      <c r="M108" s="139" t="s">
        <v>20</v>
      </c>
      <c r="N108" s="140" t="s">
        <v>45</v>
      </c>
      <c r="P108" s="141">
        <f>O108*H108</f>
        <v>0</v>
      </c>
      <c r="Q108" s="141">
        <v>9.41E-3</v>
      </c>
      <c r="R108" s="141">
        <f>Q108*H108</f>
        <v>8.5630999999999999E-2</v>
      </c>
      <c r="S108" s="141">
        <v>0</v>
      </c>
      <c r="T108" s="142">
        <f>S108*H108</f>
        <v>0</v>
      </c>
      <c r="AR108" s="143" t="s">
        <v>189</v>
      </c>
      <c r="AT108" s="143" t="s">
        <v>184</v>
      </c>
      <c r="AU108" s="143" t="s">
        <v>82</v>
      </c>
      <c r="AY108" s="18" t="s">
        <v>181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8" t="s">
        <v>22</v>
      </c>
      <c r="BK108" s="144">
        <f>ROUND(I108*H108,2)</f>
        <v>0</v>
      </c>
      <c r="BL108" s="18" t="s">
        <v>189</v>
      </c>
      <c r="BM108" s="143" t="s">
        <v>1975</v>
      </c>
    </row>
    <row r="109" spans="2:65" s="1" customFormat="1" ht="11.25">
      <c r="B109" s="33"/>
      <c r="D109" s="145" t="s">
        <v>191</v>
      </c>
      <c r="F109" s="146" t="s">
        <v>227</v>
      </c>
      <c r="I109" s="147"/>
      <c r="L109" s="33"/>
      <c r="M109" s="148"/>
      <c r="T109" s="54"/>
      <c r="AT109" s="18" t="s">
        <v>191</v>
      </c>
      <c r="AU109" s="18" t="s">
        <v>82</v>
      </c>
    </row>
    <row r="110" spans="2:65" s="12" customFormat="1" ht="11.25">
      <c r="B110" s="149"/>
      <c r="D110" s="150" t="s">
        <v>193</v>
      </c>
      <c r="E110" s="151" t="s">
        <v>20</v>
      </c>
      <c r="F110" s="152" t="s">
        <v>1976</v>
      </c>
      <c r="H110" s="151" t="s">
        <v>20</v>
      </c>
      <c r="I110" s="153"/>
      <c r="L110" s="149"/>
      <c r="M110" s="154"/>
      <c r="T110" s="155"/>
      <c r="AT110" s="151" t="s">
        <v>193</v>
      </c>
      <c r="AU110" s="151" t="s">
        <v>82</v>
      </c>
      <c r="AV110" s="12" t="s">
        <v>22</v>
      </c>
      <c r="AW110" s="12" t="s">
        <v>36</v>
      </c>
      <c r="AX110" s="12" t="s">
        <v>74</v>
      </c>
      <c r="AY110" s="151" t="s">
        <v>181</v>
      </c>
    </row>
    <row r="111" spans="2:65" s="13" customFormat="1" ht="11.25">
      <c r="B111" s="156"/>
      <c r="D111" s="150" t="s">
        <v>193</v>
      </c>
      <c r="E111" s="157" t="s">
        <v>20</v>
      </c>
      <c r="F111" s="158" t="s">
        <v>1977</v>
      </c>
      <c r="H111" s="159">
        <v>9.1</v>
      </c>
      <c r="I111" s="160"/>
      <c r="L111" s="156"/>
      <c r="M111" s="161"/>
      <c r="T111" s="162"/>
      <c r="AT111" s="157" t="s">
        <v>193</v>
      </c>
      <c r="AU111" s="157" t="s">
        <v>82</v>
      </c>
      <c r="AV111" s="13" t="s">
        <v>82</v>
      </c>
      <c r="AW111" s="13" t="s">
        <v>36</v>
      </c>
      <c r="AX111" s="13" t="s">
        <v>22</v>
      </c>
      <c r="AY111" s="157" t="s">
        <v>181</v>
      </c>
    </row>
    <row r="112" spans="2:65" s="1" customFormat="1" ht="44.25" customHeight="1">
      <c r="B112" s="33"/>
      <c r="C112" s="132" t="s">
        <v>182</v>
      </c>
      <c r="D112" s="132" t="s">
        <v>184</v>
      </c>
      <c r="E112" s="133" t="s">
        <v>232</v>
      </c>
      <c r="F112" s="134" t="s">
        <v>233</v>
      </c>
      <c r="G112" s="135" t="s">
        <v>211</v>
      </c>
      <c r="H112" s="136">
        <v>48.091000000000001</v>
      </c>
      <c r="I112" s="137"/>
      <c r="J112" s="138">
        <f>ROUND(I112*H112,2)</f>
        <v>0</v>
      </c>
      <c r="K112" s="134" t="s">
        <v>188</v>
      </c>
      <c r="L112" s="33"/>
      <c r="M112" s="139" t="s">
        <v>20</v>
      </c>
      <c r="N112" s="140" t="s">
        <v>45</v>
      </c>
      <c r="P112" s="141">
        <f>O112*H112</f>
        <v>0</v>
      </c>
      <c r="Q112" s="141">
        <v>1.7399999999999999E-2</v>
      </c>
      <c r="R112" s="141">
        <f>Q112*H112</f>
        <v>0.83678339999999996</v>
      </c>
      <c r="S112" s="141">
        <v>0</v>
      </c>
      <c r="T112" s="142">
        <f>S112*H112</f>
        <v>0</v>
      </c>
      <c r="AR112" s="143" t="s">
        <v>189</v>
      </c>
      <c r="AT112" s="143" t="s">
        <v>184</v>
      </c>
      <c r="AU112" s="143" t="s">
        <v>82</v>
      </c>
      <c r="AY112" s="18" t="s">
        <v>181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22</v>
      </c>
      <c r="BK112" s="144">
        <f>ROUND(I112*H112,2)</f>
        <v>0</v>
      </c>
      <c r="BL112" s="18" t="s">
        <v>189</v>
      </c>
      <c r="BM112" s="143" t="s">
        <v>1978</v>
      </c>
    </row>
    <row r="113" spans="2:65" s="1" customFormat="1" ht="11.25">
      <c r="B113" s="33"/>
      <c r="D113" s="145" t="s">
        <v>191</v>
      </c>
      <c r="F113" s="146" t="s">
        <v>235</v>
      </c>
      <c r="I113" s="147"/>
      <c r="L113" s="33"/>
      <c r="M113" s="148"/>
      <c r="T113" s="54"/>
      <c r="AT113" s="18" t="s">
        <v>191</v>
      </c>
      <c r="AU113" s="18" t="s">
        <v>82</v>
      </c>
    </row>
    <row r="114" spans="2:65" s="12" customFormat="1" ht="11.25">
      <c r="B114" s="149"/>
      <c r="D114" s="150" t="s">
        <v>193</v>
      </c>
      <c r="E114" s="151" t="s">
        <v>20</v>
      </c>
      <c r="F114" s="152" t="s">
        <v>236</v>
      </c>
      <c r="H114" s="151" t="s">
        <v>20</v>
      </c>
      <c r="I114" s="153"/>
      <c r="L114" s="149"/>
      <c r="M114" s="154"/>
      <c r="T114" s="155"/>
      <c r="AT114" s="151" t="s">
        <v>193</v>
      </c>
      <c r="AU114" s="151" t="s">
        <v>82</v>
      </c>
      <c r="AV114" s="12" t="s">
        <v>22</v>
      </c>
      <c r="AW114" s="12" t="s">
        <v>36</v>
      </c>
      <c r="AX114" s="12" t="s">
        <v>74</v>
      </c>
      <c r="AY114" s="151" t="s">
        <v>181</v>
      </c>
    </row>
    <row r="115" spans="2:65" s="12" customFormat="1" ht="11.25">
      <c r="B115" s="149"/>
      <c r="D115" s="150" t="s">
        <v>193</v>
      </c>
      <c r="E115" s="151" t="s">
        <v>20</v>
      </c>
      <c r="F115" s="152" t="s">
        <v>1976</v>
      </c>
      <c r="H115" s="151" t="s">
        <v>20</v>
      </c>
      <c r="I115" s="153"/>
      <c r="L115" s="149"/>
      <c r="M115" s="154"/>
      <c r="T115" s="155"/>
      <c r="AT115" s="151" t="s">
        <v>193</v>
      </c>
      <c r="AU115" s="151" t="s">
        <v>82</v>
      </c>
      <c r="AV115" s="12" t="s">
        <v>22</v>
      </c>
      <c r="AW115" s="12" t="s">
        <v>36</v>
      </c>
      <c r="AX115" s="12" t="s">
        <v>74</v>
      </c>
      <c r="AY115" s="151" t="s">
        <v>181</v>
      </c>
    </row>
    <row r="116" spans="2:65" s="13" customFormat="1" ht="22.5">
      <c r="B116" s="156"/>
      <c r="D116" s="150" t="s">
        <v>193</v>
      </c>
      <c r="E116" s="157" t="s">
        <v>20</v>
      </c>
      <c r="F116" s="158" t="s">
        <v>1979</v>
      </c>
      <c r="H116" s="159">
        <v>99.876000000000005</v>
      </c>
      <c r="I116" s="160"/>
      <c r="L116" s="156"/>
      <c r="M116" s="161"/>
      <c r="T116" s="162"/>
      <c r="AT116" s="157" t="s">
        <v>193</v>
      </c>
      <c r="AU116" s="157" t="s">
        <v>82</v>
      </c>
      <c r="AV116" s="13" t="s">
        <v>82</v>
      </c>
      <c r="AW116" s="13" t="s">
        <v>36</v>
      </c>
      <c r="AX116" s="13" t="s">
        <v>74</v>
      </c>
      <c r="AY116" s="157" t="s">
        <v>181</v>
      </c>
    </row>
    <row r="117" spans="2:65" s="12" customFormat="1" ht="11.25">
      <c r="B117" s="149"/>
      <c r="D117" s="150" t="s">
        <v>193</v>
      </c>
      <c r="E117" s="151" t="s">
        <v>20</v>
      </c>
      <c r="F117" s="152" t="s">
        <v>248</v>
      </c>
      <c r="H117" s="151" t="s">
        <v>20</v>
      </c>
      <c r="I117" s="153"/>
      <c r="L117" s="149"/>
      <c r="M117" s="154"/>
      <c r="T117" s="155"/>
      <c r="AT117" s="151" t="s">
        <v>193</v>
      </c>
      <c r="AU117" s="151" t="s">
        <v>82</v>
      </c>
      <c r="AV117" s="12" t="s">
        <v>22</v>
      </c>
      <c r="AW117" s="12" t="s">
        <v>36</v>
      </c>
      <c r="AX117" s="12" t="s">
        <v>74</v>
      </c>
      <c r="AY117" s="151" t="s">
        <v>181</v>
      </c>
    </row>
    <row r="118" spans="2:65" s="13" customFormat="1" ht="33.75">
      <c r="B118" s="156"/>
      <c r="D118" s="150" t="s">
        <v>193</v>
      </c>
      <c r="E118" s="157" t="s">
        <v>20</v>
      </c>
      <c r="F118" s="158" t="s">
        <v>1980</v>
      </c>
      <c r="H118" s="159">
        <v>-41.384999999999998</v>
      </c>
      <c r="I118" s="160"/>
      <c r="L118" s="156"/>
      <c r="M118" s="161"/>
      <c r="T118" s="162"/>
      <c r="AT118" s="157" t="s">
        <v>193</v>
      </c>
      <c r="AU118" s="157" t="s">
        <v>82</v>
      </c>
      <c r="AV118" s="13" t="s">
        <v>82</v>
      </c>
      <c r="AW118" s="13" t="s">
        <v>36</v>
      </c>
      <c r="AX118" s="13" t="s">
        <v>74</v>
      </c>
      <c r="AY118" s="157" t="s">
        <v>181</v>
      </c>
    </row>
    <row r="119" spans="2:65" s="12" customFormat="1" ht="11.25">
      <c r="B119" s="149"/>
      <c r="D119" s="150" t="s">
        <v>193</v>
      </c>
      <c r="E119" s="151" t="s">
        <v>20</v>
      </c>
      <c r="F119" s="152" t="s">
        <v>1981</v>
      </c>
      <c r="H119" s="151" t="s">
        <v>20</v>
      </c>
      <c r="I119" s="153"/>
      <c r="L119" s="149"/>
      <c r="M119" s="154"/>
      <c r="T119" s="155"/>
      <c r="AT119" s="151" t="s">
        <v>193</v>
      </c>
      <c r="AU119" s="151" t="s">
        <v>82</v>
      </c>
      <c r="AV119" s="12" t="s">
        <v>22</v>
      </c>
      <c r="AW119" s="12" t="s">
        <v>36</v>
      </c>
      <c r="AX119" s="12" t="s">
        <v>74</v>
      </c>
      <c r="AY119" s="151" t="s">
        <v>181</v>
      </c>
    </row>
    <row r="120" spans="2:65" s="13" customFormat="1" ht="11.25">
      <c r="B120" s="156"/>
      <c r="D120" s="150" t="s">
        <v>193</v>
      </c>
      <c r="E120" s="157" t="s">
        <v>20</v>
      </c>
      <c r="F120" s="158" t="s">
        <v>1982</v>
      </c>
      <c r="H120" s="159">
        <v>-3.2</v>
      </c>
      <c r="I120" s="160"/>
      <c r="L120" s="156"/>
      <c r="M120" s="161"/>
      <c r="T120" s="162"/>
      <c r="AT120" s="157" t="s">
        <v>193</v>
      </c>
      <c r="AU120" s="157" t="s">
        <v>82</v>
      </c>
      <c r="AV120" s="13" t="s">
        <v>82</v>
      </c>
      <c r="AW120" s="13" t="s">
        <v>36</v>
      </c>
      <c r="AX120" s="13" t="s">
        <v>74</v>
      </c>
      <c r="AY120" s="157" t="s">
        <v>181</v>
      </c>
    </row>
    <row r="121" spans="2:65" s="13" customFormat="1" ht="11.25">
      <c r="B121" s="156"/>
      <c r="D121" s="150" t="s">
        <v>193</v>
      </c>
      <c r="E121" s="157" t="s">
        <v>20</v>
      </c>
      <c r="F121" s="158" t="s">
        <v>1983</v>
      </c>
      <c r="H121" s="159">
        <v>-7.2</v>
      </c>
      <c r="I121" s="160"/>
      <c r="L121" s="156"/>
      <c r="M121" s="161"/>
      <c r="T121" s="162"/>
      <c r="AT121" s="157" t="s">
        <v>193</v>
      </c>
      <c r="AU121" s="157" t="s">
        <v>82</v>
      </c>
      <c r="AV121" s="13" t="s">
        <v>82</v>
      </c>
      <c r="AW121" s="13" t="s">
        <v>36</v>
      </c>
      <c r="AX121" s="13" t="s">
        <v>74</v>
      </c>
      <c r="AY121" s="157" t="s">
        <v>181</v>
      </c>
    </row>
    <row r="122" spans="2:65" s="14" customFormat="1" ht="11.25">
      <c r="B122" s="163"/>
      <c r="D122" s="150" t="s">
        <v>193</v>
      </c>
      <c r="E122" s="164" t="s">
        <v>20</v>
      </c>
      <c r="F122" s="165" t="s">
        <v>202</v>
      </c>
      <c r="H122" s="166">
        <v>48.091000000000001</v>
      </c>
      <c r="I122" s="167"/>
      <c r="L122" s="163"/>
      <c r="M122" s="168"/>
      <c r="T122" s="169"/>
      <c r="AT122" s="164" t="s">
        <v>193</v>
      </c>
      <c r="AU122" s="164" t="s">
        <v>82</v>
      </c>
      <c r="AV122" s="14" t="s">
        <v>189</v>
      </c>
      <c r="AW122" s="14" t="s">
        <v>36</v>
      </c>
      <c r="AX122" s="14" t="s">
        <v>22</v>
      </c>
      <c r="AY122" s="164" t="s">
        <v>181</v>
      </c>
    </row>
    <row r="123" spans="2:65" s="1" customFormat="1" ht="24.2" customHeight="1">
      <c r="B123" s="33"/>
      <c r="C123" s="132" t="s">
        <v>189</v>
      </c>
      <c r="D123" s="132" t="s">
        <v>184</v>
      </c>
      <c r="E123" s="133" t="s">
        <v>272</v>
      </c>
      <c r="F123" s="134" t="s">
        <v>273</v>
      </c>
      <c r="G123" s="135" t="s">
        <v>211</v>
      </c>
      <c r="H123" s="136">
        <v>2</v>
      </c>
      <c r="I123" s="137"/>
      <c r="J123" s="138">
        <f>ROUND(I123*H123,2)</f>
        <v>0</v>
      </c>
      <c r="K123" s="134" t="s">
        <v>188</v>
      </c>
      <c r="L123" s="33"/>
      <c r="M123" s="139" t="s">
        <v>20</v>
      </c>
      <c r="N123" s="140" t="s">
        <v>45</v>
      </c>
      <c r="P123" s="141">
        <f>O123*H123</f>
        <v>0</v>
      </c>
      <c r="Q123" s="141">
        <v>3.4680000000000002E-2</v>
      </c>
      <c r="R123" s="141">
        <f>Q123*H123</f>
        <v>6.9360000000000005E-2</v>
      </c>
      <c r="S123" s="141">
        <v>0</v>
      </c>
      <c r="T123" s="142">
        <f>S123*H123</f>
        <v>0</v>
      </c>
      <c r="AR123" s="143" t="s">
        <v>189</v>
      </c>
      <c r="AT123" s="143" t="s">
        <v>184</v>
      </c>
      <c r="AU123" s="143" t="s">
        <v>82</v>
      </c>
      <c r="AY123" s="18" t="s">
        <v>181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22</v>
      </c>
      <c r="BK123" s="144">
        <f>ROUND(I123*H123,2)</f>
        <v>0</v>
      </c>
      <c r="BL123" s="18" t="s">
        <v>189</v>
      </c>
      <c r="BM123" s="143" t="s">
        <v>1984</v>
      </c>
    </row>
    <row r="124" spans="2:65" s="1" customFormat="1" ht="11.25">
      <c r="B124" s="33"/>
      <c r="D124" s="145" t="s">
        <v>191</v>
      </c>
      <c r="F124" s="146" t="s">
        <v>275</v>
      </c>
      <c r="I124" s="147"/>
      <c r="L124" s="33"/>
      <c r="M124" s="148"/>
      <c r="T124" s="54"/>
      <c r="AT124" s="18" t="s">
        <v>191</v>
      </c>
      <c r="AU124" s="18" t="s">
        <v>82</v>
      </c>
    </row>
    <row r="125" spans="2:65" s="12" customFormat="1" ht="11.25">
      <c r="B125" s="149"/>
      <c r="D125" s="150" t="s">
        <v>193</v>
      </c>
      <c r="E125" s="151" t="s">
        <v>20</v>
      </c>
      <c r="F125" s="152" t="s">
        <v>1974</v>
      </c>
      <c r="H125" s="151" t="s">
        <v>20</v>
      </c>
      <c r="I125" s="153"/>
      <c r="L125" s="149"/>
      <c r="M125" s="154"/>
      <c r="T125" s="155"/>
      <c r="AT125" s="151" t="s">
        <v>193</v>
      </c>
      <c r="AU125" s="151" t="s">
        <v>82</v>
      </c>
      <c r="AV125" s="12" t="s">
        <v>22</v>
      </c>
      <c r="AW125" s="12" t="s">
        <v>36</v>
      </c>
      <c r="AX125" s="12" t="s">
        <v>74</v>
      </c>
      <c r="AY125" s="151" t="s">
        <v>181</v>
      </c>
    </row>
    <row r="126" spans="2:65" s="13" customFormat="1" ht="11.25">
      <c r="B126" s="156"/>
      <c r="D126" s="150" t="s">
        <v>193</v>
      </c>
      <c r="E126" s="157" t="s">
        <v>20</v>
      </c>
      <c r="F126" s="158" t="s">
        <v>1985</v>
      </c>
      <c r="H126" s="159">
        <v>2</v>
      </c>
      <c r="I126" s="160"/>
      <c r="L126" s="156"/>
      <c r="M126" s="161"/>
      <c r="T126" s="162"/>
      <c r="AT126" s="157" t="s">
        <v>193</v>
      </c>
      <c r="AU126" s="157" t="s">
        <v>82</v>
      </c>
      <c r="AV126" s="13" t="s">
        <v>82</v>
      </c>
      <c r="AW126" s="13" t="s">
        <v>36</v>
      </c>
      <c r="AX126" s="13" t="s">
        <v>22</v>
      </c>
      <c r="AY126" s="157" t="s">
        <v>181</v>
      </c>
    </row>
    <row r="127" spans="2:65" s="1" customFormat="1" ht="24.2" customHeight="1">
      <c r="B127" s="33"/>
      <c r="C127" s="132" t="s">
        <v>216</v>
      </c>
      <c r="D127" s="132" t="s">
        <v>184</v>
      </c>
      <c r="E127" s="133" t="s">
        <v>278</v>
      </c>
      <c r="F127" s="134" t="s">
        <v>279</v>
      </c>
      <c r="G127" s="135" t="s">
        <v>280</v>
      </c>
      <c r="H127" s="136">
        <v>34.24</v>
      </c>
      <c r="I127" s="137"/>
      <c r="J127" s="138">
        <f>ROUND(I127*H127,2)</f>
        <v>0</v>
      </c>
      <c r="K127" s="134" t="s">
        <v>188</v>
      </c>
      <c r="L127" s="33"/>
      <c r="M127" s="139" t="s">
        <v>20</v>
      </c>
      <c r="N127" s="140" t="s">
        <v>45</v>
      </c>
      <c r="P127" s="141">
        <f>O127*H127</f>
        <v>0</v>
      </c>
      <c r="Q127" s="141">
        <v>1.5E-3</v>
      </c>
      <c r="R127" s="141">
        <f>Q127*H127</f>
        <v>5.1360000000000003E-2</v>
      </c>
      <c r="S127" s="141">
        <v>0</v>
      </c>
      <c r="T127" s="142">
        <f>S127*H127</f>
        <v>0</v>
      </c>
      <c r="AR127" s="143" t="s">
        <v>189</v>
      </c>
      <c r="AT127" s="143" t="s">
        <v>184</v>
      </c>
      <c r="AU127" s="143" t="s">
        <v>82</v>
      </c>
      <c r="AY127" s="18" t="s">
        <v>181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22</v>
      </c>
      <c r="BK127" s="144">
        <f>ROUND(I127*H127,2)</f>
        <v>0</v>
      </c>
      <c r="BL127" s="18" t="s">
        <v>189</v>
      </c>
      <c r="BM127" s="143" t="s">
        <v>1986</v>
      </c>
    </row>
    <row r="128" spans="2:65" s="1" customFormat="1" ht="11.25">
      <c r="B128" s="33"/>
      <c r="D128" s="145" t="s">
        <v>191</v>
      </c>
      <c r="F128" s="146" t="s">
        <v>282</v>
      </c>
      <c r="I128" s="147"/>
      <c r="L128" s="33"/>
      <c r="M128" s="148"/>
      <c r="T128" s="54"/>
      <c r="AT128" s="18" t="s">
        <v>191</v>
      </c>
      <c r="AU128" s="18" t="s">
        <v>82</v>
      </c>
    </row>
    <row r="129" spans="2:65" s="12" customFormat="1" ht="11.25">
      <c r="B129" s="149"/>
      <c r="D129" s="150" t="s">
        <v>193</v>
      </c>
      <c r="E129" s="151" t="s">
        <v>20</v>
      </c>
      <c r="F129" s="152" t="s">
        <v>1974</v>
      </c>
      <c r="H129" s="151" t="s">
        <v>20</v>
      </c>
      <c r="I129" s="153"/>
      <c r="L129" s="149"/>
      <c r="M129" s="154"/>
      <c r="T129" s="155"/>
      <c r="AT129" s="151" t="s">
        <v>193</v>
      </c>
      <c r="AU129" s="151" t="s">
        <v>82</v>
      </c>
      <c r="AV129" s="12" t="s">
        <v>22</v>
      </c>
      <c r="AW129" s="12" t="s">
        <v>36</v>
      </c>
      <c r="AX129" s="12" t="s">
        <v>74</v>
      </c>
      <c r="AY129" s="151" t="s">
        <v>181</v>
      </c>
    </row>
    <row r="130" spans="2:65" s="13" customFormat="1" ht="11.25">
      <c r="B130" s="156"/>
      <c r="D130" s="150" t="s">
        <v>193</v>
      </c>
      <c r="E130" s="157" t="s">
        <v>20</v>
      </c>
      <c r="F130" s="158" t="s">
        <v>1987</v>
      </c>
      <c r="H130" s="159">
        <v>18.559999999999999</v>
      </c>
      <c r="I130" s="160"/>
      <c r="L130" s="156"/>
      <c r="M130" s="161"/>
      <c r="T130" s="162"/>
      <c r="AT130" s="157" t="s">
        <v>193</v>
      </c>
      <c r="AU130" s="157" t="s">
        <v>82</v>
      </c>
      <c r="AV130" s="13" t="s">
        <v>82</v>
      </c>
      <c r="AW130" s="13" t="s">
        <v>36</v>
      </c>
      <c r="AX130" s="13" t="s">
        <v>74</v>
      </c>
      <c r="AY130" s="157" t="s">
        <v>181</v>
      </c>
    </row>
    <row r="131" spans="2:65" s="13" customFormat="1" ht="11.25">
      <c r="B131" s="156"/>
      <c r="D131" s="150" t="s">
        <v>193</v>
      </c>
      <c r="E131" s="157" t="s">
        <v>20</v>
      </c>
      <c r="F131" s="158" t="s">
        <v>1988</v>
      </c>
      <c r="H131" s="159">
        <v>17.079999999999998</v>
      </c>
      <c r="I131" s="160"/>
      <c r="L131" s="156"/>
      <c r="M131" s="161"/>
      <c r="T131" s="162"/>
      <c r="AT131" s="157" t="s">
        <v>193</v>
      </c>
      <c r="AU131" s="157" t="s">
        <v>82</v>
      </c>
      <c r="AV131" s="13" t="s">
        <v>82</v>
      </c>
      <c r="AW131" s="13" t="s">
        <v>36</v>
      </c>
      <c r="AX131" s="13" t="s">
        <v>74</v>
      </c>
      <c r="AY131" s="157" t="s">
        <v>181</v>
      </c>
    </row>
    <row r="132" spans="2:65" s="13" customFormat="1" ht="11.25">
      <c r="B132" s="156"/>
      <c r="D132" s="150" t="s">
        <v>193</v>
      </c>
      <c r="E132" s="157" t="s">
        <v>20</v>
      </c>
      <c r="F132" s="158" t="s">
        <v>1989</v>
      </c>
      <c r="H132" s="159">
        <v>-1.4</v>
      </c>
      <c r="I132" s="160"/>
      <c r="L132" s="156"/>
      <c r="M132" s="161"/>
      <c r="T132" s="162"/>
      <c r="AT132" s="157" t="s">
        <v>193</v>
      </c>
      <c r="AU132" s="157" t="s">
        <v>82</v>
      </c>
      <c r="AV132" s="13" t="s">
        <v>82</v>
      </c>
      <c r="AW132" s="13" t="s">
        <v>36</v>
      </c>
      <c r="AX132" s="13" t="s">
        <v>74</v>
      </c>
      <c r="AY132" s="157" t="s">
        <v>181</v>
      </c>
    </row>
    <row r="133" spans="2:65" s="14" customFormat="1" ht="11.25">
      <c r="B133" s="163"/>
      <c r="D133" s="150" t="s">
        <v>193</v>
      </c>
      <c r="E133" s="164" t="s">
        <v>20</v>
      </c>
      <c r="F133" s="165" t="s">
        <v>202</v>
      </c>
      <c r="H133" s="166">
        <v>34.24</v>
      </c>
      <c r="I133" s="167"/>
      <c r="L133" s="163"/>
      <c r="M133" s="168"/>
      <c r="T133" s="169"/>
      <c r="AT133" s="164" t="s">
        <v>193</v>
      </c>
      <c r="AU133" s="164" t="s">
        <v>82</v>
      </c>
      <c r="AV133" s="14" t="s">
        <v>189</v>
      </c>
      <c r="AW133" s="14" t="s">
        <v>36</v>
      </c>
      <c r="AX133" s="14" t="s">
        <v>22</v>
      </c>
      <c r="AY133" s="164" t="s">
        <v>181</v>
      </c>
    </row>
    <row r="134" spans="2:65" s="1" customFormat="1" ht="33" customHeight="1">
      <c r="B134" s="33"/>
      <c r="C134" s="132" t="s">
        <v>222</v>
      </c>
      <c r="D134" s="132" t="s">
        <v>184</v>
      </c>
      <c r="E134" s="133" t="s">
        <v>295</v>
      </c>
      <c r="F134" s="134" t="s">
        <v>296</v>
      </c>
      <c r="G134" s="135" t="s">
        <v>211</v>
      </c>
      <c r="H134" s="136">
        <v>1.944</v>
      </c>
      <c r="I134" s="137"/>
      <c r="J134" s="138">
        <f>ROUND(I134*H134,2)</f>
        <v>0</v>
      </c>
      <c r="K134" s="134" t="s">
        <v>188</v>
      </c>
      <c r="L134" s="33"/>
      <c r="M134" s="139" t="s">
        <v>20</v>
      </c>
      <c r="N134" s="140" t="s">
        <v>45</v>
      </c>
      <c r="P134" s="141">
        <f>O134*H134</f>
        <v>0</v>
      </c>
      <c r="Q134" s="141">
        <v>4.2000000000000003E-2</v>
      </c>
      <c r="R134" s="141">
        <f>Q134*H134</f>
        <v>8.1647999999999998E-2</v>
      </c>
      <c r="S134" s="141">
        <v>0</v>
      </c>
      <c r="T134" s="142">
        <f>S134*H134</f>
        <v>0</v>
      </c>
      <c r="AR134" s="143" t="s">
        <v>189</v>
      </c>
      <c r="AT134" s="143" t="s">
        <v>184</v>
      </c>
      <c r="AU134" s="143" t="s">
        <v>82</v>
      </c>
      <c r="AY134" s="18" t="s">
        <v>181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22</v>
      </c>
      <c r="BK134" s="144">
        <f>ROUND(I134*H134,2)</f>
        <v>0</v>
      </c>
      <c r="BL134" s="18" t="s">
        <v>189</v>
      </c>
      <c r="BM134" s="143" t="s">
        <v>1990</v>
      </c>
    </row>
    <row r="135" spans="2:65" s="1" customFormat="1" ht="11.25">
      <c r="B135" s="33"/>
      <c r="D135" s="145" t="s">
        <v>191</v>
      </c>
      <c r="F135" s="146" t="s">
        <v>298</v>
      </c>
      <c r="I135" s="147"/>
      <c r="L135" s="33"/>
      <c r="M135" s="148"/>
      <c r="T135" s="54"/>
      <c r="AT135" s="18" t="s">
        <v>191</v>
      </c>
      <c r="AU135" s="18" t="s">
        <v>82</v>
      </c>
    </row>
    <row r="136" spans="2:65" s="12" customFormat="1" ht="11.25">
      <c r="B136" s="149"/>
      <c r="D136" s="150" t="s">
        <v>193</v>
      </c>
      <c r="E136" s="151" t="s">
        <v>20</v>
      </c>
      <c r="F136" s="152" t="s">
        <v>299</v>
      </c>
      <c r="H136" s="151" t="s">
        <v>20</v>
      </c>
      <c r="I136" s="153"/>
      <c r="L136" s="149"/>
      <c r="M136" s="154"/>
      <c r="T136" s="155"/>
      <c r="AT136" s="151" t="s">
        <v>193</v>
      </c>
      <c r="AU136" s="151" t="s">
        <v>82</v>
      </c>
      <c r="AV136" s="12" t="s">
        <v>22</v>
      </c>
      <c r="AW136" s="12" t="s">
        <v>36</v>
      </c>
      <c r="AX136" s="12" t="s">
        <v>74</v>
      </c>
      <c r="AY136" s="151" t="s">
        <v>181</v>
      </c>
    </row>
    <row r="137" spans="2:65" s="12" customFormat="1" ht="11.25">
      <c r="B137" s="149"/>
      <c r="D137" s="150" t="s">
        <v>193</v>
      </c>
      <c r="E137" s="151" t="s">
        <v>20</v>
      </c>
      <c r="F137" s="152" t="s">
        <v>1991</v>
      </c>
      <c r="H137" s="151" t="s">
        <v>20</v>
      </c>
      <c r="I137" s="153"/>
      <c r="L137" s="149"/>
      <c r="M137" s="154"/>
      <c r="T137" s="155"/>
      <c r="AT137" s="151" t="s">
        <v>193</v>
      </c>
      <c r="AU137" s="151" t="s">
        <v>82</v>
      </c>
      <c r="AV137" s="12" t="s">
        <v>22</v>
      </c>
      <c r="AW137" s="12" t="s">
        <v>36</v>
      </c>
      <c r="AX137" s="12" t="s">
        <v>74</v>
      </c>
      <c r="AY137" s="151" t="s">
        <v>181</v>
      </c>
    </row>
    <row r="138" spans="2:65" s="13" customFormat="1" ht="11.25">
      <c r="B138" s="156"/>
      <c r="D138" s="150" t="s">
        <v>193</v>
      </c>
      <c r="E138" s="157" t="s">
        <v>20</v>
      </c>
      <c r="F138" s="158" t="s">
        <v>1992</v>
      </c>
      <c r="H138" s="159">
        <v>0.496</v>
      </c>
      <c r="I138" s="160"/>
      <c r="L138" s="156"/>
      <c r="M138" s="161"/>
      <c r="T138" s="162"/>
      <c r="AT138" s="157" t="s">
        <v>193</v>
      </c>
      <c r="AU138" s="157" t="s">
        <v>82</v>
      </c>
      <c r="AV138" s="13" t="s">
        <v>82</v>
      </c>
      <c r="AW138" s="13" t="s">
        <v>36</v>
      </c>
      <c r="AX138" s="13" t="s">
        <v>74</v>
      </c>
      <c r="AY138" s="157" t="s">
        <v>181</v>
      </c>
    </row>
    <row r="139" spans="2:65" s="13" customFormat="1" ht="11.25">
      <c r="B139" s="156"/>
      <c r="D139" s="150" t="s">
        <v>193</v>
      </c>
      <c r="E139" s="157" t="s">
        <v>20</v>
      </c>
      <c r="F139" s="158" t="s">
        <v>1993</v>
      </c>
      <c r="H139" s="159">
        <v>0.16</v>
      </c>
      <c r="I139" s="160"/>
      <c r="L139" s="156"/>
      <c r="M139" s="161"/>
      <c r="T139" s="162"/>
      <c r="AT139" s="157" t="s">
        <v>193</v>
      </c>
      <c r="AU139" s="157" t="s">
        <v>82</v>
      </c>
      <c r="AV139" s="13" t="s">
        <v>82</v>
      </c>
      <c r="AW139" s="13" t="s">
        <v>36</v>
      </c>
      <c r="AX139" s="13" t="s">
        <v>74</v>
      </c>
      <c r="AY139" s="157" t="s">
        <v>181</v>
      </c>
    </row>
    <row r="140" spans="2:65" s="13" customFormat="1" ht="11.25">
      <c r="B140" s="156"/>
      <c r="D140" s="150" t="s">
        <v>193</v>
      </c>
      <c r="E140" s="157" t="s">
        <v>20</v>
      </c>
      <c r="F140" s="158" t="s">
        <v>1994</v>
      </c>
      <c r="H140" s="159">
        <v>1.288</v>
      </c>
      <c r="I140" s="160"/>
      <c r="L140" s="156"/>
      <c r="M140" s="161"/>
      <c r="T140" s="162"/>
      <c r="AT140" s="157" t="s">
        <v>193</v>
      </c>
      <c r="AU140" s="157" t="s">
        <v>82</v>
      </c>
      <c r="AV140" s="13" t="s">
        <v>82</v>
      </c>
      <c r="AW140" s="13" t="s">
        <v>36</v>
      </c>
      <c r="AX140" s="13" t="s">
        <v>74</v>
      </c>
      <c r="AY140" s="157" t="s">
        <v>181</v>
      </c>
    </row>
    <row r="141" spans="2:65" s="14" customFormat="1" ht="11.25">
      <c r="B141" s="163"/>
      <c r="D141" s="150" t="s">
        <v>193</v>
      </c>
      <c r="E141" s="164" t="s">
        <v>20</v>
      </c>
      <c r="F141" s="165" t="s">
        <v>202</v>
      </c>
      <c r="H141" s="166">
        <v>1.944</v>
      </c>
      <c r="I141" s="167"/>
      <c r="L141" s="163"/>
      <c r="M141" s="168"/>
      <c r="T141" s="169"/>
      <c r="AT141" s="164" t="s">
        <v>193</v>
      </c>
      <c r="AU141" s="164" t="s">
        <v>82</v>
      </c>
      <c r="AV141" s="14" t="s">
        <v>189</v>
      </c>
      <c r="AW141" s="14" t="s">
        <v>36</v>
      </c>
      <c r="AX141" s="14" t="s">
        <v>22</v>
      </c>
      <c r="AY141" s="164" t="s">
        <v>181</v>
      </c>
    </row>
    <row r="142" spans="2:65" s="1" customFormat="1" ht="37.9" customHeight="1">
      <c r="B142" s="33"/>
      <c r="C142" s="132" t="s">
        <v>231</v>
      </c>
      <c r="D142" s="132" t="s">
        <v>184</v>
      </c>
      <c r="E142" s="133" t="s">
        <v>304</v>
      </c>
      <c r="F142" s="134" t="s">
        <v>305</v>
      </c>
      <c r="G142" s="135" t="s">
        <v>187</v>
      </c>
      <c r="H142" s="136">
        <v>2</v>
      </c>
      <c r="I142" s="137"/>
      <c r="J142" s="138">
        <f>ROUND(I142*H142,2)</f>
        <v>0</v>
      </c>
      <c r="K142" s="134" t="s">
        <v>188</v>
      </c>
      <c r="L142" s="33"/>
      <c r="M142" s="139" t="s">
        <v>20</v>
      </c>
      <c r="N142" s="140" t="s">
        <v>45</v>
      </c>
      <c r="P142" s="141">
        <f>O142*H142</f>
        <v>0</v>
      </c>
      <c r="Q142" s="141">
        <v>5.6439999999999997E-2</v>
      </c>
      <c r="R142" s="141">
        <f>Q142*H142</f>
        <v>0.11287999999999999</v>
      </c>
      <c r="S142" s="141">
        <v>0</v>
      </c>
      <c r="T142" s="142">
        <f>S142*H142</f>
        <v>0</v>
      </c>
      <c r="AR142" s="143" t="s">
        <v>189</v>
      </c>
      <c r="AT142" s="143" t="s">
        <v>184</v>
      </c>
      <c r="AU142" s="143" t="s">
        <v>82</v>
      </c>
      <c r="AY142" s="18" t="s">
        <v>181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22</v>
      </c>
      <c r="BK142" s="144">
        <f>ROUND(I142*H142,2)</f>
        <v>0</v>
      </c>
      <c r="BL142" s="18" t="s">
        <v>189</v>
      </c>
      <c r="BM142" s="143" t="s">
        <v>1995</v>
      </c>
    </row>
    <row r="143" spans="2:65" s="1" customFormat="1" ht="11.25">
      <c r="B143" s="33"/>
      <c r="D143" s="145" t="s">
        <v>191</v>
      </c>
      <c r="F143" s="146" t="s">
        <v>307</v>
      </c>
      <c r="I143" s="147"/>
      <c r="L143" s="33"/>
      <c r="M143" s="148"/>
      <c r="T143" s="54"/>
      <c r="AT143" s="18" t="s">
        <v>191</v>
      </c>
      <c r="AU143" s="18" t="s">
        <v>82</v>
      </c>
    </row>
    <row r="144" spans="2:65" s="12" customFormat="1" ht="11.25">
      <c r="B144" s="149"/>
      <c r="D144" s="150" t="s">
        <v>193</v>
      </c>
      <c r="E144" s="151" t="s">
        <v>20</v>
      </c>
      <c r="F144" s="152" t="s">
        <v>1976</v>
      </c>
      <c r="H144" s="151" t="s">
        <v>20</v>
      </c>
      <c r="I144" s="153"/>
      <c r="L144" s="149"/>
      <c r="M144" s="154"/>
      <c r="T144" s="155"/>
      <c r="AT144" s="151" t="s">
        <v>193</v>
      </c>
      <c r="AU144" s="151" t="s">
        <v>82</v>
      </c>
      <c r="AV144" s="12" t="s">
        <v>22</v>
      </c>
      <c r="AW144" s="12" t="s">
        <v>36</v>
      </c>
      <c r="AX144" s="12" t="s">
        <v>74</v>
      </c>
      <c r="AY144" s="151" t="s">
        <v>181</v>
      </c>
    </row>
    <row r="145" spans="2:65" s="13" customFormat="1" ht="11.25">
      <c r="B145" s="156"/>
      <c r="D145" s="150" t="s">
        <v>193</v>
      </c>
      <c r="E145" s="157" t="s">
        <v>20</v>
      </c>
      <c r="F145" s="158" t="s">
        <v>82</v>
      </c>
      <c r="H145" s="159">
        <v>2</v>
      </c>
      <c r="I145" s="160"/>
      <c r="L145" s="156"/>
      <c r="M145" s="161"/>
      <c r="T145" s="162"/>
      <c r="AT145" s="157" t="s">
        <v>193</v>
      </c>
      <c r="AU145" s="157" t="s">
        <v>82</v>
      </c>
      <c r="AV145" s="13" t="s">
        <v>82</v>
      </c>
      <c r="AW145" s="13" t="s">
        <v>36</v>
      </c>
      <c r="AX145" s="13" t="s">
        <v>22</v>
      </c>
      <c r="AY145" s="157" t="s">
        <v>181</v>
      </c>
    </row>
    <row r="146" spans="2:65" s="1" customFormat="1" ht="33" customHeight="1">
      <c r="B146" s="33"/>
      <c r="C146" s="177" t="s">
        <v>262</v>
      </c>
      <c r="D146" s="177" t="s">
        <v>309</v>
      </c>
      <c r="E146" s="178" t="s">
        <v>314</v>
      </c>
      <c r="F146" s="179" t="s">
        <v>315</v>
      </c>
      <c r="G146" s="180" t="s">
        <v>187</v>
      </c>
      <c r="H146" s="181">
        <v>2</v>
      </c>
      <c r="I146" s="182"/>
      <c r="J146" s="183">
        <f>ROUND(I146*H146,2)</f>
        <v>0</v>
      </c>
      <c r="K146" s="179" t="s">
        <v>188</v>
      </c>
      <c r="L146" s="184"/>
      <c r="M146" s="185" t="s">
        <v>20</v>
      </c>
      <c r="N146" s="186" t="s">
        <v>45</v>
      </c>
      <c r="P146" s="141">
        <f>O146*H146</f>
        <v>0</v>
      </c>
      <c r="Q146" s="141">
        <v>1.2489999999999999E-2</v>
      </c>
      <c r="R146" s="141">
        <f>Q146*H146</f>
        <v>2.4979999999999999E-2</v>
      </c>
      <c r="S146" s="141">
        <v>0</v>
      </c>
      <c r="T146" s="142">
        <f>S146*H146</f>
        <v>0</v>
      </c>
      <c r="AR146" s="143" t="s">
        <v>262</v>
      </c>
      <c r="AT146" s="143" t="s">
        <v>309</v>
      </c>
      <c r="AU146" s="143" t="s">
        <v>82</v>
      </c>
      <c r="AY146" s="18" t="s">
        <v>181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22</v>
      </c>
      <c r="BK146" s="144">
        <f>ROUND(I146*H146,2)</f>
        <v>0</v>
      </c>
      <c r="BL146" s="18" t="s">
        <v>189</v>
      </c>
      <c r="BM146" s="143" t="s">
        <v>1996</v>
      </c>
    </row>
    <row r="147" spans="2:65" s="11" customFormat="1" ht="22.9" customHeight="1">
      <c r="B147" s="120"/>
      <c r="D147" s="121" t="s">
        <v>73</v>
      </c>
      <c r="E147" s="130" t="s">
        <v>267</v>
      </c>
      <c r="F147" s="130" t="s">
        <v>321</v>
      </c>
      <c r="I147" s="123"/>
      <c r="J147" s="131">
        <f>BK147</f>
        <v>0</v>
      </c>
      <c r="L147" s="120"/>
      <c r="M147" s="125"/>
      <c r="P147" s="126">
        <f>SUM(P148:P200)</f>
        <v>0</v>
      </c>
      <c r="R147" s="126">
        <f>SUM(R148:R200)</f>
        <v>1.4604625E-3</v>
      </c>
      <c r="T147" s="127">
        <f>SUM(T148:T200)</f>
        <v>5.0351340000000002</v>
      </c>
      <c r="AR147" s="121" t="s">
        <v>22</v>
      </c>
      <c r="AT147" s="128" t="s">
        <v>73</v>
      </c>
      <c r="AU147" s="128" t="s">
        <v>22</v>
      </c>
      <c r="AY147" s="121" t="s">
        <v>181</v>
      </c>
      <c r="BK147" s="129">
        <f>SUM(BK148:BK200)</f>
        <v>0</v>
      </c>
    </row>
    <row r="148" spans="2:65" s="1" customFormat="1" ht="37.9" customHeight="1">
      <c r="B148" s="33"/>
      <c r="C148" s="132" t="s">
        <v>267</v>
      </c>
      <c r="D148" s="132" t="s">
        <v>184</v>
      </c>
      <c r="E148" s="133" t="s">
        <v>323</v>
      </c>
      <c r="F148" s="134" t="s">
        <v>324</v>
      </c>
      <c r="G148" s="135" t="s">
        <v>211</v>
      </c>
      <c r="H148" s="136">
        <v>8.8000000000000007</v>
      </c>
      <c r="I148" s="137"/>
      <c r="J148" s="138">
        <f>ROUND(I148*H148,2)</f>
        <v>0</v>
      </c>
      <c r="K148" s="134" t="s">
        <v>188</v>
      </c>
      <c r="L148" s="33"/>
      <c r="M148" s="139" t="s">
        <v>20</v>
      </c>
      <c r="N148" s="140" t="s">
        <v>45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189</v>
      </c>
      <c r="AT148" s="143" t="s">
        <v>184</v>
      </c>
      <c r="AU148" s="143" t="s">
        <v>82</v>
      </c>
      <c r="AY148" s="18" t="s">
        <v>181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22</v>
      </c>
      <c r="BK148" s="144">
        <f>ROUND(I148*H148,2)</f>
        <v>0</v>
      </c>
      <c r="BL148" s="18" t="s">
        <v>189</v>
      </c>
      <c r="BM148" s="143" t="s">
        <v>1997</v>
      </c>
    </row>
    <row r="149" spans="2:65" s="1" customFormat="1" ht="11.25">
      <c r="B149" s="33"/>
      <c r="D149" s="145" t="s">
        <v>191</v>
      </c>
      <c r="F149" s="146" t="s">
        <v>326</v>
      </c>
      <c r="I149" s="147"/>
      <c r="L149" s="33"/>
      <c r="M149" s="148"/>
      <c r="T149" s="54"/>
      <c r="AT149" s="18" t="s">
        <v>191</v>
      </c>
      <c r="AU149" s="18" t="s">
        <v>82</v>
      </c>
    </row>
    <row r="150" spans="2:65" s="12" customFormat="1" ht="11.25">
      <c r="B150" s="149"/>
      <c r="D150" s="150" t="s">
        <v>193</v>
      </c>
      <c r="E150" s="151" t="s">
        <v>20</v>
      </c>
      <c r="F150" s="152" t="s">
        <v>1974</v>
      </c>
      <c r="H150" s="151" t="s">
        <v>20</v>
      </c>
      <c r="I150" s="153"/>
      <c r="L150" s="149"/>
      <c r="M150" s="154"/>
      <c r="T150" s="155"/>
      <c r="AT150" s="151" t="s">
        <v>193</v>
      </c>
      <c r="AU150" s="151" t="s">
        <v>82</v>
      </c>
      <c r="AV150" s="12" t="s">
        <v>22</v>
      </c>
      <c r="AW150" s="12" t="s">
        <v>36</v>
      </c>
      <c r="AX150" s="12" t="s">
        <v>74</v>
      </c>
      <c r="AY150" s="151" t="s">
        <v>181</v>
      </c>
    </row>
    <row r="151" spans="2:65" s="13" customFormat="1" ht="11.25">
      <c r="B151" s="156"/>
      <c r="D151" s="150" t="s">
        <v>193</v>
      </c>
      <c r="E151" s="157" t="s">
        <v>20</v>
      </c>
      <c r="F151" s="158" t="s">
        <v>1998</v>
      </c>
      <c r="H151" s="159">
        <v>8.8000000000000007</v>
      </c>
      <c r="I151" s="160"/>
      <c r="L151" s="156"/>
      <c r="M151" s="161"/>
      <c r="T151" s="162"/>
      <c r="AT151" s="157" t="s">
        <v>193</v>
      </c>
      <c r="AU151" s="157" t="s">
        <v>82</v>
      </c>
      <c r="AV151" s="13" t="s">
        <v>82</v>
      </c>
      <c r="AW151" s="13" t="s">
        <v>36</v>
      </c>
      <c r="AX151" s="13" t="s">
        <v>22</v>
      </c>
      <c r="AY151" s="157" t="s">
        <v>181</v>
      </c>
    </row>
    <row r="152" spans="2:65" s="1" customFormat="1" ht="37.9" customHeight="1">
      <c r="B152" s="33"/>
      <c r="C152" s="132" t="s">
        <v>27</v>
      </c>
      <c r="D152" s="132" t="s">
        <v>184</v>
      </c>
      <c r="E152" s="133" t="s">
        <v>330</v>
      </c>
      <c r="F152" s="134" t="s">
        <v>331</v>
      </c>
      <c r="G152" s="135" t="s">
        <v>211</v>
      </c>
      <c r="H152" s="136">
        <v>12</v>
      </c>
      <c r="I152" s="137"/>
      <c r="J152" s="138">
        <f>ROUND(I152*H152,2)</f>
        <v>0</v>
      </c>
      <c r="K152" s="134" t="s">
        <v>188</v>
      </c>
      <c r="L152" s="33"/>
      <c r="M152" s="139" t="s">
        <v>20</v>
      </c>
      <c r="N152" s="140" t="s">
        <v>45</v>
      </c>
      <c r="P152" s="141">
        <f>O152*H152</f>
        <v>0</v>
      </c>
      <c r="Q152" s="141">
        <v>4.0000000000000003E-5</v>
      </c>
      <c r="R152" s="141">
        <f>Q152*H152</f>
        <v>4.8000000000000007E-4</v>
      </c>
      <c r="S152" s="141">
        <v>0</v>
      </c>
      <c r="T152" s="142">
        <f>S152*H152</f>
        <v>0</v>
      </c>
      <c r="AR152" s="143" t="s">
        <v>189</v>
      </c>
      <c r="AT152" s="143" t="s">
        <v>184</v>
      </c>
      <c r="AU152" s="143" t="s">
        <v>82</v>
      </c>
      <c r="AY152" s="18" t="s">
        <v>181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22</v>
      </c>
      <c r="BK152" s="144">
        <f>ROUND(I152*H152,2)</f>
        <v>0</v>
      </c>
      <c r="BL152" s="18" t="s">
        <v>189</v>
      </c>
      <c r="BM152" s="143" t="s">
        <v>1999</v>
      </c>
    </row>
    <row r="153" spans="2:65" s="1" customFormat="1" ht="11.25">
      <c r="B153" s="33"/>
      <c r="D153" s="145" t="s">
        <v>191</v>
      </c>
      <c r="F153" s="146" t="s">
        <v>333</v>
      </c>
      <c r="I153" s="147"/>
      <c r="L153" s="33"/>
      <c r="M153" s="148"/>
      <c r="T153" s="54"/>
      <c r="AT153" s="18" t="s">
        <v>191</v>
      </c>
      <c r="AU153" s="18" t="s">
        <v>82</v>
      </c>
    </row>
    <row r="154" spans="2:65" s="12" customFormat="1" ht="11.25">
      <c r="B154" s="149"/>
      <c r="D154" s="150" t="s">
        <v>193</v>
      </c>
      <c r="E154" s="151" t="s">
        <v>20</v>
      </c>
      <c r="F154" s="152" t="s">
        <v>1974</v>
      </c>
      <c r="H154" s="151" t="s">
        <v>20</v>
      </c>
      <c r="I154" s="153"/>
      <c r="L154" s="149"/>
      <c r="M154" s="154"/>
      <c r="T154" s="155"/>
      <c r="AT154" s="151" t="s">
        <v>193</v>
      </c>
      <c r="AU154" s="151" t="s">
        <v>82</v>
      </c>
      <c r="AV154" s="12" t="s">
        <v>22</v>
      </c>
      <c r="AW154" s="12" t="s">
        <v>36</v>
      </c>
      <c r="AX154" s="12" t="s">
        <v>74</v>
      </c>
      <c r="AY154" s="151" t="s">
        <v>181</v>
      </c>
    </row>
    <row r="155" spans="2:65" s="13" customFormat="1" ht="11.25">
      <c r="B155" s="156"/>
      <c r="D155" s="150" t="s">
        <v>193</v>
      </c>
      <c r="E155" s="157" t="s">
        <v>20</v>
      </c>
      <c r="F155" s="158" t="s">
        <v>2000</v>
      </c>
      <c r="H155" s="159">
        <v>12</v>
      </c>
      <c r="I155" s="160"/>
      <c r="L155" s="156"/>
      <c r="M155" s="161"/>
      <c r="T155" s="162"/>
      <c r="AT155" s="157" t="s">
        <v>193</v>
      </c>
      <c r="AU155" s="157" t="s">
        <v>82</v>
      </c>
      <c r="AV155" s="13" t="s">
        <v>82</v>
      </c>
      <c r="AW155" s="13" t="s">
        <v>36</v>
      </c>
      <c r="AX155" s="13" t="s">
        <v>22</v>
      </c>
      <c r="AY155" s="157" t="s">
        <v>181</v>
      </c>
    </row>
    <row r="156" spans="2:65" s="1" customFormat="1" ht="24.2" customHeight="1">
      <c r="B156" s="33"/>
      <c r="C156" s="132" t="s">
        <v>277</v>
      </c>
      <c r="D156" s="132" t="s">
        <v>184</v>
      </c>
      <c r="E156" s="133" t="s">
        <v>338</v>
      </c>
      <c r="F156" s="134" t="s">
        <v>339</v>
      </c>
      <c r="G156" s="135" t="s">
        <v>211</v>
      </c>
      <c r="H156" s="136">
        <v>16.774000000000001</v>
      </c>
      <c r="I156" s="137"/>
      <c r="J156" s="138">
        <f>ROUND(I156*H156,2)</f>
        <v>0</v>
      </c>
      <c r="K156" s="134" t="s">
        <v>188</v>
      </c>
      <c r="L156" s="33"/>
      <c r="M156" s="139" t="s">
        <v>20</v>
      </c>
      <c r="N156" s="140" t="s">
        <v>45</v>
      </c>
      <c r="P156" s="141">
        <f>O156*H156</f>
        <v>0</v>
      </c>
      <c r="Q156" s="141">
        <v>0</v>
      </c>
      <c r="R156" s="141">
        <f>Q156*H156</f>
        <v>0</v>
      </c>
      <c r="S156" s="141">
        <v>0.188</v>
      </c>
      <c r="T156" s="142">
        <f>S156*H156</f>
        <v>3.1535120000000001</v>
      </c>
      <c r="AR156" s="143" t="s">
        <v>189</v>
      </c>
      <c r="AT156" s="143" t="s">
        <v>184</v>
      </c>
      <c r="AU156" s="143" t="s">
        <v>82</v>
      </c>
      <c r="AY156" s="18" t="s">
        <v>181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22</v>
      </c>
      <c r="BK156" s="144">
        <f>ROUND(I156*H156,2)</f>
        <v>0</v>
      </c>
      <c r="BL156" s="18" t="s">
        <v>189</v>
      </c>
      <c r="BM156" s="143" t="s">
        <v>2001</v>
      </c>
    </row>
    <row r="157" spans="2:65" s="1" customFormat="1" ht="11.25">
      <c r="B157" s="33"/>
      <c r="D157" s="145" t="s">
        <v>191</v>
      </c>
      <c r="F157" s="146" t="s">
        <v>341</v>
      </c>
      <c r="I157" s="147"/>
      <c r="L157" s="33"/>
      <c r="M157" s="148"/>
      <c r="T157" s="54"/>
      <c r="AT157" s="18" t="s">
        <v>191</v>
      </c>
      <c r="AU157" s="18" t="s">
        <v>82</v>
      </c>
    </row>
    <row r="158" spans="2:65" s="12" customFormat="1" ht="11.25">
      <c r="B158" s="149"/>
      <c r="D158" s="150" t="s">
        <v>193</v>
      </c>
      <c r="E158" s="151" t="s">
        <v>20</v>
      </c>
      <c r="F158" s="152" t="s">
        <v>1976</v>
      </c>
      <c r="H158" s="151" t="s">
        <v>20</v>
      </c>
      <c r="I158" s="153"/>
      <c r="L158" s="149"/>
      <c r="M158" s="154"/>
      <c r="T158" s="155"/>
      <c r="AT158" s="151" t="s">
        <v>193</v>
      </c>
      <c r="AU158" s="151" t="s">
        <v>82</v>
      </c>
      <c r="AV158" s="12" t="s">
        <v>22</v>
      </c>
      <c r="AW158" s="12" t="s">
        <v>36</v>
      </c>
      <c r="AX158" s="12" t="s">
        <v>74</v>
      </c>
      <c r="AY158" s="151" t="s">
        <v>181</v>
      </c>
    </row>
    <row r="159" spans="2:65" s="13" customFormat="1" ht="11.25">
      <c r="B159" s="156"/>
      <c r="D159" s="150" t="s">
        <v>193</v>
      </c>
      <c r="E159" s="157" t="s">
        <v>20</v>
      </c>
      <c r="F159" s="158" t="s">
        <v>2002</v>
      </c>
      <c r="H159" s="159">
        <v>19.32</v>
      </c>
      <c r="I159" s="160"/>
      <c r="L159" s="156"/>
      <c r="M159" s="161"/>
      <c r="T159" s="162"/>
      <c r="AT159" s="157" t="s">
        <v>193</v>
      </c>
      <c r="AU159" s="157" t="s">
        <v>82</v>
      </c>
      <c r="AV159" s="13" t="s">
        <v>82</v>
      </c>
      <c r="AW159" s="13" t="s">
        <v>36</v>
      </c>
      <c r="AX159" s="13" t="s">
        <v>74</v>
      </c>
      <c r="AY159" s="157" t="s">
        <v>181</v>
      </c>
    </row>
    <row r="160" spans="2:65" s="13" customFormat="1" ht="11.25">
      <c r="B160" s="156"/>
      <c r="D160" s="150" t="s">
        <v>193</v>
      </c>
      <c r="E160" s="157" t="s">
        <v>20</v>
      </c>
      <c r="F160" s="158" t="s">
        <v>2003</v>
      </c>
      <c r="H160" s="159">
        <v>1</v>
      </c>
      <c r="I160" s="160"/>
      <c r="L160" s="156"/>
      <c r="M160" s="161"/>
      <c r="T160" s="162"/>
      <c r="AT160" s="157" t="s">
        <v>193</v>
      </c>
      <c r="AU160" s="157" t="s">
        <v>82</v>
      </c>
      <c r="AV160" s="13" t="s">
        <v>82</v>
      </c>
      <c r="AW160" s="13" t="s">
        <v>36</v>
      </c>
      <c r="AX160" s="13" t="s">
        <v>74</v>
      </c>
      <c r="AY160" s="157" t="s">
        <v>181</v>
      </c>
    </row>
    <row r="161" spans="2:65" s="13" customFormat="1" ht="11.25">
      <c r="B161" s="156"/>
      <c r="D161" s="150" t="s">
        <v>193</v>
      </c>
      <c r="E161" s="157" t="s">
        <v>20</v>
      </c>
      <c r="F161" s="158" t="s">
        <v>2004</v>
      </c>
      <c r="H161" s="159">
        <v>-3.5459999999999998</v>
      </c>
      <c r="I161" s="160"/>
      <c r="L161" s="156"/>
      <c r="M161" s="161"/>
      <c r="T161" s="162"/>
      <c r="AT161" s="157" t="s">
        <v>193</v>
      </c>
      <c r="AU161" s="157" t="s">
        <v>82</v>
      </c>
      <c r="AV161" s="13" t="s">
        <v>82</v>
      </c>
      <c r="AW161" s="13" t="s">
        <v>36</v>
      </c>
      <c r="AX161" s="13" t="s">
        <v>74</v>
      </c>
      <c r="AY161" s="157" t="s">
        <v>181</v>
      </c>
    </row>
    <row r="162" spans="2:65" s="14" customFormat="1" ht="11.25">
      <c r="B162" s="163"/>
      <c r="D162" s="150" t="s">
        <v>193</v>
      </c>
      <c r="E162" s="164" t="s">
        <v>20</v>
      </c>
      <c r="F162" s="165" t="s">
        <v>202</v>
      </c>
      <c r="H162" s="166">
        <v>16.774000000000001</v>
      </c>
      <c r="I162" s="167"/>
      <c r="L162" s="163"/>
      <c r="M162" s="168"/>
      <c r="T162" s="169"/>
      <c r="AT162" s="164" t="s">
        <v>193</v>
      </c>
      <c r="AU162" s="164" t="s">
        <v>82</v>
      </c>
      <c r="AV162" s="14" t="s">
        <v>189</v>
      </c>
      <c r="AW162" s="14" t="s">
        <v>36</v>
      </c>
      <c r="AX162" s="14" t="s">
        <v>22</v>
      </c>
      <c r="AY162" s="164" t="s">
        <v>181</v>
      </c>
    </row>
    <row r="163" spans="2:65" s="1" customFormat="1" ht="24.2" customHeight="1">
      <c r="B163" s="33"/>
      <c r="C163" s="132" t="s">
        <v>8</v>
      </c>
      <c r="D163" s="132" t="s">
        <v>184</v>
      </c>
      <c r="E163" s="133" t="s">
        <v>349</v>
      </c>
      <c r="F163" s="134" t="s">
        <v>350</v>
      </c>
      <c r="G163" s="135" t="s">
        <v>211</v>
      </c>
      <c r="H163" s="136">
        <v>0.92</v>
      </c>
      <c r="I163" s="137"/>
      <c r="J163" s="138">
        <f>ROUND(I163*H163,2)</f>
        <v>0</v>
      </c>
      <c r="K163" s="134" t="s">
        <v>188</v>
      </c>
      <c r="L163" s="33"/>
      <c r="M163" s="139" t="s">
        <v>20</v>
      </c>
      <c r="N163" s="140" t="s">
        <v>45</v>
      </c>
      <c r="P163" s="141">
        <f>O163*H163</f>
        <v>0</v>
      </c>
      <c r="Q163" s="141">
        <v>0</v>
      </c>
      <c r="R163" s="141">
        <f>Q163*H163</f>
        <v>0</v>
      </c>
      <c r="S163" s="141">
        <v>0.308</v>
      </c>
      <c r="T163" s="142">
        <f>S163*H163</f>
        <v>0.28336</v>
      </c>
      <c r="AR163" s="143" t="s">
        <v>189</v>
      </c>
      <c r="AT163" s="143" t="s">
        <v>184</v>
      </c>
      <c r="AU163" s="143" t="s">
        <v>82</v>
      </c>
      <c r="AY163" s="18" t="s">
        <v>181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8" t="s">
        <v>22</v>
      </c>
      <c r="BK163" s="144">
        <f>ROUND(I163*H163,2)</f>
        <v>0</v>
      </c>
      <c r="BL163" s="18" t="s">
        <v>189</v>
      </c>
      <c r="BM163" s="143" t="s">
        <v>2005</v>
      </c>
    </row>
    <row r="164" spans="2:65" s="1" customFormat="1" ht="11.25">
      <c r="B164" s="33"/>
      <c r="D164" s="145" t="s">
        <v>191</v>
      </c>
      <c r="F164" s="146" t="s">
        <v>352</v>
      </c>
      <c r="I164" s="147"/>
      <c r="L164" s="33"/>
      <c r="M164" s="148"/>
      <c r="T164" s="54"/>
      <c r="AT164" s="18" t="s">
        <v>191</v>
      </c>
      <c r="AU164" s="18" t="s">
        <v>82</v>
      </c>
    </row>
    <row r="165" spans="2:65" s="12" customFormat="1" ht="11.25">
      <c r="B165" s="149"/>
      <c r="D165" s="150" t="s">
        <v>193</v>
      </c>
      <c r="E165" s="151" t="s">
        <v>20</v>
      </c>
      <c r="F165" s="152" t="s">
        <v>1976</v>
      </c>
      <c r="H165" s="151" t="s">
        <v>20</v>
      </c>
      <c r="I165" s="153"/>
      <c r="L165" s="149"/>
      <c r="M165" s="154"/>
      <c r="T165" s="155"/>
      <c r="AT165" s="151" t="s">
        <v>193</v>
      </c>
      <c r="AU165" s="151" t="s">
        <v>82</v>
      </c>
      <c r="AV165" s="12" t="s">
        <v>22</v>
      </c>
      <c r="AW165" s="12" t="s">
        <v>36</v>
      </c>
      <c r="AX165" s="12" t="s">
        <v>74</v>
      </c>
      <c r="AY165" s="151" t="s">
        <v>181</v>
      </c>
    </row>
    <row r="166" spans="2:65" s="13" customFormat="1" ht="11.25">
      <c r="B166" s="156"/>
      <c r="D166" s="150" t="s">
        <v>193</v>
      </c>
      <c r="E166" s="157" t="s">
        <v>20</v>
      </c>
      <c r="F166" s="158" t="s">
        <v>2006</v>
      </c>
      <c r="H166" s="159">
        <v>0.92</v>
      </c>
      <c r="I166" s="160"/>
      <c r="L166" s="156"/>
      <c r="M166" s="161"/>
      <c r="T166" s="162"/>
      <c r="AT166" s="157" t="s">
        <v>193</v>
      </c>
      <c r="AU166" s="157" t="s">
        <v>82</v>
      </c>
      <c r="AV166" s="13" t="s">
        <v>82</v>
      </c>
      <c r="AW166" s="13" t="s">
        <v>36</v>
      </c>
      <c r="AX166" s="13" t="s">
        <v>22</v>
      </c>
      <c r="AY166" s="157" t="s">
        <v>181</v>
      </c>
    </row>
    <row r="167" spans="2:65" s="1" customFormat="1" ht="24.2" customHeight="1">
      <c r="B167" s="33"/>
      <c r="C167" s="132" t="s">
        <v>303</v>
      </c>
      <c r="D167" s="132" t="s">
        <v>184</v>
      </c>
      <c r="E167" s="133" t="s">
        <v>360</v>
      </c>
      <c r="F167" s="134" t="s">
        <v>361</v>
      </c>
      <c r="G167" s="135" t="s">
        <v>211</v>
      </c>
      <c r="H167" s="136">
        <v>9.1</v>
      </c>
      <c r="I167" s="137"/>
      <c r="J167" s="138">
        <f>ROUND(I167*H167,2)</f>
        <v>0</v>
      </c>
      <c r="K167" s="134" t="s">
        <v>188</v>
      </c>
      <c r="L167" s="33"/>
      <c r="M167" s="139" t="s">
        <v>20</v>
      </c>
      <c r="N167" s="140" t="s">
        <v>45</v>
      </c>
      <c r="P167" s="141">
        <f>O167*H167</f>
        <v>0</v>
      </c>
      <c r="Q167" s="141">
        <v>0</v>
      </c>
      <c r="R167" s="141">
        <f>Q167*H167</f>
        <v>0</v>
      </c>
      <c r="S167" s="141">
        <v>0.09</v>
      </c>
      <c r="T167" s="142">
        <f>S167*H167</f>
        <v>0.81899999999999995</v>
      </c>
      <c r="AR167" s="143" t="s">
        <v>189</v>
      </c>
      <c r="AT167" s="143" t="s">
        <v>184</v>
      </c>
      <c r="AU167" s="143" t="s">
        <v>82</v>
      </c>
      <c r="AY167" s="18" t="s">
        <v>181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22</v>
      </c>
      <c r="BK167" s="144">
        <f>ROUND(I167*H167,2)</f>
        <v>0</v>
      </c>
      <c r="BL167" s="18" t="s">
        <v>189</v>
      </c>
      <c r="BM167" s="143" t="s">
        <v>2007</v>
      </c>
    </row>
    <row r="168" spans="2:65" s="1" customFormat="1" ht="11.25">
      <c r="B168" s="33"/>
      <c r="D168" s="145" t="s">
        <v>191</v>
      </c>
      <c r="F168" s="146" t="s">
        <v>363</v>
      </c>
      <c r="I168" s="147"/>
      <c r="L168" s="33"/>
      <c r="M168" s="148"/>
      <c r="T168" s="54"/>
      <c r="AT168" s="18" t="s">
        <v>191</v>
      </c>
      <c r="AU168" s="18" t="s">
        <v>82</v>
      </c>
    </row>
    <row r="169" spans="2:65" s="12" customFormat="1" ht="11.25">
      <c r="B169" s="149"/>
      <c r="D169" s="150" t="s">
        <v>193</v>
      </c>
      <c r="E169" s="151" t="s">
        <v>20</v>
      </c>
      <c r="F169" s="152" t="s">
        <v>1976</v>
      </c>
      <c r="H169" s="151" t="s">
        <v>20</v>
      </c>
      <c r="I169" s="153"/>
      <c r="L169" s="149"/>
      <c r="M169" s="154"/>
      <c r="T169" s="155"/>
      <c r="AT169" s="151" t="s">
        <v>193</v>
      </c>
      <c r="AU169" s="151" t="s">
        <v>82</v>
      </c>
      <c r="AV169" s="12" t="s">
        <v>22</v>
      </c>
      <c r="AW169" s="12" t="s">
        <v>36</v>
      </c>
      <c r="AX169" s="12" t="s">
        <v>74</v>
      </c>
      <c r="AY169" s="151" t="s">
        <v>181</v>
      </c>
    </row>
    <row r="170" spans="2:65" s="13" customFormat="1" ht="11.25">
      <c r="B170" s="156"/>
      <c r="D170" s="150" t="s">
        <v>193</v>
      </c>
      <c r="E170" s="157" t="s">
        <v>20</v>
      </c>
      <c r="F170" s="158" t="s">
        <v>1977</v>
      </c>
      <c r="H170" s="159">
        <v>9.1</v>
      </c>
      <c r="I170" s="160"/>
      <c r="L170" s="156"/>
      <c r="M170" s="161"/>
      <c r="T170" s="162"/>
      <c r="AT170" s="157" t="s">
        <v>193</v>
      </c>
      <c r="AU170" s="157" t="s">
        <v>82</v>
      </c>
      <c r="AV170" s="13" t="s">
        <v>82</v>
      </c>
      <c r="AW170" s="13" t="s">
        <v>36</v>
      </c>
      <c r="AX170" s="13" t="s">
        <v>22</v>
      </c>
      <c r="AY170" s="157" t="s">
        <v>181</v>
      </c>
    </row>
    <row r="171" spans="2:65" s="1" customFormat="1" ht="21.75" customHeight="1">
      <c r="B171" s="33"/>
      <c r="C171" s="132" t="s">
        <v>308</v>
      </c>
      <c r="D171" s="132" t="s">
        <v>184</v>
      </c>
      <c r="E171" s="133" t="s">
        <v>366</v>
      </c>
      <c r="F171" s="134" t="s">
        <v>367</v>
      </c>
      <c r="G171" s="135" t="s">
        <v>211</v>
      </c>
      <c r="H171" s="136">
        <v>9.1</v>
      </c>
      <c r="I171" s="137"/>
      <c r="J171" s="138">
        <f>ROUND(I171*H171,2)</f>
        <v>0</v>
      </c>
      <c r="K171" s="134" t="s">
        <v>188</v>
      </c>
      <c r="L171" s="33"/>
      <c r="M171" s="139" t="s">
        <v>20</v>
      </c>
      <c r="N171" s="140" t="s">
        <v>45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189</v>
      </c>
      <c r="AT171" s="143" t="s">
        <v>184</v>
      </c>
      <c r="AU171" s="143" t="s">
        <v>82</v>
      </c>
      <c r="AY171" s="18" t="s">
        <v>181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22</v>
      </c>
      <c r="BK171" s="144">
        <f>ROUND(I171*H171,2)</f>
        <v>0</v>
      </c>
      <c r="BL171" s="18" t="s">
        <v>189</v>
      </c>
      <c r="BM171" s="143" t="s">
        <v>2008</v>
      </c>
    </row>
    <row r="172" spans="2:65" s="1" customFormat="1" ht="11.25">
      <c r="B172" s="33"/>
      <c r="D172" s="145" t="s">
        <v>191</v>
      </c>
      <c r="F172" s="146" t="s">
        <v>369</v>
      </c>
      <c r="I172" s="147"/>
      <c r="L172" s="33"/>
      <c r="M172" s="148"/>
      <c r="T172" s="54"/>
      <c r="AT172" s="18" t="s">
        <v>191</v>
      </c>
      <c r="AU172" s="18" t="s">
        <v>82</v>
      </c>
    </row>
    <row r="173" spans="2:65" s="12" customFormat="1" ht="11.25">
      <c r="B173" s="149"/>
      <c r="D173" s="150" t="s">
        <v>193</v>
      </c>
      <c r="E173" s="151" t="s">
        <v>20</v>
      </c>
      <c r="F173" s="152" t="s">
        <v>1976</v>
      </c>
      <c r="H173" s="151" t="s">
        <v>20</v>
      </c>
      <c r="I173" s="153"/>
      <c r="L173" s="149"/>
      <c r="M173" s="154"/>
      <c r="T173" s="155"/>
      <c r="AT173" s="151" t="s">
        <v>193</v>
      </c>
      <c r="AU173" s="151" t="s">
        <v>82</v>
      </c>
      <c r="AV173" s="12" t="s">
        <v>22</v>
      </c>
      <c r="AW173" s="12" t="s">
        <v>36</v>
      </c>
      <c r="AX173" s="12" t="s">
        <v>74</v>
      </c>
      <c r="AY173" s="151" t="s">
        <v>181</v>
      </c>
    </row>
    <row r="174" spans="2:65" s="13" customFormat="1" ht="11.25">
      <c r="B174" s="156"/>
      <c r="D174" s="150" t="s">
        <v>193</v>
      </c>
      <c r="E174" s="157" t="s">
        <v>20</v>
      </c>
      <c r="F174" s="158" t="s">
        <v>1977</v>
      </c>
      <c r="H174" s="159">
        <v>9.1</v>
      </c>
      <c r="I174" s="160"/>
      <c r="L174" s="156"/>
      <c r="M174" s="161"/>
      <c r="T174" s="162"/>
      <c r="AT174" s="157" t="s">
        <v>193</v>
      </c>
      <c r="AU174" s="157" t="s">
        <v>82</v>
      </c>
      <c r="AV174" s="13" t="s">
        <v>82</v>
      </c>
      <c r="AW174" s="13" t="s">
        <v>36</v>
      </c>
      <c r="AX174" s="13" t="s">
        <v>22</v>
      </c>
      <c r="AY174" s="157" t="s">
        <v>181</v>
      </c>
    </row>
    <row r="175" spans="2:65" s="1" customFormat="1" ht="37.9" customHeight="1">
      <c r="B175" s="33"/>
      <c r="C175" s="132" t="s">
        <v>313</v>
      </c>
      <c r="D175" s="132" t="s">
        <v>184</v>
      </c>
      <c r="E175" s="133" t="s">
        <v>371</v>
      </c>
      <c r="F175" s="134" t="s">
        <v>372</v>
      </c>
      <c r="G175" s="135" t="s">
        <v>211</v>
      </c>
      <c r="H175" s="136">
        <v>3.1520000000000001</v>
      </c>
      <c r="I175" s="137"/>
      <c r="J175" s="138">
        <f>ROUND(I175*H175,2)</f>
        <v>0</v>
      </c>
      <c r="K175" s="134" t="s">
        <v>188</v>
      </c>
      <c r="L175" s="33"/>
      <c r="M175" s="139" t="s">
        <v>20</v>
      </c>
      <c r="N175" s="140" t="s">
        <v>45</v>
      </c>
      <c r="P175" s="141">
        <f>O175*H175</f>
        <v>0</v>
      </c>
      <c r="Q175" s="141">
        <v>0</v>
      </c>
      <c r="R175" s="141">
        <f>Q175*H175</f>
        <v>0</v>
      </c>
      <c r="S175" s="141">
        <v>7.5999999999999998E-2</v>
      </c>
      <c r="T175" s="142">
        <f>S175*H175</f>
        <v>0.23955200000000001</v>
      </c>
      <c r="AR175" s="143" t="s">
        <v>189</v>
      </c>
      <c r="AT175" s="143" t="s">
        <v>184</v>
      </c>
      <c r="AU175" s="143" t="s">
        <v>82</v>
      </c>
      <c r="AY175" s="18" t="s">
        <v>181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22</v>
      </c>
      <c r="BK175" s="144">
        <f>ROUND(I175*H175,2)</f>
        <v>0</v>
      </c>
      <c r="BL175" s="18" t="s">
        <v>189</v>
      </c>
      <c r="BM175" s="143" t="s">
        <v>2009</v>
      </c>
    </row>
    <row r="176" spans="2:65" s="1" customFormat="1" ht="11.25">
      <c r="B176" s="33"/>
      <c r="D176" s="145" t="s">
        <v>191</v>
      </c>
      <c r="F176" s="146" t="s">
        <v>374</v>
      </c>
      <c r="I176" s="147"/>
      <c r="L176" s="33"/>
      <c r="M176" s="148"/>
      <c r="T176" s="54"/>
      <c r="AT176" s="18" t="s">
        <v>191</v>
      </c>
      <c r="AU176" s="18" t="s">
        <v>82</v>
      </c>
    </row>
    <row r="177" spans="2:65" s="12" customFormat="1" ht="11.25">
      <c r="B177" s="149"/>
      <c r="D177" s="150" t="s">
        <v>193</v>
      </c>
      <c r="E177" s="151" t="s">
        <v>20</v>
      </c>
      <c r="F177" s="152" t="s">
        <v>1976</v>
      </c>
      <c r="H177" s="151" t="s">
        <v>20</v>
      </c>
      <c r="I177" s="153"/>
      <c r="L177" s="149"/>
      <c r="M177" s="154"/>
      <c r="T177" s="155"/>
      <c r="AT177" s="151" t="s">
        <v>193</v>
      </c>
      <c r="AU177" s="151" t="s">
        <v>82</v>
      </c>
      <c r="AV177" s="12" t="s">
        <v>22</v>
      </c>
      <c r="AW177" s="12" t="s">
        <v>36</v>
      </c>
      <c r="AX177" s="12" t="s">
        <v>74</v>
      </c>
      <c r="AY177" s="151" t="s">
        <v>181</v>
      </c>
    </row>
    <row r="178" spans="2:65" s="13" customFormat="1" ht="11.25">
      <c r="B178" s="156"/>
      <c r="D178" s="150" t="s">
        <v>193</v>
      </c>
      <c r="E178" s="157" t="s">
        <v>20</v>
      </c>
      <c r="F178" s="158" t="s">
        <v>2010</v>
      </c>
      <c r="H178" s="159">
        <v>3.1520000000000001</v>
      </c>
      <c r="I178" s="160"/>
      <c r="L178" s="156"/>
      <c r="M178" s="161"/>
      <c r="T178" s="162"/>
      <c r="AT178" s="157" t="s">
        <v>193</v>
      </c>
      <c r="AU178" s="157" t="s">
        <v>82</v>
      </c>
      <c r="AV178" s="13" t="s">
        <v>82</v>
      </c>
      <c r="AW178" s="13" t="s">
        <v>36</v>
      </c>
      <c r="AX178" s="13" t="s">
        <v>22</v>
      </c>
      <c r="AY178" s="157" t="s">
        <v>181</v>
      </c>
    </row>
    <row r="179" spans="2:65" s="1" customFormat="1" ht="44.25" customHeight="1">
      <c r="B179" s="33"/>
      <c r="C179" s="132" t="s">
        <v>317</v>
      </c>
      <c r="D179" s="132" t="s">
        <v>184</v>
      </c>
      <c r="E179" s="133" t="s">
        <v>410</v>
      </c>
      <c r="F179" s="134" t="s">
        <v>411</v>
      </c>
      <c r="G179" s="135" t="s">
        <v>280</v>
      </c>
      <c r="H179" s="136">
        <v>0.4</v>
      </c>
      <c r="I179" s="137"/>
      <c r="J179" s="138">
        <f>ROUND(I179*H179,2)</f>
        <v>0</v>
      </c>
      <c r="K179" s="134" t="s">
        <v>188</v>
      </c>
      <c r="L179" s="33"/>
      <c r="M179" s="139" t="s">
        <v>20</v>
      </c>
      <c r="N179" s="140" t="s">
        <v>45</v>
      </c>
      <c r="P179" s="141">
        <f>O179*H179</f>
        <v>0</v>
      </c>
      <c r="Q179" s="141">
        <v>2.4399999999999999E-3</v>
      </c>
      <c r="R179" s="141">
        <f>Q179*H179</f>
        <v>9.7599999999999998E-4</v>
      </c>
      <c r="S179" s="141">
        <v>5.6000000000000001E-2</v>
      </c>
      <c r="T179" s="142">
        <f>S179*H179</f>
        <v>2.2400000000000003E-2</v>
      </c>
      <c r="AR179" s="143" t="s">
        <v>189</v>
      </c>
      <c r="AT179" s="143" t="s">
        <v>184</v>
      </c>
      <c r="AU179" s="143" t="s">
        <v>82</v>
      </c>
      <c r="AY179" s="18" t="s">
        <v>181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22</v>
      </c>
      <c r="BK179" s="144">
        <f>ROUND(I179*H179,2)</f>
        <v>0</v>
      </c>
      <c r="BL179" s="18" t="s">
        <v>189</v>
      </c>
      <c r="BM179" s="143" t="s">
        <v>2011</v>
      </c>
    </row>
    <row r="180" spans="2:65" s="1" customFormat="1" ht="11.25">
      <c r="B180" s="33"/>
      <c r="D180" s="145" t="s">
        <v>191</v>
      </c>
      <c r="F180" s="146" t="s">
        <v>413</v>
      </c>
      <c r="I180" s="147"/>
      <c r="L180" s="33"/>
      <c r="M180" s="148"/>
      <c r="T180" s="54"/>
      <c r="AT180" s="18" t="s">
        <v>191</v>
      </c>
      <c r="AU180" s="18" t="s">
        <v>82</v>
      </c>
    </row>
    <row r="181" spans="2:65" s="12" customFormat="1" ht="11.25">
      <c r="B181" s="149"/>
      <c r="D181" s="150" t="s">
        <v>193</v>
      </c>
      <c r="E181" s="151" t="s">
        <v>20</v>
      </c>
      <c r="F181" s="152" t="s">
        <v>2012</v>
      </c>
      <c r="H181" s="151" t="s">
        <v>20</v>
      </c>
      <c r="I181" s="153"/>
      <c r="L181" s="149"/>
      <c r="M181" s="154"/>
      <c r="T181" s="155"/>
      <c r="AT181" s="151" t="s">
        <v>193</v>
      </c>
      <c r="AU181" s="151" t="s">
        <v>82</v>
      </c>
      <c r="AV181" s="12" t="s">
        <v>22</v>
      </c>
      <c r="AW181" s="12" t="s">
        <v>36</v>
      </c>
      <c r="AX181" s="12" t="s">
        <v>74</v>
      </c>
      <c r="AY181" s="151" t="s">
        <v>181</v>
      </c>
    </row>
    <row r="182" spans="2:65" s="13" customFormat="1" ht="11.25">
      <c r="B182" s="156"/>
      <c r="D182" s="150" t="s">
        <v>193</v>
      </c>
      <c r="E182" s="157" t="s">
        <v>20</v>
      </c>
      <c r="F182" s="158" t="s">
        <v>2013</v>
      </c>
      <c r="H182" s="159">
        <v>0.4</v>
      </c>
      <c r="I182" s="160"/>
      <c r="L182" s="156"/>
      <c r="M182" s="161"/>
      <c r="T182" s="162"/>
      <c r="AT182" s="157" t="s">
        <v>193</v>
      </c>
      <c r="AU182" s="157" t="s">
        <v>82</v>
      </c>
      <c r="AV182" s="13" t="s">
        <v>82</v>
      </c>
      <c r="AW182" s="13" t="s">
        <v>36</v>
      </c>
      <c r="AX182" s="13" t="s">
        <v>22</v>
      </c>
      <c r="AY182" s="157" t="s">
        <v>181</v>
      </c>
    </row>
    <row r="183" spans="2:65" s="1" customFormat="1" ht="33" customHeight="1">
      <c r="B183" s="33"/>
      <c r="C183" s="132" t="s">
        <v>322</v>
      </c>
      <c r="D183" s="132" t="s">
        <v>184</v>
      </c>
      <c r="E183" s="133" t="s">
        <v>432</v>
      </c>
      <c r="F183" s="134" t="s">
        <v>433</v>
      </c>
      <c r="G183" s="135" t="s">
        <v>211</v>
      </c>
      <c r="H183" s="136">
        <v>9.1</v>
      </c>
      <c r="I183" s="137"/>
      <c r="J183" s="138">
        <f>ROUND(I183*H183,2)</f>
        <v>0</v>
      </c>
      <c r="K183" s="134" t="s">
        <v>188</v>
      </c>
      <c r="L183" s="33"/>
      <c r="M183" s="139" t="s">
        <v>20</v>
      </c>
      <c r="N183" s="140" t="s">
        <v>45</v>
      </c>
      <c r="P183" s="141">
        <f>O183*H183</f>
        <v>0</v>
      </c>
      <c r="Q183" s="141">
        <v>0</v>
      </c>
      <c r="R183" s="141">
        <f>Q183*H183</f>
        <v>0</v>
      </c>
      <c r="S183" s="141">
        <v>4.0000000000000001E-3</v>
      </c>
      <c r="T183" s="142">
        <f>S183*H183</f>
        <v>3.6400000000000002E-2</v>
      </c>
      <c r="AR183" s="143" t="s">
        <v>189</v>
      </c>
      <c r="AT183" s="143" t="s">
        <v>184</v>
      </c>
      <c r="AU183" s="143" t="s">
        <v>82</v>
      </c>
      <c r="AY183" s="18" t="s">
        <v>181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22</v>
      </c>
      <c r="BK183" s="144">
        <f>ROUND(I183*H183,2)</f>
        <v>0</v>
      </c>
      <c r="BL183" s="18" t="s">
        <v>189</v>
      </c>
      <c r="BM183" s="143" t="s">
        <v>2014</v>
      </c>
    </row>
    <row r="184" spans="2:65" s="1" customFormat="1" ht="11.25">
      <c r="B184" s="33"/>
      <c r="D184" s="145" t="s">
        <v>191</v>
      </c>
      <c r="F184" s="146" t="s">
        <v>435</v>
      </c>
      <c r="I184" s="147"/>
      <c r="L184" s="33"/>
      <c r="M184" s="148"/>
      <c r="T184" s="54"/>
      <c r="AT184" s="18" t="s">
        <v>191</v>
      </c>
      <c r="AU184" s="18" t="s">
        <v>82</v>
      </c>
    </row>
    <row r="185" spans="2:65" s="12" customFormat="1" ht="11.25">
      <c r="B185" s="149"/>
      <c r="D185" s="150" t="s">
        <v>193</v>
      </c>
      <c r="E185" s="151" t="s">
        <v>20</v>
      </c>
      <c r="F185" s="152" t="s">
        <v>1976</v>
      </c>
      <c r="H185" s="151" t="s">
        <v>20</v>
      </c>
      <c r="I185" s="153"/>
      <c r="L185" s="149"/>
      <c r="M185" s="154"/>
      <c r="T185" s="155"/>
      <c r="AT185" s="151" t="s">
        <v>193</v>
      </c>
      <c r="AU185" s="151" t="s">
        <v>82</v>
      </c>
      <c r="AV185" s="12" t="s">
        <v>22</v>
      </c>
      <c r="AW185" s="12" t="s">
        <v>36</v>
      </c>
      <c r="AX185" s="12" t="s">
        <v>74</v>
      </c>
      <c r="AY185" s="151" t="s">
        <v>181</v>
      </c>
    </row>
    <row r="186" spans="2:65" s="13" customFormat="1" ht="11.25">
      <c r="B186" s="156"/>
      <c r="D186" s="150" t="s">
        <v>193</v>
      </c>
      <c r="E186" s="157" t="s">
        <v>20</v>
      </c>
      <c r="F186" s="158" t="s">
        <v>1977</v>
      </c>
      <c r="H186" s="159">
        <v>9.1</v>
      </c>
      <c r="I186" s="160"/>
      <c r="L186" s="156"/>
      <c r="M186" s="161"/>
      <c r="T186" s="162"/>
      <c r="AT186" s="157" t="s">
        <v>193</v>
      </c>
      <c r="AU186" s="157" t="s">
        <v>82</v>
      </c>
      <c r="AV186" s="13" t="s">
        <v>82</v>
      </c>
      <c r="AW186" s="13" t="s">
        <v>36</v>
      </c>
      <c r="AX186" s="13" t="s">
        <v>22</v>
      </c>
      <c r="AY186" s="157" t="s">
        <v>181</v>
      </c>
    </row>
    <row r="187" spans="2:65" s="1" customFormat="1" ht="37.9" customHeight="1">
      <c r="B187" s="33"/>
      <c r="C187" s="132" t="s">
        <v>329</v>
      </c>
      <c r="D187" s="132" t="s">
        <v>184</v>
      </c>
      <c r="E187" s="133" t="s">
        <v>437</v>
      </c>
      <c r="F187" s="134" t="s">
        <v>438</v>
      </c>
      <c r="G187" s="135" t="s">
        <v>211</v>
      </c>
      <c r="H187" s="136">
        <v>48.091000000000001</v>
      </c>
      <c r="I187" s="137"/>
      <c r="J187" s="138">
        <f>ROUND(I187*H187,2)</f>
        <v>0</v>
      </c>
      <c r="K187" s="134" t="s">
        <v>188</v>
      </c>
      <c r="L187" s="33"/>
      <c r="M187" s="139" t="s">
        <v>20</v>
      </c>
      <c r="N187" s="140" t="s">
        <v>45</v>
      </c>
      <c r="P187" s="141">
        <f>O187*H187</f>
        <v>0</v>
      </c>
      <c r="Q187" s="141">
        <v>0</v>
      </c>
      <c r="R187" s="141">
        <f>Q187*H187</f>
        <v>0</v>
      </c>
      <c r="S187" s="141">
        <v>0.01</v>
      </c>
      <c r="T187" s="142">
        <f>S187*H187</f>
        <v>0.48091</v>
      </c>
      <c r="AR187" s="143" t="s">
        <v>189</v>
      </c>
      <c r="AT187" s="143" t="s">
        <v>184</v>
      </c>
      <c r="AU187" s="143" t="s">
        <v>82</v>
      </c>
      <c r="AY187" s="18" t="s">
        <v>181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22</v>
      </c>
      <c r="BK187" s="144">
        <f>ROUND(I187*H187,2)</f>
        <v>0</v>
      </c>
      <c r="BL187" s="18" t="s">
        <v>189</v>
      </c>
      <c r="BM187" s="143" t="s">
        <v>2015</v>
      </c>
    </row>
    <row r="188" spans="2:65" s="1" customFormat="1" ht="11.25">
      <c r="B188" s="33"/>
      <c r="D188" s="145" t="s">
        <v>191</v>
      </c>
      <c r="F188" s="146" t="s">
        <v>440</v>
      </c>
      <c r="I188" s="147"/>
      <c r="L188" s="33"/>
      <c r="M188" s="148"/>
      <c r="T188" s="54"/>
      <c r="AT188" s="18" t="s">
        <v>191</v>
      </c>
      <c r="AU188" s="18" t="s">
        <v>82</v>
      </c>
    </row>
    <row r="189" spans="2:65" s="12" customFormat="1" ht="11.25">
      <c r="B189" s="149"/>
      <c r="D189" s="150" t="s">
        <v>193</v>
      </c>
      <c r="E189" s="151" t="s">
        <v>20</v>
      </c>
      <c r="F189" s="152" t="s">
        <v>236</v>
      </c>
      <c r="H189" s="151" t="s">
        <v>20</v>
      </c>
      <c r="I189" s="153"/>
      <c r="L189" s="149"/>
      <c r="M189" s="154"/>
      <c r="T189" s="155"/>
      <c r="AT189" s="151" t="s">
        <v>193</v>
      </c>
      <c r="AU189" s="151" t="s">
        <v>82</v>
      </c>
      <c r="AV189" s="12" t="s">
        <v>22</v>
      </c>
      <c r="AW189" s="12" t="s">
        <v>36</v>
      </c>
      <c r="AX189" s="12" t="s">
        <v>74</v>
      </c>
      <c r="AY189" s="151" t="s">
        <v>181</v>
      </c>
    </row>
    <row r="190" spans="2:65" s="12" customFormat="1" ht="11.25">
      <c r="B190" s="149"/>
      <c r="D190" s="150" t="s">
        <v>193</v>
      </c>
      <c r="E190" s="151" t="s">
        <v>20</v>
      </c>
      <c r="F190" s="152" t="s">
        <v>1976</v>
      </c>
      <c r="H190" s="151" t="s">
        <v>20</v>
      </c>
      <c r="I190" s="153"/>
      <c r="L190" s="149"/>
      <c r="M190" s="154"/>
      <c r="T190" s="155"/>
      <c r="AT190" s="151" t="s">
        <v>193</v>
      </c>
      <c r="AU190" s="151" t="s">
        <v>82</v>
      </c>
      <c r="AV190" s="12" t="s">
        <v>22</v>
      </c>
      <c r="AW190" s="12" t="s">
        <v>36</v>
      </c>
      <c r="AX190" s="12" t="s">
        <v>74</v>
      </c>
      <c r="AY190" s="151" t="s">
        <v>181</v>
      </c>
    </row>
    <row r="191" spans="2:65" s="13" customFormat="1" ht="22.5">
      <c r="B191" s="156"/>
      <c r="D191" s="150" t="s">
        <v>193</v>
      </c>
      <c r="E191" s="157" t="s">
        <v>20</v>
      </c>
      <c r="F191" s="158" t="s">
        <v>1979</v>
      </c>
      <c r="H191" s="159">
        <v>99.876000000000005</v>
      </c>
      <c r="I191" s="160"/>
      <c r="L191" s="156"/>
      <c r="M191" s="161"/>
      <c r="T191" s="162"/>
      <c r="AT191" s="157" t="s">
        <v>193</v>
      </c>
      <c r="AU191" s="157" t="s">
        <v>82</v>
      </c>
      <c r="AV191" s="13" t="s">
        <v>82</v>
      </c>
      <c r="AW191" s="13" t="s">
        <v>36</v>
      </c>
      <c r="AX191" s="13" t="s">
        <v>74</v>
      </c>
      <c r="AY191" s="157" t="s">
        <v>181</v>
      </c>
    </row>
    <row r="192" spans="2:65" s="12" customFormat="1" ht="11.25">
      <c r="B192" s="149"/>
      <c r="D192" s="150" t="s">
        <v>193</v>
      </c>
      <c r="E192" s="151" t="s">
        <v>20</v>
      </c>
      <c r="F192" s="152" t="s">
        <v>248</v>
      </c>
      <c r="H192" s="151" t="s">
        <v>20</v>
      </c>
      <c r="I192" s="153"/>
      <c r="L192" s="149"/>
      <c r="M192" s="154"/>
      <c r="T192" s="155"/>
      <c r="AT192" s="151" t="s">
        <v>193</v>
      </c>
      <c r="AU192" s="151" t="s">
        <v>82</v>
      </c>
      <c r="AV192" s="12" t="s">
        <v>22</v>
      </c>
      <c r="AW192" s="12" t="s">
        <v>36</v>
      </c>
      <c r="AX192" s="12" t="s">
        <v>74</v>
      </c>
      <c r="AY192" s="151" t="s">
        <v>181</v>
      </c>
    </row>
    <row r="193" spans="2:65" s="13" customFormat="1" ht="33.75">
      <c r="B193" s="156"/>
      <c r="D193" s="150" t="s">
        <v>193</v>
      </c>
      <c r="E193" s="157" t="s">
        <v>20</v>
      </c>
      <c r="F193" s="158" t="s">
        <v>1980</v>
      </c>
      <c r="H193" s="159">
        <v>-41.384999999999998</v>
      </c>
      <c r="I193" s="160"/>
      <c r="L193" s="156"/>
      <c r="M193" s="161"/>
      <c r="T193" s="162"/>
      <c r="AT193" s="157" t="s">
        <v>193</v>
      </c>
      <c r="AU193" s="157" t="s">
        <v>82</v>
      </c>
      <c r="AV193" s="13" t="s">
        <v>82</v>
      </c>
      <c r="AW193" s="13" t="s">
        <v>36</v>
      </c>
      <c r="AX193" s="13" t="s">
        <v>74</v>
      </c>
      <c r="AY193" s="157" t="s">
        <v>181</v>
      </c>
    </row>
    <row r="194" spans="2:65" s="12" customFormat="1" ht="11.25">
      <c r="B194" s="149"/>
      <c r="D194" s="150" t="s">
        <v>193</v>
      </c>
      <c r="E194" s="151" t="s">
        <v>20</v>
      </c>
      <c r="F194" s="152" t="s">
        <v>1981</v>
      </c>
      <c r="H194" s="151" t="s">
        <v>20</v>
      </c>
      <c r="I194" s="153"/>
      <c r="L194" s="149"/>
      <c r="M194" s="154"/>
      <c r="T194" s="155"/>
      <c r="AT194" s="151" t="s">
        <v>193</v>
      </c>
      <c r="AU194" s="151" t="s">
        <v>82</v>
      </c>
      <c r="AV194" s="12" t="s">
        <v>22</v>
      </c>
      <c r="AW194" s="12" t="s">
        <v>36</v>
      </c>
      <c r="AX194" s="12" t="s">
        <v>74</v>
      </c>
      <c r="AY194" s="151" t="s">
        <v>181</v>
      </c>
    </row>
    <row r="195" spans="2:65" s="13" customFormat="1" ht="11.25">
      <c r="B195" s="156"/>
      <c r="D195" s="150" t="s">
        <v>193</v>
      </c>
      <c r="E195" s="157" t="s">
        <v>20</v>
      </c>
      <c r="F195" s="158" t="s">
        <v>1982</v>
      </c>
      <c r="H195" s="159">
        <v>-3.2</v>
      </c>
      <c r="I195" s="160"/>
      <c r="L195" s="156"/>
      <c r="M195" s="161"/>
      <c r="T195" s="162"/>
      <c r="AT195" s="157" t="s">
        <v>193</v>
      </c>
      <c r="AU195" s="157" t="s">
        <v>82</v>
      </c>
      <c r="AV195" s="13" t="s">
        <v>82</v>
      </c>
      <c r="AW195" s="13" t="s">
        <v>36</v>
      </c>
      <c r="AX195" s="13" t="s">
        <v>74</v>
      </c>
      <c r="AY195" s="157" t="s">
        <v>181</v>
      </c>
    </row>
    <row r="196" spans="2:65" s="13" customFormat="1" ht="11.25">
      <c r="B196" s="156"/>
      <c r="D196" s="150" t="s">
        <v>193</v>
      </c>
      <c r="E196" s="157" t="s">
        <v>20</v>
      </c>
      <c r="F196" s="158" t="s">
        <v>1983</v>
      </c>
      <c r="H196" s="159">
        <v>-7.2</v>
      </c>
      <c r="I196" s="160"/>
      <c r="L196" s="156"/>
      <c r="M196" s="161"/>
      <c r="T196" s="162"/>
      <c r="AT196" s="157" t="s">
        <v>193</v>
      </c>
      <c r="AU196" s="157" t="s">
        <v>82</v>
      </c>
      <c r="AV196" s="13" t="s">
        <v>82</v>
      </c>
      <c r="AW196" s="13" t="s">
        <v>36</v>
      </c>
      <c r="AX196" s="13" t="s">
        <v>74</v>
      </c>
      <c r="AY196" s="157" t="s">
        <v>181</v>
      </c>
    </row>
    <row r="197" spans="2:65" s="14" customFormat="1" ht="11.25">
      <c r="B197" s="163"/>
      <c r="D197" s="150" t="s">
        <v>193</v>
      </c>
      <c r="E197" s="164" t="s">
        <v>20</v>
      </c>
      <c r="F197" s="165" t="s">
        <v>202</v>
      </c>
      <c r="H197" s="166">
        <v>48.091000000000001</v>
      </c>
      <c r="I197" s="167"/>
      <c r="L197" s="163"/>
      <c r="M197" s="168"/>
      <c r="T197" s="169"/>
      <c r="AT197" s="164" t="s">
        <v>193</v>
      </c>
      <c r="AU197" s="164" t="s">
        <v>82</v>
      </c>
      <c r="AV197" s="14" t="s">
        <v>189</v>
      </c>
      <c r="AW197" s="14" t="s">
        <v>36</v>
      </c>
      <c r="AX197" s="14" t="s">
        <v>22</v>
      </c>
      <c r="AY197" s="164" t="s">
        <v>181</v>
      </c>
    </row>
    <row r="198" spans="2:65" s="1" customFormat="1" ht="24.2" customHeight="1">
      <c r="B198" s="33"/>
      <c r="C198" s="132" t="s">
        <v>337</v>
      </c>
      <c r="D198" s="132" t="s">
        <v>184</v>
      </c>
      <c r="E198" s="133" t="s">
        <v>442</v>
      </c>
      <c r="F198" s="134" t="s">
        <v>443</v>
      </c>
      <c r="G198" s="135" t="s">
        <v>280</v>
      </c>
      <c r="H198" s="136">
        <v>2.5</v>
      </c>
      <c r="I198" s="137"/>
      <c r="J198" s="138">
        <f>ROUND(I198*H198,2)</f>
        <v>0</v>
      </c>
      <c r="K198" s="134" t="s">
        <v>20</v>
      </c>
      <c r="L198" s="33"/>
      <c r="M198" s="139" t="s">
        <v>20</v>
      </c>
      <c r="N198" s="140" t="s">
        <v>45</v>
      </c>
      <c r="P198" s="141">
        <f>O198*H198</f>
        <v>0</v>
      </c>
      <c r="Q198" s="141">
        <v>1.7850000000000001E-6</v>
      </c>
      <c r="R198" s="141">
        <f>Q198*H198</f>
        <v>4.4625E-6</v>
      </c>
      <c r="S198" s="141">
        <v>0</v>
      </c>
      <c r="T198" s="142">
        <f>S198*H198</f>
        <v>0</v>
      </c>
      <c r="AR198" s="143" t="s">
        <v>189</v>
      </c>
      <c r="AT198" s="143" t="s">
        <v>184</v>
      </c>
      <c r="AU198" s="143" t="s">
        <v>82</v>
      </c>
      <c r="AY198" s="18" t="s">
        <v>181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22</v>
      </c>
      <c r="BK198" s="144">
        <f>ROUND(I198*H198,2)</f>
        <v>0</v>
      </c>
      <c r="BL198" s="18" t="s">
        <v>189</v>
      </c>
      <c r="BM198" s="143" t="s">
        <v>2016</v>
      </c>
    </row>
    <row r="199" spans="2:65" s="12" customFormat="1" ht="11.25">
      <c r="B199" s="149"/>
      <c r="D199" s="150" t="s">
        <v>193</v>
      </c>
      <c r="E199" s="151" t="s">
        <v>20</v>
      </c>
      <c r="F199" s="152" t="s">
        <v>1976</v>
      </c>
      <c r="H199" s="151" t="s">
        <v>20</v>
      </c>
      <c r="I199" s="153"/>
      <c r="L199" s="149"/>
      <c r="M199" s="154"/>
      <c r="T199" s="155"/>
      <c r="AT199" s="151" t="s">
        <v>193</v>
      </c>
      <c r="AU199" s="151" t="s">
        <v>82</v>
      </c>
      <c r="AV199" s="12" t="s">
        <v>22</v>
      </c>
      <c r="AW199" s="12" t="s">
        <v>36</v>
      </c>
      <c r="AX199" s="12" t="s">
        <v>74</v>
      </c>
      <c r="AY199" s="151" t="s">
        <v>181</v>
      </c>
    </row>
    <row r="200" spans="2:65" s="13" customFormat="1" ht="11.25">
      <c r="B200" s="156"/>
      <c r="D200" s="150" t="s">
        <v>193</v>
      </c>
      <c r="E200" s="157" t="s">
        <v>20</v>
      </c>
      <c r="F200" s="158" t="s">
        <v>2017</v>
      </c>
      <c r="H200" s="159">
        <v>2.5</v>
      </c>
      <c r="I200" s="160"/>
      <c r="L200" s="156"/>
      <c r="M200" s="161"/>
      <c r="T200" s="162"/>
      <c r="AT200" s="157" t="s">
        <v>193</v>
      </c>
      <c r="AU200" s="157" t="s">
        <v>82</v>
      </c>
      <c r="AV200" s="13" t="s">
        <v>82</v>
      </c>
      <c r="AW200" s="13" t="s">
        <v>36</v>
      </c>
      <c r="AX200" s="13" t="s">
        <v>22</v>
      </c>
      <c r="AY200" s="157" t="s">
        <v>181</v>
      </c>
    </row>
    <row r="201" spans="2:65" s="11" customFormat="1" ht="22.9" customHeight="1">
      <c r="B201" s="120"/>
      <c r="D201" s="121" t="s">
        <v>73</v>
      </c>
      <c r="E201" s="130" t="s">
        <v>447</v>
      </c>
      <c r="F201" s="130" t="s">
        <v>448</v>
      </c>
      <c r="I201" s="123"/>
      <c r="J201" s="131">
        <f>BK201</f>
        <v>0</v>
      </c>
      <c r="L201" s="120"/>
      <c r="M201" s="125"/>
      <c r="P201" s="126">
        <f>SUM(P202:P213)</f>
        <v>0</v>
      </c>
      <c r="R201" s="126">
        <f>SUM(R202:R213)</f>
        <v>0</v>
      </c>
      <c r="T201" s="127">
        <f>SUM(T202:T213)</f>
        <v>0</v>
      </c>
      <c r="AR201" s="121" t="s">
        <v>22</v>
      </c>
      <c r="AT201" s="128" t="s">
        <v>73</v>
      </c>
      <c r="AU201" s="128" t="s">
        <v>22</v>
      </c>
      <c r="AY201" s="121" t="s">
        <v>181</v>
      </c>
      <c r="BK201" s="129">
        <f>SUM(BK202:BK213)</f>
        <v>0</v>
      </c>
    </row>
    <row r="202" spans="2:65" s="1" customFormat="1" ht="37.9" customHeight="1">
      <c r="B202" s="33"/>
      <c r="C202" s="132" t="s">
        <v>348</v>
      </c>
      <c r="D202" s="132" t="s">
        <v>184</v>
      </c>
      <c r="E202" s="133" t="s">
        <v>450</v>
      </c>
      <c r="F202" s="134" t="s">
        <v>451</v>
      </c>
      <c r="G202" s="135" t="s">
        <v>452</v>
      </c>
      <c r="H202" s="136">
        <v>8.5839999999999996</v>
      </c>
      <c r="I202" s="137"/>
      <c r="J202" s="138">
        <f>ROUND(I202*H202,2)</f>
        <v>0</v>
      </c>
      <c r="K202" s="134" t="s">
        <v>188</v>
      </c>
      <c r="L202" s="33"/>
      <c r="M202" s="139" t="s">
        <v>20</v>
      </c>
      <c r="N202" s="140" t="s">
        <v>45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189</v>
      </c>
      <c r="AT202" s="143" t="s">
        <v>184</v>
      </c>
      <c r="AU202" s="143" t="s">
        <v>82</v>
      </c>
      <c r="AY202" s="18" t="s">
        <v>181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8" t="s">
        <v>22</v>
      </c>
      <c r="BK202" s="144">
        <f>ROUND(I202*H202,2)</f>
        <v>0</v>
      </c>
      <c r="BL202" s="18" t="s">
        <v>189</v>
      </c>
      <c r="BM202" s="143" t="s">
        <v>2018</v>
      </c>
    </row>
    <row r="203" spans="2:65" s="1" customFormat="1" ht="11.25">
      <c r="B203" s="33"/>
      <c r="D203" s="145" t="s">
        <v>191</v>
      </c>
      <c r="F203" s="146" t="s">
        <v>454</v>
      </c>
      <c r="I203" s="147"/>
      <c r="L203" s="33"/>
      <c r="M203" s="148"/>
      <c r="T203" s="54"/>
      <c r="AT203" s="18" t="s">
        <v>191</v>
      </c>
      <c r="AU203" s="18" t="s">
        <v>82</v>
      </c>
    </row>
    <row r="204" spans="2:65" s="1" customFormat="1" ht="62.65" customHeight="1">
      <c r="B204" s="33"/>
      <c r="C204" s="132" t="s">
        <v>7</v>
      </c>
      <c r="D204" s="132" t="s">
        <v>184</v>
      </c>
      <c r="E204" s="133" t="s">
        <v>456</v>
      </c>
      <c r="F204" s="134" t="s">
        <v>457</v>
      </c>
      <c r="G204" s="135" t="s">
        <v>452</v>
      </c>
      <c r="H204" s="136">
        <v>17.167999999999999</v>
      </c>
      <c r="I204" s="137"/>
      <c r="J204" s="138">
        <f>ROUND(I204*H204,2)</f>
        <v>0</v>
      </c>
      <c r="K204" s="134" t="s">
        <v>188</v>
      </c>
      <c r="L204" s="33"/>
      <c r="M204" s="139" t="s">
        <v>20</v>
      </c>
      <c r="N204" s="140" t="s">
        <v>45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189</v>
      </c>
      <c r="AT204" s="143" t="s">
        <v>184</v>
      </c>
      <c r="AU204" s="143" t="s">
        <v>82</v>
      </c>
      <c r="AY204" s="18" t="s">
        <v>181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8" t="s">
        <v>22</v>
      </c>
      <c r="BK204" s="144">
        <f>ROUND(I204*H204,2)</f>
        <v>0</v>
      </c>
      <c r="BL204" s="18" t="s">
        <v>189</v>
      </c>
      <c r="BM204" s="143" t="s">
        <v>2019</v>
      </c>
    </row>
    <row r="205" spans="2:65" s="1" customFormat="1" ht="11.25">
      <c r="B205" s="33"/>
      <c r="D205" s="145" t="s">
        <v>191</v>
      </c>
      <c r="F205" s="146" t="s">
        <v>459</v>
      </c>
      <c r="I205" s="147"/>
      <c r="L205" s="33"/>
      <c r="M205" s="148"/>
      <c r="T205" s="54"/>
      <c r="AT205" s="18" t="s">
        <v>191</v>
      </c>
      <c r="AU205" s="18" t="s">
        <v>82</v>
      </c>
    </row>
    <row r="206" spans="2:65" s="13" customFormat="1" ht="11.25">
      <c r="B206" s="156"/>
      <c r="D206" s="150" t="s">
        <v>193</v>
      </c>
      <c r="F206" s="158" t="s">
        <v>2020</v>
      </c>
      <c r="H206" s="159">
        <v>17.167999999999999</v>
      </c>
      <c r="I206" s="160"/>
      <c r="L206" s="156"/>
      <c r="M206" s="161"/>
      <c r="T206" s="162"/>
      <c r="AT206" s="157" t="s">
        <v>193</v>
      </c>
      <c r="AU206" s="157" t="s">
        <v>82</v>
      </c>
      <c r="AV206" s="13" t="s">
        <v>82</v>
      </c>
      <c r="AW206" s="13" t="s">
        <v>4</v>
      </c>
      <c r="AX206" s="13" t="s">
        <v>22</v>
      </c>
      <c r="AY206" s="157" t="s">
        <v>181</v>
      </c>
    </row>
    <row r="207" spans="2:65" s="1" customFormat="1" ht="33" customHeight="1">
      <c r="B207" s="33"/>
      <c r="C207" s="132" t="s">
        <v>359</v>
      </c>
      <c r="D207" s="132" t="s">
        <v>184</v>
      </c>
      <c r="E207" s="133" t="s">
        <v>462</v>
      </c>
      <c r="F207" s="134" t="s">
        <v>463</v>
      </c>
      <c r="G207" s="135" t="s">
        <v>452</v>
      </c>
      <c r="H207" s="136">
        <v>8.5839999999999996</v>
      </c>
      <c r="I207" s="137"/>
      <c r="J207" s="138">
        <f>ROUND(I207*H207,2)</f>
        <v>0</v>
      </c>
      <c r="K207" s="134" t="s">
        <v>188</v>
      </c>
      <c r="L207" s="33"/>
      <c r="M207" s="139" t="s">
        <v>20</v>
      </c>
      <c r="N207" s="140" t="s">
        <v>45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189</v>
      </c>
      <c r="AT207" s="143" t="s">
        <v>184</v>
      </c>
      <c r="AU207" s="143" t="s">
        <v>82</v>
      </c>
      <c r="AY207" s="18" t="s">
        <v>181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22</v>
      </c>
      <c r="BK207" s="144">
        <f>ROUND(I207*H207,2)</f>
        <v>0</v>
      </c>
      <c r="BL207" s="18" t="s">
        <v>189</v>
      </c>
      <c r="BM207" s="143" t="s">
        <v>2021</v>
      </c>
    </row>
    <row r="208" spans="2:65" s="1" customFormat="1" ht="11.25">
      <c r="B208" s="33"/>
      <c r="D208" s="145" t="s">
        <v>191</v>
      </c>
      <c r="F208" s="146" t="s">
        <v>465</v>
      </c>
      <c r="I208" s="147"/>
      <c r="L208" s="33"/>
      <c r="M208" s="148"/>
      <c r="T208" s="54"/>
      <c r="AT208" s="18" t="s">
        <v>191</v>
      </c>
      <c r="AU208" s="18" t="s">
        <v>82</v>
      </c>
    </row>
    <row r="209" spans="2:65" s="1" customFormat="1" ht="44.25" customHeight="1">
      <c r="B209" s="33"/>
      <c r="C209" s="132" t="s">
        <v>365</v>
      </c>
      <c r="D209" s="132" t="s">
        <v>184</v>
      </c>
      <c r="E209" s="133" t="s">
        <v>467</v>
      </c>
      <c r="F209" s="134" t="s">
        <v>468</v>
      </c>
      <c r="G209" s="135" t="s">
        <v>452</v>
      </c>
      <c r="H209" s="136">
        <v>214.6</v>
      </c>
      <c r="I209" s="137"/>
      <c r="J209" s="138">
        <f>ROUND(I209*H209,2)</f>
        <v>0</v>
      </c>
      <c r="K209" s="134" t="s">
        <v>188</v>
      </c>
      <c r="L209" s="33"/>
      <c r="M209" s="139" t="s">
        <v>20</v>
      </c>
      <c r="N209" s="140" t="s">
        <v>45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189</v>
      </c>
      <c r="AT209" s="143" t="s">
        <v>184</v>
      </c>
      <c r="AU209" s="143" t="s">
        <v>82</v>
      </c>
      <c r="AY209" s="18" t="s">
        <v>181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22</v>
      </c>
      <c r="BK209" s="144">
        <f>ROUND(I209*H209,2)</f>
        <v>0</v>
      </c>
      <c r="BL209" s="18" t="s">
        <v>189</v>
      </c>
      <c r="BM209" s="143" t="s">
        <v>2022</v>
      </c>
    </row>
    <row r="210" spans="2:65" s="1" customFormat="1" ht="11.25">
      <c r="B210" s="33"/>
      <c r="D210" s="145" t="s">
        <v>191</v>
      </c>
      <c r="F210" s="146" t="s">
        <v>470</v>
      </c>
      <c r="I210" s="147"/>
      <c r="L210" s="33"/>
      <c r="M210" s="148"/>
      <c r="T210" s="54"/>
      <c r="AT210" s="18" t="s">
        <v>191</v>
      </c>
      <c r="AU210" s="18" t="s">
        <v>82</v>
      </c>
    </row>
    <row r="211" spans="2:65" s="13" customFormat="1" ht="11.25">
      <c r="B211" s="156"/>
      <c r="D211" s="150" t="s">
        <v>193</v>
      </c>
      <c r="F211" s="158" t="s">
        <v>2023</v>
      </c>
      <c r="H211" s="159">
        <v>214.6</v>
      </c>
      <c r="I211" s="160"/>
      <c r="L211" s="156"/>
      <c r="M211" s="161"/>
      <c r="T211" s="162"/>
      <c r="AT211" s="157" t="s">
        <v>193</v>
      </c>
      <c r="AU211" s="157" t="s">
        <v>82</v>
      </c>
      <c r="AV211" s="13" t="s">
        <v>82</v>
      </c>
      <c r="AW211" s="13" t="s">
        <v>4</v>
      </c>
      <c r="AX211" s="13" t="s">
        <v>22</v>
      </c>
      <c r="AY211" s="157" t="s">
        <v>181</v>
      </c>
    </row>
    <row r="212" spans="2:65" s="1" customFormat="1" ht="44.25" customHeight="1">
      <c r="B212" s="33"/>
      <c r="C212" s="132" t="s">
        <v>370</v>
      </c>
      <c r="D212" s="132" t="s">
        <v>184</v>
      </c>
      <c r="E212" s="133" t="s">
        <v>473</v>
      </c>
      <c r="F212" s="134" t="s">
        <v>474</v>
      </c>
      <c r="G212" s="135" t="s">
        <v>452</v>
      </c>
      <c r="H212" s="136">
        <v>8.5839999999999996</v>
      </c>
      <c r="I212" s="137"/>
      <c r="J212" s="138">
        <f>ROUND(I212*H212,2)</f>
        <v>0</v>
      </c>
      <c r="K212" s="134" t="s">
        <v>188</v>
      </c>
      <c r="L212" s="33"/>
      <c r="M212" s="139" t="s">
        <v>20</v>
      </c>
      <c r="N212" s="140" t="s">
        <v>45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189</v>
      </c>
      <c r="AT212" s="143" t="s">
        <v>184</v>
      </c>
      <c r="AU212" s="143" t="s">
        <v>82</v>
      </c>
      <c r="AY212" s="18" t="s">
        <v>181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22</v>
      </c>
      <c r="BK212" s="144">
        <f>ROUND(I212*H212,2)</f>
        <v>0</v>
      </c>
      <c r="BL212" s="18" t="s">
        <v>189</v>
      </c>
      <c r="BM212" s="143" t="s">
        <v>2024</v>
      </c>
    </row>
    <row r="213" spans="2:65" s="1" customFormat="1" ht="11.25">
      <c r="B213" s="33"/>
      <c r="D213" s="145" t="s">
        <v>191</v>
      </c>
      <c r="F213" s="146" t="s">
        <v>476</v>
      </c>
      <c r="I213" s="147"/>
      <c r="L213" s="33"/>
      <c r="M213" s="148"/>
      <c r="T213" s="54"/>
      <c r="AT213" s="18" t="s">
        <v>191</v>
      </c>
      <c r="AU213" s="18" t="s">
        <v>82</v>
      </c>
    </row>
    <row r="214" spans="2:65" s="11" customFormat="1" ht="22.9" customHeight="1">
      <c r="B214" s="120"/>
      <c r="D214" s="121" t="s">
        <v>73</v>
      </c>
      <c r="E214" s="130" t="s">
        <v>477</v>
      </c>
      <c r="F214" s="130" t="s">
        <v>478</v>
      </c>
      <c r="I214" s="123"/>
      <c r="J214" s="131">
        <f>BK214</f>
        <v>0</v>
      </c>
      <c r="L214" s="120"/>
      <c r="M214" s="125"/>
      <c r="P214" s="126">
        <f>SUM(P215:P216)</f>
        <v>0</v>
      </c>
      <c r="R214" s="126">
        <f>SUM(R215:R216)</f>
        <v>0</v>
      </c>
      <c r="T214" s="127">
        <f>SUM(T215:T216)</f>
        <v>0</v>
      </c>
      <c r="AR214" s="121" t="s">
        <v>22</v>
      </c>
      <c r="AT214" s="128" t="s">
        <v>73</v>
      </c>
      <c r="AU214" s="128" t="s">
        <v>22</v>
      </c>
      <c r="AY214" s="121" t="s">
        <v>181</v>
      </c>
      <c r="BK214" s="129">
        <f>SUM(BK215:BK216)</f>
        <v>0</v>
      </c>
    </row>
    <row r="215" spans="2:65" s="1" customFormat="1" ht="55.5" customHeight="1">
      <c r="B215" s="33"/>
      <c r="C215" s="132" t="s">
        <v>378</v>
      </c>
      <c r="D215" s="132" t="s">
        <v>184</v>
      </c>
      <c r="E215" s="133" t="s">
        <v>480</v>
      </c>
      <c r="F215" s="134" t="s">
        <v>481</v>
      </c>
      <c r="G215" s="135" t="s">
        <v>452</v>
      </c>
      <c r="H215" s="136">
        <v>1.5660000000000001</v>
      </c>
      <c r="I215" s="137"/>
      <c r="J215" s="138">
        <f>ROUND(I215*H215,2)</f>
        <v>0</v>
      </c>
      <c r="K215" s="134" t="s">
        <v>188</v>
      </c>
      <c r="L215" s="33"/>
      <c r="M215" s="139" t="s">
        <v>20</v>
      </c>
      <c r="N215" s="140" t="s">
        <v>45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189</v>
      </c>
      <c r="AT215" s="143" t="s">
        <v>184</v>
      </c>
      <c r="AU215" s="143" t="s">
        <v>82</v>
      </c>
      <c r="AY215" s="18" t="s">
        <v>181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8" t="s">
        <v>22</v>
      </c>
      <c r="BK215" s="144">
        <f>ROUND(I215*H215,2)</f>
        <v>0</v>
      </c>
      <c r="BL215" s="18" t="s">
        <v>189</v>
      </c>
      <c r="BM215" s="143" t="s">
        <v>2025</v>
      </c>
    </row>
    <row r="216" spans="2:65" s="1" customFormat="1" ht="11.25">
      <c r="B216" s="33"/>
      <c r="D216" s="145" t="s">
        <v>191</v>
      </c>
      <c r="F216" s="146" t="s">
        <v>483</v>
      </c>
      <c r="I216" s="147"/>
      <c r="L216" s="33"/>
      <c r="M216" s="148"/>
      <c r="T216" s="54"/>
      <c r="AT216" s="18" t="s">
        <v>191</v>
      </c>
      <c r="AU216" s="18" t="s">
        <v>82</v>
      </c>
    </row>
    <row r="217" spans="2:65" s="11" customFormat="1" ht="25.9" customHeight="1">
      <c r="B217" s="120"/>
      <c r="D217" s="121" t="s">
        <v>73</v>
      </c>
      <c r="E217" s="122" t="s">
        <v>484</v>
      </c>
      <c r="F217" s="122" t="s">
        <v>485</v>
      </c>
      <c r="I217" s="123"/>
      <c r="J217" s="124">
        <f>BK217</f>
        <v>0</v>
      </c>
      <c r="L217" s="120"/>
      <c r="M217" s="125"/>
      <c r="P217" s="126">
        <f>P218+P251+P338+P355+P416+P426+P495+P523</f>
        <v>0</v>
      </c>
      <c r="R217" s="126">
        <f>R218+R251+R338+R355+R416+R426+R495+R523</f>
        <v>3.125785354</v>
      </c>
      <c r="T217" s="127">
        <f>T218+T251+T338+T355+T416+T426+T495+T523</f>
        <v>3.5491297099999999</v>
      </c>
      <c r="AR217" s="121" t="s">
        <v>82</v>
      </c>
      <c r="AT217" s="128" t="s">
        <v>73</v>
      </c>
      <c r="AU217" s="128" t="s">
        <v>74</v>
      </c>
      <c r="AY217" s="121" t="s">
        <v>181</v>
      </c>
      <c r="BK217" s="129">
        <f>BK218+BK251+BK338+BK355+BK416+BK426+BK495+BK523</f>
        <v>0</v>
      </c>
    </row>
    <row r="218" spans="2:65" s="11" customFormat="1" ht="22.9" customHeight="1">
      <c r="B218" s="120"/>
      <c r="D218" s="121" t="s">
        <v>73</v>
      </c>
      <c r="E218" s="130" t="s">
        <v>486</v>
      </c>
      <c r="F218" s="130" t="s">
        <v>487</v>
      </c>
      <c r="I218" s="123"/>
      <c r="J218" s="131">
        <f>BK218</f>
        <v>0</v>
      </c>
      <c r="L218" s="120"/>
      <c r="M218" s="125"/>
      <c r="P218" s="126">
        <f>SUM(P219:P250)</f>
        <v>0</v>
      </c>
      <c r="R218" s="126">
        <f>SUM(R219:R250)</f>
        <v>1.2199999999999999E-2</v>
      </c>
      <c r="T218" s="127">
        <f>SUM(T219:T250)</f>
        <v>0.16388</v>
      </c>
      <c r="AR218" s="121" t="s">
        <v>82</v>
      </c>
      <c r="AT218" s="128" t="s">
        <v>73</v>
      </c>
      <c r="AU218" s="128" t="s">
        <v>22</v>
      </c>
      <c r="AY218" s="121" t="s">
        <v>181</v>
      </c>
      <c r="BK218" s="129">
        <f>SUM(BK219:BK250)</f>
        <v>0</v>
      </c>
    </row>
    <row r="219" spans="2:65" s="1" customFormat="1" ht="16.5" customHeight="1">
      <c r="B219" s="33"/>
      <c r="C219" s="132" t="s">
        <v>385</v>
      </c>
      <c r="D219" s="132" t="s">
        <v>184</v>
      </c>
      <c r="E219" s="133" t="s">
        <v>489</v>
      </c>
      <c r="F219" s="134" t="s">
        <v>490</v>
      </c>
      <c r="G219" s="135" t="s">
        <v>491</v>
      </c>
      <c r="H219" s="136">
        <v>3</v>
      </c>
      <c r="I219" s="137"/>
      <c r="J219" s="138">
        <f>ROUND(I219*H219,2)</f>
        <v>0</v>
      </c>
      <c r="K219" s="134" t="s">
        <v>188</v>
      </c>
      <c r="L219" s="33"/>
      <c r="M219" s="139" t="s">
        <v>20</v>
      </c>
      <c r="N219" s="140" t="s">
        <v>45</v>
      </c>
      <c r="P219" s="141">
        <f>O219*H219</f>
        <v>0</v>
      </c>
      <c r="Q219" s="141">
        <v>0</v>
      </c>
      <c r="R219" s="141">
        <f>Q219*H219</f>
        <v>0</v>
      </c>
      <c r="S219" s="141">
        <v>3.4200000000000001E-2</v>
      </c>
      <c r="T219" s="142">
        <f>S219*H219</f>
        <v>0.1026</v>
      </c>
      <c r="AR219" s="143" t="s">
        <v>317</v>
      </c>
      <c r="AT219" s="143" t="s">
        <v>184</v>
      </c>
      <c r="AU219" s="143" t="s">
        <v>82</v>
      </c>
      <c r="AY219" s="18" t="s">
        <v>181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22</v>
      </c>
      <c r="BK219" s="144">
        <f>ROUND(I219*H219,2)</f>
        <v>0</v>
      </c>
      <c r="BL219" s="18" t="s">
        <v>317</v>
      </c>
      <c r="BM219" s="143" t="s">
        <v>2026</v>
      </c>
    </row>
    <row r="220" spans="2:65" s="1" customFormat="1" ht="11.25">
      <c r="B220" s="33"/>
      <c r="D220" s="145" t="s">
        <v>191</v>
      </c>
      <c r="F220" s="146" t="s">
        <v>493</v>
      </c>
      <c r="I220" s="147"/>
      <c r="L220" s="33"/>
      <c r="M220" s="148"/>
      <c r="T220" s="54"/>
      <c r="AT220" s="18" t="s">
        <v>191</v>
      </c>
      <c r="AU220" s="18" t="s">
        <v>82</v>
      </c>
    </row>
    <row r="221" spans="2:65" s="12" customFormat="1" ht="11.25">
      <c r="B221" s="149"/>
      <c r="D221" s="150" t="s">
        <v>193</v>
      </c>
      <c r="E221" s="151" t="s">
        <v>20</v>
      </c>
      <c r="F221" s="152" t="s">
        <v>2027</v>
      </c>
      <c r="H221" s="151" t="s">
        <v>20</v>
      </c>
      <c r="I221" s="153"/>
      <c r="L221" s="149"/>
      <c r="M221" s="154"/>
      <c r="T221" s="155"/>
      <c r="AT221" s="151" t="s">
        <v>193</v>
      </c>
      <c r="AU221" s="151" t="s">
        <v>82</v>
      </c>
      <c r="AV221" s="12" t="s">
        <v>22</v>
      </c>
      <c r="AW221" s="12" t="s">
        <v>36</v>
      </c>
      <c r="AX221" s="12" t="s">
        <v>74</v>
      </c>
      <c r="AY221" s="151" t="s">
        <v>181</v>
      </c>
    </row>
    <row r="222" spans="2:65" s="13" customFormat="1" ht="11.25">
      <c r="B222" s="156"/>
      <c r="D222" s="150" t="s">
        <v>193</v>
      </c>
      <c r="E222" s="157" t="s">
        <v>20</v>
      </c>
      <c r="F222" s="158" t="s">
        <v>182</v>
      </c>
      <c r="H222" s="159">
        <v>3</v>
      </c>
      <c r="I222" s="160"/>
      <c r="L222" s="156"/>
      <c r="M222" s="161"/>
      <c r="T222" s="162"/>
      <c r="AT222" s="157" t="s">
        <v>193</v>
      </c>
      <c r="AU222" s="157" t="s">
        <v>82</v>
      </c>
      <c r="AV222" s="13" t="s">
        <v>82</v>
      </c>
      <c r="AW222" s="13" t="s">
        <v>36</v>
      </c>
      <c r="AX222" s="13" t="s">
        <v>22</v>
      </c>
      <c r="AY222" s="157" t="s">
        <v>181</v>
      </c>
    </row>
    <row r="223" spans="2:65" s="1" customFormat="1" ht="21.75" customHeight="1">
      <c r="B223" s="33"/>
      <c r="C223" s="132" t="s">
        <v>396</v>
      </c>
      <c r="D223" s="132" t="s">
        <v>184</v>
      </c>
      <c r="E223" s="133" t="s">
        <v>495</v>
      </c>
      <c r="F223" s="134" t="s">
        <v>496</v>
      </c>
      <c r="G223" s="135" t="s">
        <v>491</v>
      </c>
      <c r="H223" s="136">
        <v>2</v>
      </c>
      <c r="I223" s="137"/>
      <c r="J223" s="138">
        <f>ROUND(I223*H223,2)</f>
        <v>0</v>
      </c>
      <c r="K223" s="134" t="s">
        <v>188</v>
      </c>
      <c r="L223" s="33"/>
      <c r="M223" s="139" t="s">
        <v>20</v>
      </c>
      <c r="N223" s="140" t="s">
        <v>45</v>
      </c>
      <c r="P223" s="141">
        <f>O223*H223</f>
        <v>0</v>
      </c>
      <c r="Q223" s="141">
        <v>0</v>
      </c>
      <c r="R223" s="141">
        <f>Q223*H223</f>
        <v>0</v>
      </c>
      <c r="S223" s="141">
        <v>1.9460000000000002E-2</v>
      </c>
      <c r="T223" s="142">
        <f>S223*H223</f>
        <v>3.8920000000000003E-2</v>
      </c>
      <c r="AR223" s="143" t="s">
        <v>317</v>
      </c>
      <c r="AT223" s="143" t="s">
        <v>184</v>
      </c>
      <c r="AU223" s="143" t="s">
        <v>82</v>
      </c>
      <c r="AY223" s="18" t="s">
        <v>181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8" t="s">
        <v>22</v>
      </c>
      <c r="BK223" s="144">
        <f>ROUND(I223*H223,2)</f>
        <v>0</v>
      </c>
      <c r="BL223" s="18" t="s">
        <v>317</v>
      </c>
      <c r="BM223" s="143" t="s">
        <v>2028</v>
      </c>
    </row>
    <row r="224" spans="2:65" s="1" customFormat="1" ht="11.25">
      <c r="B224" s="33"/>
      <c r="D224" s="145" t="s">
        <v>191</v>
      </c>
      <c r="F224" s="146" t="s">
        <v>498</v>
      </c>
      <c r="I224" s="147"/>
      <c r="L224" s="33"/>
      <c r="M224" s="148"/>
      <c r="T224" s="54"/>
      <c r="AT224" s="18" t="s">
        <v>191</v>
      </c>
      <c r="AU224" s="18" t="s">
        <v>82</v>
      </c>
    </row>
    <row r="225" spans="2:65" s="12" customFormat="1" ht="11.25">
      <c r="B225" s="149"/>
      <c r="D225" s="150" t="s">
        <v>193</v>
      </c>
      <c r="E225" s="151" t="s">
        <v>20</v>
      </c>
      <c r="F225" s="152" t="s">
        <v>1976</v>
      </c>
      <c r="H225" s="151" t="s">
        <v>20</v>
      </c>
      <c r="I225" s="153"/>
      <c r="L225" s="149"/>
      <c r="M225" s="154"/>
      <c r="T225" s="155"/>
      <c r="AT225" s="151" t="s">
        <v>193</v>
      </c>
      <c r="AU225" s="151" t="s">
        <v>82</v>
      </c>
      <c r="AV225" s="12" t="s">
        <v>22</v>
      </c>
      <c r="AW225" s="12" t="s">
        <v>36</v>
      </c>
      <c r="AX225" s="12" t="s">
        <v>74</v>
      </c>
      <c r="AY225" s="151" t="s">
        <v>181</v>
      </c>
    </row>
    <row r="226" spans="2:65" s="13" customFormat="1" ht="11.25">
      <c r="B226" s="156"/>
      <c r="D226" s="150" t="s">
        <v>193</v>
      </c>
      <c r="E226" s="157" t="s">
        <v>20</v>
      </c>
      <c r="F226" s="158" t="s">
        <v>82</v>
      </c>
      <c r="H226" s="159">
        <v>2</v>
      </c>
      <c r="I226" s="160"/>
      <c r="L226" s="156"/>
      <c r="M226" s="161"/>
      <c r="T226" s="162"/>
      <c r="AT226" s="157" t="s">
        <v>193</v>
      </c>
      <c r="AU226" s="157" t="s">
        <v>82</v>
      </c>
      <c r="AV226" s="13" t="s">
        <v>82</v>
      </c>
      <c r="AW226" s="13" t="s">
        <v>36</v>
      </c>
      <c r="AX226" s="13" t="s">
        <v>22</v>
      </c>
      <c r="AY226" s="157" t="s">
        <v>181</v>
      </c>
    </row>
    <row r="227" spans="2:65" s="1" customFormat="1" ht="24.2" customHeight="1">
      <c r="B227" s="33"/>
      <c r="C227" s="132" t="s">
        <v>402</v>
      </c>
      <c r="D227" s="132" t="s">
        <v>184</v>
      </c>
      <c r="E227" s="133" t="s">
        <v>500</v>
      </c>
      <c r="F227" s="134" t="s">
        <v>501</v>
      </c>
      <c r="G227" s="135" t="s">
        <v>187</v>
      </c>
      <c r="H227" s="136">
        <v>2</v>
      </c>
      <c r="I227" s="137"/>
      <c r="J227" s="138">
        <f>ROUND(I227*H227,2)</f>
        <v>0</v>
      </c>
      <c r="K227" s="134" t="s">
        <v>188</v>
      </c>
      <c r="L227" s="33"/>
      <c r="M227" s="139" t="s">
        <v>20</v>
      </c>
      <c r="N227" s="140" t="s">
        <v>45</v>
      </c>
      <c r="P227" s="141">
        <f>O227*H227</f>
        <v>0</v>
      </c>
      <c r="Q227" s="141">
        <v>0</v>
      </c>
      <c r="R227" s="141">
        <f>Q227*H227</f>
        <v>0</v>
      </c>
      <c r="S227" s="141">
        <v>0</v>
      </c>
      <c r="T227" s="142">
        <f>S227*H227</f>
        <v>0</v>
      </c>
      <c r="AR227" s="143" t="s">
        <v>317</v>
      </c>
      <c r="AT227" s="143" t="s">
        <v>184</v>
      </c>
      <c r="AU227" s="143" t="s">
        <v>82</v>
      </c>
      <c r="AY227" s="18" t="s">
        <v>181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8" t="s">
        <v>22</v>
      </c>
      <c r="BK227" s="144">
        <f>ROUND(I227*H227,2)</f>
        <v>0</v>
      </c>
      <c r="BL227" s="18" t="s">
        <v>317</v>
      </c>
      <c r="BM227" s="143" t="s">
        <v>2029</v>
      </c>
    </row>
    <row r="228" spans="2:65" s="1" customFormat="1" ht="11.25">
      <c r="B228" s="33"/>
      <c r="D228" s="145" t="s">
        <v>191</v>
      </c>
      <c r="F228" s="146" t="s">
        <v>503</v>
      </c>
      <c r="I228" s="147"/>
      <c r="L228" s="33"/>
      <c r="M228" s="148"/>
      <c r="T228" s="54"/>
      <c r="AT228" s="18" t="s">
        <v>191</v>
      </c>
      <c r="AU228" s="18" t="s">
        <v>82</v>
      </c>
    </row>
    <row r="229" spans="2:65" s="12" customFormat="1" ht="11.25">
      <c r="B229" s="149"/>
      <c r="D229" s="150" t="s">
        <v>193</v>
      </c>
      <c r="E229" s="151" t="s">
        <v>20</v>
      </c>
      <c r="F229" s="152" t="s">
        <v>504</v>
      </c>
      <c r="H229" s="151" t="s">
        <v>20</v>
      </c>
      <c r="I229" s="153"/>
      <c r="L229" s="149"/>
      <c r="M229" s="154"/>
      <c r="T229" s="155"/>
      <c r="AT229" s="151" t="s">
        <v>193</v>
      </c>
      <c r="AU229" s="151" t="s">
        <v>82</v>
      </c>
      <c r="AV229" s="12" t="s">
        <v>22</v>
      </c>
      <c r="AW229" s="12" t="s">
        <v>36</v>
      </c>
      <c r="AX229" s="12" t="s">
        <v>74</v>
      </c>
      <c r="AY229" s="151" t="s">
        <v>181</v>
      </c>
    </row>
    <row r="230" spans="2:65" s="12" customFormat="1" ht="11.25">
      <c r="B230" s="149"/>
      <c r="D230" s="150" t="s">
        <v>193</v>
      </c>
      <c r="E230" s="151" t="s">
        <v>20</v>
      </c>
      <c r="F230" s="152" t="s">
        <v>505</v>
      </c>
      <c r="H230" s="151" t="s">
        <v>20</v>
      </c>
      <c r="I230" s="153"/>
      <c r="L230" s="149"/>
      <c r="M230" s="154"/>
      <c r="T230" s="155"/>
      <c r="AT230" s="151" t="s">
        <v>193</v>
      </c>
      <c r="AU230" s="151" t="s">
        <v>82</v>
      </c>
      <c r="AV230" s="12" t="s">
        <v>22</v>
      </c>
      <c r="AW230" s="12" t="s">
        <v>36</v>
      </c>
      <c r="AX230" s="12" t="s">
        <v>74</v>
      </c>
      <c r="AY230" s="151" t="s">
        <v>181</v>
      </c>
    </row>
    <row r="231" spans="2:65" s="13" customFormat="1" ht="11.25">
      <c r="B231" s="156"/>
      <c r="D231" s="150" t="s">
        <v>193</v>
      </c>
      <c r="E231" s="157" t="s">
        <v>20</v>
      </c>
      <c r="F231" s="158" t="s">
        <v>82</v>
      </c>
      <c r="H231" s="159">
        <v>2</v>
      </c>
      <c r="I231" s="160"/>
      <c r="L231" s="156"/>
      <c r="M231" s="161"/>
      <c r="T231" s="162"/>
      <c r="AT231" s="157" t="s">
        <v>193</v>
      </c>
      <c r="AU231" s="157" t="s">
        <v>82</v>
      </c>
      <c r="AV231" s="13" t="s">
        <v>82</v>
      </c>
      <c r="AW231" s="13" t="s">
        <v>36</v>
      </c>
      <c r="AX231" s="13" t="s">
        <v>22</v>
      </c>
      <c r="AY231" s="157" t="s">
        <v>181</v>
      </c>
    </row>
    <row r="232" spans="2:65" s="1" customFormat="1" ht="16.5" customHeight="1">
      <c r="B232" s="33"/>
      <c r="C232" s="177" t="s">
        <v>409</v>
      </c>
      <c r="D232" s="177" t="s">
        <v>309</v>
      </c>
      <c r="E232" s="178" t="s">
        <v>507</v>
      </c>
      <c r="F232" s="179" t="s">
        <v>508</v>
      </c>
      <c r="G232" s="180" t="s">
        <v>187</v>
      </c>
      <c r="H232" s="181">
        <v>2</v>
      </c>
      <c r="I232" s="182"/>
      <c r="J232" s="183">
        <f>ROUND(I232*H232,2)</f>
        <v>0</v>
      </c>
      <c r="K232" s="179" t="s">
        <v>188</v>
      </c>
      <c r="L232" s="184"/>
      <c r="M232" s="185" t="s">
        <v>20</v>
      </c>
      <c r="N232" s="186" t="s">
        <v>45</v>
      </c>
      <c r="P232" s="141">
        <f>O232*H232</f>
        <v>0</v>
      </c>
      <c r="Q232" s="141">
        <v>5.0000000000000001E-4</v>
      </c>
      <c r="R232" s="141">
        <f>Q232*H232</f>
        <v>1E-3</v>
      </c>
      <c r="S232" s="141">
        <v>0</v>
      </c>
      <c r="T232" s="142">
        <f>S232*H232</f>
        <v>0</v>
      </c>
      <c r="AR232" s="143" t="s">
        <v>431</v>
      </c>
      <c r="AT232" s="143" t="s">
        <v>309</v>
      </c>
      <c r="AU232" s="143" t="s">
        <v>82</v>
      </c>
      <c r="AY232" s="18" t="s">
        <v>181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22</v>
      </c>
      <c r="BK232" s="144">
        <f>ROUND(I232*H232,2)</f>
        <v>0</v>
      </c>
      <c r="BL232" s="18" t="s">
        <v>317</v>
      </c>
      <c r="BM232" s="143" t="s">
        <v>2030</v>
      </c>
    </row>
    <row r="233" spans="2:65" s="1" customFormat="1" ht="24.2" customHeight="1">
      <c r="B233" s="33"/>
      <c r="C233" s="132" t="s">
        <v>418</v>
      </c>
      <c r="D233" s="132" t="s">
        <v>184</v>
      </c>
      <c r="E233" s="133" t="s">
        <v>531</v>
      </c>
      <c r="F233" s="134" t="s">
        <v>532</v>
      </c>
      <c r="G233" s="135" t="s">
        <v>187</v>
      </c>
      <c r="H233" s="136">
        <v>2</v>
      </c>
      <c r="I233" s="137"/>
      <c r="J233" s="138">
        <f>ROUND(I233*H233,2)</f>
        <v>0</v>
      </c>
      <c r="K233" s="134" t="s">
        <v>188</v>
      </c>
      <c r="L233" s="33"/>
      <c r="M233" s="139" t="s">
        <v>20</v>
      </c>
      <c r="N233" s="140" t="s">
        <v>45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317</v>
      </c>
      <c r="AT233" s="143" t="s">
        <v>184</v>
      </c>
      <c r="AU233" s="143" t="s">
        <v>82</v>
      </c>
      <c r="AY233" s="18" t="s">
        <v>181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8" t="s">
        <v>22</v>
      </c>
      <c r="BK233" s="144">
        <f>ROUND(I233*H233,2)</f>
        <v>0</v>
      </c>
      <c r="BL233" s="18" t="s">
        <v>317</v>
      </c>
      <c r="BM233" s="143" t="s">
        <v>2031</v>
      </c>
    </row>
    <row r="234" spans="2:65" s="1" customFormat="1" ht="11.25">
      <c r="B234" s="33"/>
      <c r="D234" s="145" t="s">
        <v>191</v>
      </c>
      <c r="F234" s="146" t="s">
        <v>534</v>
      </c>
      <c r="I234" s="147"/>
      <c r="L234" s="33"/>
      <c r="M234" s="148"/>
      <c r="T234" s="54"/>
      <c r="AT234" s="18" t="s">
        <v>191</v>
      </c>
      <c r="AU234" s="18" t="s">
        <v>82</v>
      </c>
    </row>
    <row r="235" spans="2:65" s="12" customFormat="1" ht="11.25">
      <c r="B235" s="149"/>
      <c r="D235" s="150" t="s">
        <v>193</v>
      </c>
      <c r="E235" s="151" t="s">
        <v>20</v>
      </c>
      <c r="F235" s="152" t="s">
        <v>504</v>
      </c>
      <c r="H235" s="151" t="s">
        <v>20</v>
      </c>
      <c r="I235" s="153"/>
      <c r="L235" s="149"/>
      <c r="M235" s="154"/>
      <c r="T235" s="155"/>
      <c r="AT235" s="151" t="s">
        <v>193</v>
      </c>
      <c r="AU235" s="151" t="s">
        <v>82</v>
      </c>
      <c r="AV235" s="12" t="s">
        <v>22</v>
      </c>
      <c r="AW235" s="12" t="s">
        <v>36</v>
      </c>
      <c r="AX235" s="12" t="s">
        <v>74</v>
      </c>
      <c r="AY235" s="151" t="s">
        <v>181</v>
      </c>
    </row>
    <row r="236" spans="2:65" s="12" customFormat="1" ht="11.25">
      <c r="B236" s="149"/>
      <c r="D236" s="150" t="s">
        <v>193</v>
      </c>
      <c r="E236" s="151" t="s">
        <v>20</v>
      </c>
      <c r="F236" s="152" t="s">
        <v>535</v>
      </c>
      <c r="H236" s="151" t="s">
        <v>20</v>
      </c>
      <c r="I236" s="153"/>
      <c r="L236" s="149"/>
      <c r="M236" s="154"/>
      <c r="T236" s="155"/>
      <c r="AT236" s="151" t="s">
        <v>193</v>
      </c>
      <c r="AU236" s="151" t="s">
        <v>82</v>
      </c>
      <c r="AV236" s="12" t="s">
        <v>22</v>
      </c>
      <c r="AW236" s="12" t="s">
        <v>36</v>
      </c>
      <c r="AX236" s="12" t="s">
        <v>74</v>
      </c>
      <c r="AY236" s="151" t="s">
        <v>181</v>
      </c>
    </row>
    <row r="237" spans="2:65" s="13" customFormat="1" ht="11.25">
      <c r="B237" s="156"/>
      <c r="D237" s="150" t="s">
        <v>193</v>
      </c>
      <c r="E237" s="157" t="s">
        <v>20</v>
      </c>
      <c r="F237" s="158" t="s">
        <v>82</v>
      </c>
      <c r="H237" s="159">
        <v>2</v>
      </c>
      <c r="I237" s="160"/>
      <c r="L237" s="156"/>
      <c r="M237" s="161"/>
      <c r="T237" s="162"/>
      <c r="AT237" s="157" t="s">
        <v>193</v>
      </c>
      <c r="AU237" s="157" t="s">
        <v>82</v>
      </c>
      <c r="AV237" s="13" t="s">
        <v>82</v>
      </c>
      <c r="AW237" s="13" t="s">
        <v>36</v>
      </c>
      <c r="AX237" s="13" t="s">
        <v>22</v>
      </c>
      <c r="AY237" s="157" t="s">
        <v>181</v>
      </c>
    </row>
    <row r="238" spans="2:65" s="1" customFormat="1" ht="16.5" customHeight="1">
      <c r="B238" s="33"/>
      <c r="C238" s="177" t="s">
        <v>424</v>
      </c>
      <c r="D238" s="177" t="s">
        <v>309</v>
      </c>
      <c r="E238" s="178" t="s">
        <v>537</v>
      </c>
      <c r="F238" s="179" t="s">
        <v>538</v>
      </c>
      <c r="G238" s="180" t="s">
        <v>187</v>
      </c>
      <c r="H238" s="181">
        <v>2</v>
      </c>
      <c r="I238" s="182"/>
      <c r="J238" s="183">
        <f>ROUND(I238*H238,2)</f>
        <v>0</v>
      </c>
      <c r="K238" s="179" t="s">
        <v>188</v>
      </c>
      <c r="L238" s="184"/>
      <c r="M238" s="185" t="s">
        <v>20</v>
      </c>
      <c r="N238" s="186" t="s">
        <v>45</v>
      </c>
      <c r="P238" s="141">
        <f>O238*H238</f>
        <v>0</v>
      </c>
      <c r="Q238" s="141">
        <v>5.5999999999999999E-3</v>
      </c>
      <c r="R238" s="141">
        <f>Q238*H238</f>
        <v>1.12E-2</v>
      </c>
      <c r="S238" s="141">
        <v>0</v>
      </c>
      <c r="T238" s="142">
        <f>S238*H238</f>
        <v>0</v>
      </c>
      <c r="AR238" s="143" t="s">
        <v>431</v>
      </c>
      <c r="AT238" s="143" t="s">
        <v>309</v>
      </c>
      <c r="AU238" s="143" t="s">
        <v>82</v>
      </c>
      <c r="AY238" s="18" t="s">
        <v>181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8" t="s">
        <v>22</v>
      </c>
      <c r="BK238" s="144">
        <f>ROUND(I238*H238,2)</f>
        <v>0</v>
      </c>
      <c r="BL238" s="18" t="s">
        <v>317</v>
      </c>
      <c r="BM238" s="143" t="s">
        <v>2032</v>
      </c>
    </row>
    <row r="239" spans="2:65" s="1" customFormat="1" ht="16.5" customHeight="1">
      <c r="B239" s="33"/>
      <c r="C239" s="132" t="s">
        <v>431</v>
      </c>
      <c r="D239" s="132" t="s">
        <v>184</v>
      </c>
      <c r="E239" s="133" t="s">
        <v>1610</v>
      </c>
      <c r="F239" s="134" t="s">
        <v>1611</v>
      </c>
      <c r="G239" s="135" t="s">
        <v>491</v>
      </c>
      <c r="H239" s="136">
        <v>1</v>
      </c>
      <c r="I239" s="137"/>
      <c r="J239" s="138">
        <f>ROUND(I239*H239,2)</f>
        <v>0</v>
      </c>
      <c r="K239" s="134" t="s">
        <v>188</v>
      </c>
      <c r="L239" s="33"/>
      <c r="M239" s="139" t="s">
        <v>20</v>
      </c>
      <c r="N239" s="140" t="s">
        <v>45</v>
      </c>
      <c r="P239" s="141">
        <f>O239*H239</f>
        <v>0</v>
      </c>
      <c r="Q239" s="141">
        <v>0</v>
      </c>
      <c r="R239" s="141">
        <f>Q239*H239</f>
        <v>0</v>
      </c>
      <c r="S239" s="141">
        <v>1.72E-2</v>
      </c>
      <c r="T239" s="142">
        <f>S239*H239</f>
        <v>1.72E-2</v>
      </c>
      <c r="AR239" s="143" t="s">
        <v>317</v>
      </c>
      <c r="AT239" s="143" t="s">
        <v>184</v>
      </c>
      <c r="AU239" s="143" t="s">
        <v>82</v>
      </c>
      <c r="AY239" s="18" t="s">
        <v>181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22</v>
      </c>
      <c r="BK239" s="144">
        <f>ROUND(I239*H239,2)</f>
        <v>0</v>
      </c>
      <c r="BL239" s="18" t="s">
        <v>317</v>
      </c>
      <c r="BM239" s="143" t="s">
        <v>2033</v>
      </c>
    </row>
    <row r="240" spans="2:65" s="1" customFormat="1" ht="11.25">
      <c r="B240" s="33"/>
      <c r="D240" s="145" t="s">
        <v>191</v>
      </c>
      <c r="F240" s="146" t="s">
        <v>1613</v>
      </c>
      <c r="I240" s="147"/>
      <c r="L240" s="33"/>
      <c r="M240" s="148"/>
      <c r="T240" s="54"/>
      <c r="AT240" s="18" t="s">
        <v>191</v>
      </c>
      <c r="AU240" s="18" t="s">
        <v>82</v>
      </c>
    </row>
    <row r="241" spans="2:65" s="12" customFormat="1" ht="11.25">
      <c r="B241" s="149"/>
      <c r="D241" s="150" t="s">
        <v>193</v>
      </c>
      <c r="E241" s="151" t="s">
        <v>20</v>
      </c>
      <c r="F241" s="152" t="s">
        <v>1976</v>
      </c>
      <c r="H241" s="151" t="s">
        <v>20</v>
      </c>
      <c r="I241" s="153"/>
      <c r="L241" s="149"/>
      <c r="M241" s="154"/>
      <c r="T241" s="155"/>
      <c r="AT241" s="151" t="s">
        <v>193</v>
      </c>
      <c r="AU241" s="151" t="s">
        <v>82</v>
      </c>
      <c r="AV241" s="12" t="s">
        <v>22</v>
      </c>
      <c r="AW241" s="12" t="s">
        <v>36</v>
      </c>
      <c r="AX241" s="12" t="s">
        <v>74</v>
      </c>
      <c r="AY241" s="151" t="s">
        <v>181</v>
      </c>
    </row>
    <row r="242" spans="2:65" s="13" customFormat="1" ht="11.25">
      <c r="B242" s="156"/>
      <c r="D242" s="150" t="s">
        <v>193</v>
      </c>
      <c r="E242" s="157" t="s">
        <v>20</v>
      </c>
      <c r="F242" s="158" t="s">
        <v>22</v>
      </c>
      <c r="H242" s="159">
        <v>1</v>
      </c>
      <c r="I242" s="160"/>
      <c r="L242" s="156"/>
      <c r="M242" s="161"/>
      <c r="T242" s="162"/>
      <c r="AT242" s="157" t="s">
        <v>193</v>
      </c>
      <c r="AU242" s="157" t="s">
        <v>82</v>
      </c>
      <c r="AV242" s="13" t="s">
        <v>82</v>
      </c>
      <c r="AW242" s="13" t="s">
        <v>36</v>
      </c>
      <c r="AX242" s="13" t="s">
        <v>22</v>
      </c>
      <c r="AY242" s="157" t="s">
        <v>181</v>
      </c>
    </row>
    <row r="243" spans="2:65" s="1" customFormat="1" ht="16.5" customHeight="1">
      <c r="B243" s="33"/>
      <c r="C243" s="132" t="s">
        <v>436</v>
      </c>
      <c r="D243" s="132" t="s">
        <v>184</v>
      </c>
      <c r="E243" s="133" t="s">
        <v>546</v>
      </c>
      <c r="F243" s="134" t="s">
        <v>547</v>
      </c>
      <c r="G243" s="135" t="s">
        <v>491</v>
      </c>
      <c r="H243" s="136">
        <v>2</v>
      </c>
      <c r="I243" s="137"/>
      <c r="J243" s="138">
        <f>ROUND(I243*H243,2)</f>
        <v>0</v>
      </c>
      <c r="K243" s="134" t="s">
        <v>188</v>
      </c>
      <c r="L243" s="33"/>
      <c r="M243" s="139" t="s">
        <v>20</v>
      </c>
      <c r="N243" s="140" t="s">
        <v>45</v>
      </c>
      <c r="P243" s="141">
        <f>O243*H243</f>
        <v>0</v>
      </c>
      <c r="Q243" s="141">
        <v>0</v>
      </c>
      <c r="R243" s="141">
        <f>Q243*H243</f>
        <v>0</v>
      </c>
      <c r="S243" s="141">
        <v>8.5999999999999998E-4</v>
      </c>
      <c r="T243" s="142">
        <f>S243*H243</f>
        <v>1.72E-3</v>
      </c>
      <c r="AR243" s="143" t="s">
        <v>317</v>
      </c>
      <c r="AT243" s="143" t="s">
        <v>184</v>
      </c>
      <c r="AU243" s="143" t="s">
        <v>82</v>
      </c>
      <c r="AY243" s="18" t="s">
        <v>181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8" t="s">
        <v>22</v>
      </c>
      <c r="BK243" s="144">
        <f>ROUND(I243*H243,2)</f>
        <v>0</v>
      </c>
      <c r="BL243" s="18" t="s">
        <v>317</v>
      </c>
      <c r="BM243" s="143" t="s">
        <v>2034</v>
      </c>
    </row>
    <row r="244" spans="2:65" s="1" customFormat="1" ht="11.25">
      <c r="B244" s="33"/>
      <c r="D244" s="145" t="s">
        <v>191</v>
      </c>
      <c r="F244" s="146" t="s">
        <v>549</v>
      </c>
      <c r="I244" s="147"/>
      <c r="L244" s="33"/>
      <c r="M244" s="148"/>
      <c r="T244" s="54"/>
      <c r="AT244" s="18" t="s">
        <v>191</v>
      </c>
      <c r="AU244" s="18" t="s">
        <v>82</v>
      </c>
    </row>
    <row r="245" spans="2:65" s="12" customFormat="1" ht="11.25">
      <c r="B245" s="149"/>
      <c r="D245" s="150" t="s">
        <v>193</v>
      </c>
      <c r="E245" s="151" t="s">
        <v>20</v>
      </c>
      <c r="F245" s="152" t="s">
        <v>1976</v>
      </c>
      <c r="H245" s="151" t="s">
        <v>20</v>
      </c>
      <c r="I245" s="153"/>
      <c r="L245" s="149"/>
      <c r="M245" s="154"/>
      <c r="T245" s="155"/>
      <c r="AT245" s="151" t="s">
        <v>193</v>
      </c>
      <c r="AU245" s="151" t="s">
        <v>82</v>
      </c>
      <c r="AV245" s="12" t="s">
        <v>22</v>
      </c>
      <c r="AW245" s="12" t="s">
        <v>36</v>
      </c>
      <c r="AX245" s="12" t="s">
        <v>74</v>
      </c>
      <c r="AY245" s="151" t="s">
        <v>181</v>
      </c>
    </row>
    <row r="246" spans="2:65" s="13" customFormat="1" ht="11.25">
      <c r="B246" s="156"/>
      <c r="D246" s="150" t="s">
        <v>193</v>
      </c>
      <c r="E246" s="157" t="s">
        <v>20</v>
      </c>
      <c r="F246" s="158" t="s">
        <v>82</v>
      </c>
      <c r="H246" s="159">
        <v>2</v>
      </c>
      <c r="I246" s="160"/>
      <c r="L246" s="156"/>
      <c r="M246" s="161"/>
      <c r="T246" s="162"/>
      <c r="AT246" s="157" t="s">
        <v>193</v>
      </c>
      <c r="AU246" s="157" t="s">
        <v>82</v>
      </c>
      <c r="AV246" s="13" t="s">
        <v>82</v>
      </c>
      <c r="AW246" s="13" t="s">
        <v>36</v>
      </c>
      <c r="AX246" s="13" t="s">
        <v>22</v>
      </c>
      <c r="AY246" s="157" t="s">
        <v>181</v>
      </c>
    </row>
    <row r="247" spans="2:65" s="1" customFormat="1" ht="24.2" customHeight="1">
      <c r="B247" s="33"/>
      <c r="C247" s="132" t="s">
        <v>441</v>
      </c>
      <c r="D247" s="132" t="s">
        <v>184</v>
      </c>
      <c r="E247" s="133" t="s">
        <v>556</v>
      </c>
      <c r="F247" s="134" t="s">
        <v>557</v>
      </c>
      <c r="G247" s="135" t="s">
        <v>187</v>
      </c>
      <c r="H247" s="136">
        <v>4</v>
      </c>
      <c r="I247" s="137"/>
      <c r="J247" s="138">
        <f>ROUND(I247*H247,2)</f>
        <v>0</v>
      </c>
      <c r="K247" s="134" t="s">
        <v>188</v>
      </c>
      <c r="L247" s="33"/>
      <c r="M247" s="139" t="s">
        <v>20</v>
      </c>
      <c r="N247" s="140" t="s">
        <v>45</v>
      </c>
      <c r="P247" s="141">
        <f>O247*H247</f>
        <v>0</v>
      </c>
      <c r="Q247" s="141">
        <v>0</v>
      </c>
      <c r="R247" s="141">
        <f>Q247*H247</f>
        <v>0</v>
      </c>
      <c r="S247" s="141">
        <v>8.5999999999999998E-4</v>
      </c>
      <c r="T247" s="142">
        <f>S247*H247</f>
        <v>3.4399999999999999E-3</v>
      </c>
      <c r="AR247" s="143" t="s">
        <v>317</v>
      </c>
      <c r="AT247" s="143" t="s">
        <v>184</v>
      </c>
      <c r="AU247" s="143" t="s">
        <v>82</v>
      </c>
      <c r="AY247" s="18" t="s">
        <v>181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8" t="s">
        <v>22</v>
      </c>
      <c r="BK247" s="144">
        <f>ROUND(I247*H247,2)</f>
        <v>0</v>
      </c>
      <c r="BL247" s="18" t="s">
        <v>317</v>
      </c>
      <c r="BM247" s="143" t="s">
        <v>2035</v>
      </c>
    </row>
    <row r="248" spans="2:65" s="1" customFormat="1" ht="11.25">
      <c r="B248" s="33"/>
      <c r="D248" s="145" t="s">
        <v>191</v>
      </c>
      <c r="F248" s="146" t="s">
        <v>559</v>
      </c>
      <c r="I248" s="147"/>
      <c r="L248" s="33"/>
      <c r="M248" s="148"/>
      <c r="T248" s="54"/>
      <c r="AT248" s="18" t="s">
        <v>191</v>
      </c>
      <c r="AU248" s="18" t="s">
        <v>82</v>
      </c>
    </row>
    <row r="249" spans="2:65" s="12" customFormat="1" ht="11.25">
      <c r="B249" s="149"/>
      <c r="D249" s="150" t="s">
        <v>193</v>
      </c>
      <c r="E249" s="151" t="s">
        <v>20</v>
      </c>
      <c r="F249" s="152" t="s">
        <v>1976</v>
      </c>
      <c r="H249" s="151" t="s">
        <v>20</v>
      </c>
      <c r="I249" s="153"/>
      <c r="L249" s="149"/>
      <c r="M249" s="154"/>
      <c r="T249" s="155"/>
      <c r="AT249" s="151" t="s">
        <v>193</v>
      </c>
      <c r="AU249" s="151" t="s">
        <v>82</v>
      </c>
      <c r="AV249" s="12" t="s">
        <v>22</v>
      </c>
      <c r="AW249" s="12" t="s">
        <v>36</v>
      </c>
      <c r="AX249" s="12" t="s">
        <v>74</v>
      </c>
      <c r="AY249" s="151" t="s">
        <v>181</v>
      </c>
    </row>
    <row r="250" spans="2:65" s="13" customFormat="1" ht="11.25">
      <c r="B250" s="156"/>
      <c r="D250" s="150" t="s">
        <v>193</v>
      </c>
      <c r="E250" s="157" t="s">
        <v>20</v>
      </c>
      <c r="F250" s="158" t="s">
        <v>189</v>
      </c>
      <c r="H250" s="159">
        <v>4</v>
      </c>
      <c r="I250" s="160"/>
      <c r="L250" s="156"/>
      <c r="M250" s="161"/>
      <c r="T250" s="162"/>
      <c r="AT250" s="157" t="s">
        <v>193</v>
      </c>
      <c r="AU250" s="157" t="s">
        <v>82</v>
      </c>
      <c r="AV250" s="13" t="s">
        <v>82</v>
      </c>
      <c r="AW250" s="13" t="s">
        <v>36</v>
      </c>
      <c r="AX250" s="13" t="s">
        <v>22</v>
      </c>
      <c r="AY250" s="157" t="s">
        <v>181</v>
      </c>
    </row>
    <row r="251" spans="2:65" s="11" customFormat="1" ht="22.9" customHeight="1">
      <c r="B251" s="120"/>
      <c r="D251" s="121" t="s">
        <v>73</v>
      </c>
      <c r="E251" s="130" t="s">
        <v>560</v>
      </c>
      <c r="F251" s="130" t="s">
        <v>561</v>
      </c>
      <c r="I251" s="123"/>
      <c r="J251" s="131">
        <f>BK251</f>
        <v>0</v>
      </c>
      <c r="L251" s="120"/>
      <c r="M251" s="125"/>
      <c r="P251" s="126">
        <f>SUM(P252:P337)</f>
        <v>0</v>
      </c>
      <c r="R251" s="126">
        <f>SUM(R252:R337)</f>
        <v>1.4088513539999998</v>
      </c>
      <c r="T251" s="127">
        <f>SUM(T252:T337)</f>
        <v>3.3599999999999998E-2</v>
      </c>
      <c r="AR251" s="121" t="s">
        <v>82</v>
      </c>
      <c r="AT251" s="128" t="s">
        <v>73</v>
      </c>
      <c r="AU251" s="128" t="s">
        <v>22</v>
      </c>
      <c r="AY251" s="121" t="s">
        <v>181</v>
      </c>
      <c r="BK251" s="129">
        <f>SUM(BK252:BK337)</f>
        <v>0</v>
      </c>
    </row>
    <row r="252" spans="2:65" s="1" customFormat="1" ht="62.65" customHeight="1">
      <c r="B252" s="33"/>
      <c r="C252" s="132" t="s">
        <v>449</v>
      </c>
      <c r="D252" s="132" t="s">
        <v>184</v>
      </c>
      <c r="E252" s="133" t="s">
        <v>563</v>
      </c>
      <c r="F252" s="134" t="s">
        <v>564</v>
      </c>
      <c r="G252" s="135" t="s">
        <v>211</v>
      </c>
      <c r="H252" s="136">
        <v>8.9779999999999998</v>
      </c>
      <c r="I252" s="137"/>
      <c r="J252" s="138">
        <f>ROUND(I252*H252,2)</f>
        <v>0</v>
      </c>
      <c r="K252" s="134" t="s">
        <v>188</v>
      </c>
      <c r="L252" s="33"/>
      <c r="M252" s="139" t="s">
        <v>20</v>
      </c>
      <c r="N252" s="140" t="s">
        <v>45</v>
      </c>
      <c r="P252" s="141">
        <f>O252*H252</f>
        <v>0</v>
      </c>
      <c r="Q252" s="141">
        <v>2.614E-2</v>
      </c>
      <c r="R252" s="141">
        <f>Q252*H252</f>
        <v>0.23468491999999999</v>
      </c>
      <c r="S252" s="141">
        <v>0</v>
      </c>
      <c r="T252" s="142">
        <f>S252*H252</f>
        <v>0</v>
      </c>
      <c r="AR252" s="143" t="s">
        <v>317</v>
      </c>
      <c r="AT252" s="143" t="s">
        <v>184</v>
      </c>
      <c r="AU252" s="143" t="s">
        <v>82</v>
      </c>
      <c r="AY252" s="18" t="s">
        <v>181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8" t="s">
        <v>22</v>
      </c>
      <c r="BK252" s="144">
        <f>ROUND(I252*H252,2)</f>
        <v>0</v>
      </c>
      <c r="BL252" s="18" t="s">
        <v>317</v>
      </c>
      <c r="BM252" s="143" t="s">
        <v>2036</v>
      </c>
    </row>
    <row r="253" spans="2:65" s="1" customFormat="1" ht="11.25">
      <c r="B253" s="33"/>
      <c r="D253" s="145" t="s">
        <v>191</v>
      </c>
      <c r="F253" s="146" t="s">
        <v>566</v>
      </c>
      <c r="I253" s="147"/>
      <c r="L253" s="33"/>
      <c r="M253" s="148"/>
      <c r="T253" s="54"/>
      <c r="AT253" s="18" t="s">
        <v>191</v>
      </c>
      <c r="AU253" s="18" t="s">
        <v>82</v>
      </c>
    </row>
    <row r="254" spans="2:65" s="12" customFormat="1" ht="11.25">
      <c r="B254" s="149"/>
      <c r="D254" s="150" t="s">
        <v>193</v>
      </c>
      <c r="E254" s="151" t="s">
        <v>20</v>
      </c>
      <c r="F254" s="152" t="s">
        <v>1991</v>
      </c>
      <c r="H254" s="151" t="s">
        <v>20</v>
      </c>
      <c r="I254" s="153"/>
      <c r="L254" s="149"/>
      <c r="M254" s="154"/>
      <c r="T254" s="155"/>
      <c r="AT254" s="151" t="s">
        <v>193</v>
      </c>
      <c r="AU254" s="151" t="s">
        <v>82</v>
      </c>
      <c r="AV254" s="12" t="s">
        <v>22</v>
      </c>
      <c r="AW254" s="12" t="s">
        <v>36</v>
      </c>
      <c r="AX254" s="12" t="s">
        <v>74</v>
      </c>
      <c r="AY254" s="151" t="s">
        <v>181</v>
      </c>
    </row>
    <row r="255" spans="2:65" s="13" customFormat="1" ht="11.25">
      <c r="B255" s="156"/>
      <c r="D255" s="150" t="s">
        <v>193</v>
      </c>
      <c r="E255" s="157" t="s">
        <v>20</v>
      </c>
      <c r="F255" s="158" t="s">
        <v>2037</v>
      </c>
      <c r="H255" s="159">
        <v>8.9779999999999998</v>
      </c>
      <c r="I255" s="160"/>
      <c r="L255" s="156"/>
      <c r="M255" s="161"/>
      <c r="T255" s="162"/>
      <c r="AT255" s="157" t="s">
        <v>193</v>
      </c>
      <c r="AU255" s="157" t="s">
        <v>82</v>
      </c>
      <c r="AV255" s="13" t="s">
        <v>82</v>
      </c>
      <c r="AW255" s="13" t="s">
        <v>36</v>
      </c>
      <c r="AX255" s="13" t="s">
        <v>22</v>
      </c>
      <c r="AY255" s="157" t="s">
        <v>181</v>
      </c>
    </row>
    <row r="256" spans="2:65" s="1" customFormat="1" ht="55.5" customHeight="1">
      <c r="B256" s="33"/>
      <c r="C256" s="132" t="s">
        <v>455</v>
      </c>
      <c r="D256" s="132" t="s">
        <v>184</v>
      </c>
      <c r="E256" s="133" t="s">
        <v>571</v>
      </c>
      <c r="F256" s="134" t="s">
        <v>572</v>
      </c>
      <c r="G256" s="135" t="s">
        <v>280</v>
      </c>
      <c r="H256" s="136">
        <v>9.2899999999999991</v>
      </c>
      <c r="I256" s="137"/>
      <c r="J256" s="138">
        <f>ROUND(I256*H256,2)</f>
        <v>0</v>
      </c>
      <c r="K256" s="134" t="s">
        <v>188</v>
      </c>
      <c r="L256" s="33"/>
      <c r="M256" s="139" t="s">
        <v>20</v>
      </c>
      <c r="N256" s="140" t="s">
        <v>45</v>
      </c>
      <c r="P256" s="141">
        <f>O256*H256</f>
        <v>0</v>
      </c>
      <c r="Q256" s="141">
        <v>2.5000000000000001E-4</v>
      </c>
      <c r="R256" s="141">
        <f>Q256*H256</f>
        <v>2.3224999999999999E-3</v>
      </c>
      <c r="S256" s="141">
        <v>0</v>
      </c>
      <c r="T256" s="142">
        <f>S256*H256</f>
        <v>0</v>
      </c>
      <c r="AR256" s="143" t="s">
        <v>317</v>
      </c>
      <c r="AT256" s="143" t="s">
        <v>184</v>
      </c>
      <c r="AU256" s="143" t="s">
        <v>82</v>
      </c>
      <c r="AY256" s="18" t="s">
        <v>181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22</v>
      </c>
      <c r="BK256" s="144">
        <f>ROUND(I256*H256,2)</f>
        <v>0</v>
      </c>
      <c r="BL256" s="18" t="s">
        <v>317</v>
      </c>
      <c r="BM256" s="143" t="s">
        <v>2038</v>
      </c>
    </row>
    <row r="257" spans="2:65" s="1" customFormat="1" ht="11.25">
      <c r="B257" s="33"/>
      <c r="D257" s="145" t="s">
        <v>191</v>
      </c>
      <c r="F257" s="146" t="s">
        <v>574</v>
      </c>
      <c r="I257" s="147"/>
      <c r="L257" s="33"/>
      <c r="M257" s="148"/>
      <c r="T257" s="54"/>
      <c r="AT257" s="18" t="s">
        <v>191</v>
      </c>
      <c r="AU257" s="18" t="s">
        <v>82</v>
      </c>
    </row>
    <row r="258" spans="2:65" s="12" customFormat="1" ht="11.25">
      <c r="B258" s="149"/>
      <c r="D258" s="150" t="s">
        <v>193</v>
      </c>
      <c r="E258" s="151" t="s">
        <v>20</v>
      </c>
      <c r="F258" s="152" t="s">
        <v>1991</v>
      </c>
      <c r="H258" s="151" t="s">
        <v>20</v>
      </c>
      <c r="I258" s="153"/>
      <c r="L258" s="149"/>
      <c r="M258" s="154"/>
      <c r="T258" s="155"/>
      <c r="AT258" s="151" t="s">
        <v>193</v>
      </c>
      <c r="AU258" s="151" t="s">
        <v>82</v>
      </c>
      <c r="AV258" s="12" t="s">
        <v>22</v>
      </c>
      <c r="AW258" s="12" t="s">
        <v>36</v>
      </c>
      <c r="AX258" s="12" t="s">
        <v>74</v>
      </c>
      <c r="AY258" s="151" t="s">
        <v>181</v>
      </c>
    </row>
    <row r="259" spans="2:65" s="12" customFormat="1" ht="11.25">
      <c r="B259" s="149"/>
      <c r="D259" s="150" t="s">
        <v>193</v>
      </c>
      <c r="E259" s="151" t="s">
        <v>20</v>
      </c>
      <c r="F259" s="152" t="s">
        <v>2039</v>
      </c>
      <c r="H259" s="151" t="s">
        <v>20</v>
      </c>
      <c r="I259" s="153"/>
      <c r="L259" s="149"/>
      <c r="M259" s="154"/>
      <c r="T259" s="155"/>
      <c r="AT259" s="151" t="s">
        <v>193</v>
      </c>
      <c r="AU259" s="151" t="s">
        <v>82</v>
      </c>
      <c r="AV259" s="12" t="s">
        <v>22</v>
      </c>
      <c r="AW259" s="12" t="s">
        <v>36</v>
      </c>
      <c r="AX259" s="12" t="s">
        <v>74</v>
      </c>
      <c r="AY259" s="151" t="s">
        <v>181</v>
      </c>
    </row>
    <row r="260" spans="2:65" s="13" customFormat="1" ht="11.25">
      <c r="B260" s="156"/>
      <c r="D260" s="150" t="s">
        <v>193</v>
      </c>
      <c r="E260" s="157" t="s">
        <v>20</v>
      </c>
      <c r="F260" s="158" t="s">
        <v>2040</v>
      </c>
      <c r="H260" s="159">
        <v>4.96</v>
      </c>
      <c r="I260" s="160"/>
      <c r="L260" s="156"/>
      <c r="M260" s="161"/>
      <c r="T260" s="162"/>
      <c r="AT260" s="157" t="s">
        <v>193</v>
      </c>
      <c r="AU260" s="157" t="s">
        <v>82</v>
      </c>
      <c r="AV260" s="13" t="s">
        <v>82</v>
      </c>
      <c r="AW260" s="13" t="s">
        <v>36</v>
      </c>
      <c r="AX260" s="13" t="s">
        <v>74</v>
      </c>
      <c r="AY260" s="157" t="s">
        <v>181</v>
      </c>
    </row>
    <row r="261" spans="2:65" s="12" customFormat="1" ht="11.25">
      <c r="B261" s="149"/>
      <c r="D261" s="150" t="s">
        <v>193</v>
      </c>
      <c r="E261" s="151" t="s">
        <v>20</v>
      </c>
      <c r="F261" s="152" t="s">
        <v>1632</v>
      </c>
      <c r="H261" s="151" t="s">
        <v>20</v>
      </c>
      <c r="I261" s="153"/>
      <c r="L261" s="149"/>
      <c r="M261" s="154"/>
      <c r="T261" s="155"/>
      <c r="AT261" s="151" t="s">
        <v>193</v>
      </c>
      <c r="AU261" s="151" t="s">
        <v>82</v>
      </c>
      <c r="AV261" s="12" t="s">
        <v>22</v>
      </c>
      <c r="AW261" s="12" t="s">
        <v>36</v>
      </c>
      <c r="AX261" s="12" t="s">
        <v>74</v>
      </c>
      <c r="AY261" s="151" t="s">
        <v>181</v>
      </c>
    </row>
    <row r="262" spans="2:65" s="13" customFormat="1" ht="11.25">
      <c r="B262" s="156"/>
      <c r="D262" s="150" t="s">
        <v>193</v>
      </c>
      <c r="E262" s="157" t="s">
        <v>20</v>
      </c>
      <c r="F262" s="158" t="s">
        <v>2041</v>
      </c>
      <c r="H262" s="159">
        <v>0.7</v>
      </c>
      <c r="I262" s="160"/>
      <c r="L262" s="156"/>
      <c r="M262" s="161"/>
      <c r="T262" s="162"/>
      <c r="AT262" s="157" t="s">
        <v>193</v>
      </c>
      <c r="AU262" s="157" t="s">
        <v>82</v>
      </c>
      <c r="AV262" s="13" t="s">
        <v>82</v>
      </c>
      <c r="AW262" s="13" t="s">
        <v>36</v>
      </c>
      <c r="AX262" s="13" t="s">
        <v>74</v>
      </c>
      <c r="AY262" s="157" t="s">
        <v>181</v>
      </c>
    </row>
    <row r="263" spans="2:65" s="13" customFormat="1" ht="11.25">
      <c r="B263" s="156"/>
      <c r="D263" s="150" t="s">
        <v>193</v>
      </c>
      <c r="E263" s="157" t="s">
        <v>20</v>
      </c>
      <c r="F263" s="158" t="s">
        <v>2042</v>
      </c>
      <c r="H263" s="159">
        <v>3.63</v>
      </c>
      <c r="I263" s="160"/>
      <c r="L263" s="156"/>
      <c r="M263" s="161"/>
      <c r="T263" s="162"/>
      <c r="AT263" s="157" t="s">
        <v>193</v>
      </c>
      <c r="AU263" s="157" t="s">
        <v>82</v>
      </c>
      <c r="AV263" s="13" t="s">
        <v>82</v>
      </c>
      <c r="AW263" s="13" t="s">
        <v>36</v>
      </c>
      <c r="AX263" s="13" t="s">
        <v>74</v>
      </c>
      <c r="AY263" s="157" t="s">
        <v>181</v>
      </c>
    </row>
    <row r="264" spans="2:65" s="14" customFormat="1" ht="11.25">
      <c r="B264" s="163"/>
      <c r="D264" s="150" t="s">
        <v>193</v>
      </c>
      <c r="E264" s="164" t="s">
        <v>20</v>
      </c>
      <c r="F264" s="165" t="s">
        <v>202</v>
      </c>
      <c r="H264" s="166">
        <v>9.2899999999999991</v>
      </c>
      <c r="I264" s="167"/>
      <c r="L264" s="163"/>
      <c r="M264" s="168"/>
      <c r="T264" s="169"/>
      <c r="AT264" s="164" t="s">
        <v>193</v>
      </c>
      <c r="AU264" s="164" t="s">
        <v>82</v>
      </c>
      <c r="AV264" s="14" t="s">
        <v>189</v>
      </c>
      <c r="AW264" s="14" t="s">
        <v>36</v>
      </c>
      <c r="AX264" s="14" t="s">
        <v>22</v>
      </c>
      <c r="AY264" s="164" t="s">
        <v>181</v>
      </c>
    </row>
    <row r="265" spans="2:65" s="1" customFormat="1" ht="44.25" customHeight="1">
      <c r="B265" s="33"/>
      <c r="C265" s="132" t="s">
        <v>461</v>
      </c>
      <c r="D265" s="132" t="s">
        <v>184</v>
      </c>
      <c r="E265" s="133" t="s">
        <v>579</v>
      </c>
      <c r="F265" s="134" t="s">
        <v>580</v>
      </c>
      <c r="G265" s="135" t="s">
        <v>280</v>
      </c>
      <c r="H265" s="136">
        <v>7.24</v>
      </c>
      <c r="I265" s="137"/>
      <c r="J265" s="138">
        <f>ROUND(I265*H265,2)</f>
        <v>0</v>
      </c>
      <c r="K265" s="134" t="s">
        <v>188</v>
      </c>
      <c r="L265" s="33"/>
      <c r="M265" s="139" t="s">
        <v>20</v>
      </c>
      <c r="N265" s="140" t="s">
        <v>45</v>
      </c>
      <c r="P265" s="141">
        <f>O265*H265</f>
        <v>0</v>
      </c>
      <c r="Q265" s="141">
        <v>3.6000000000000002E-4</v>
      </c>
      <c r="R265" s="141">
        <f>Q265*H265</f>
        <v>2.6064E-3</v>
      </c>
      <c r="S265" s="141">
        <v>0</v>
      </c>
      <c r="T265" s="142">
        <f>S265*H265</f>
        <v>0</v>
      </c>
      <c r="AR265" s="143" t="s">
        <v>317</v>
      </c>
      <c r="AT265" s="143" t="s">
        <v>184</v>
      </c>
      <c r="AU265" s="143" t="s">
        <v>82</v>
      </c>
      <c r="AY265" s="18" t="s">
        <v>181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22</v>
      </c>
      <c r="BK265" s="144">
        <f>ROUND(I265*H265,2)</f>
        <v>0</v>
      </c>
      <c r="BL265" s="18" t="s">
        <v>317</v>
      </c>
      <c r="BM265" s="143" t="s">
        <v>2043</v>
      </c>
    </row>
    <row r="266" spans="2:65" s="1" customFormat="1" ht="11.25">
      <c r="B266" s="33"/>
      <c r="D266" s="145" t="s">
        <v>191</v>
      </c>
      <c r="F266" s="146" t="s">
        <v>582</v>
      </c>
      <c r="I266" s="147"/>
      <c r="L266" s="33"/>
      <c r="M266" s="148"/>
      <c r="T266" s="54"/>
      <c r="AT266" s="18" t="s">
        <v>191</v>
      </c>
      <c r="AU266" s="18" t="s">
        <v>82</v>
      </c>
    </row>
    <row r="267" spans="2:65" s="12" customFormat="1" ht="11.25">
      <c r="B267" s="149"/>
      <c r="D267" s="150" t="s">
        <v>193</v>
      </c>
      <c r="E267" s="151" t="s">
        <v>20</v>
      </c>
      <c r="F267" s="152" t="s">
        <v>1991</v>
      </c>
      <c r="H267" s="151" t="s">
        <v>20</v>
      </c>
      <c r="I267" s="153"/>
      <c r="L267" s="149"/>
      <c r="M267" s="154"/>
      <c r="T267" s="155"/>
      <c r="AT267" s="151" t="s">
        <v>193</v>
      </c>
      <c r="AU267" s="151" t="s">
        <v>82</v>
      </c>
      <c r="AV267" s="12" t="s">
        <v>22</v>
      </c>
      <c r="AW267" s="12" t="s">
        <v>36</v>
      </c>
      <c r="AX267" s="12" t="s">
        <v>74</v>
      </c>
      <c r="AY267" s="151" t="s">
        <v>181</v>
      </c>
    </row>
    <row r="268" spans="2:65" s="13" customFormat="1" ht="11.25">
      <c r="B268" s="156"/>
      <c r="D268" s="150" t="s">
        <v>193</v>
      </c>
      <c r="E268" s="157" t="s">
        <v>20</v>
      </c>
      <c r="F268" s="158" t="s">
        <v>2044</v>
      </c>
      <c r="H268" s="159">
        <v>7.24</v>
      </c>
      <c r="I268" s="160"/>
      <c r="L268" s="156"/>
      <c r="M268" s="161"/>
      <c r="T268" s="162"/>
      <c r="AT268" s="157" t="s">
        <v>193</v>
      </c>
      <c r="AU268" s="157" t="s">
        <v>82</v>
      </c>
      <c r="AV268" s="13" t="s">
        <v>82</v>
      </c>
      <c r="AW268" s="13" t="s">
        <v>36</v>
      </c>
      <c r="AX268" s="13" t="s">
        <v>22</v>
      </c>
      <c r="AY268" s="157" t="s">
        <v>181</v>
      </c>
    </row>
    <row r="269" spans="2:65" s="1" customFormat="1" ht="44.25" customHeight="1">
      <c r="B269" s="33"/>
      <c r="C269" s="132" t="s">
        <v>466</v>
      </c>
      <c r="D269" s="132" t="s">
        <v>184</v>
      </c>
      <c r="E269" s="133" t="s">
        <v>585</v>
      </c>
      <c r="F269" s="134" t="s">
        <v>586</v>
      </c>
      <c r="G269" s="135" t="s">
        <v>211</v>
      </c>
      <c r="H269" s="136">
        <v>24.472000000000001</v>
      </c>
      <c r="I269" s="137"/>
      <c r="J269" s="138">
        <f>ROUND(I269*H269,2)</f>
        <v>0</v>
      </c>
      <c r="K269" s="134" t="s">
        <v>188</v>
      </c>
      <c r="L269" s="33"/>
      <c r="M269" s="139" t="s">
        <v>20</v>
      </c>
      <c r="N269" s="140" t="s">
        <v>45</v>
      </c>
      <c r="P269" s="141">
        <f>O269*H269</f>
        <v>0</v>
      </c>
      <c r="Q269" s="141">
        <v>6.9999999999999999E-4</v>
      </c>
      <c r="R269" s="141">
        <f>Q269*H269</f>
        <v>1.71304E-2</v>
      </c>
      <c r="S269" s="141">
        <v>0</v>
      </c>
      <c r="T269" s="142">
        <f>S269*H269</f>
        <v>0</v>
      </c>
      <c r="AR269" s="143" t="s">
        <v>317</v>
      </c>
      <c r="AT269" s="143" t="s">
        <v>184</v>
      </c>
      <c r="AU269" s="143" t="s">
        <v>82</v>
      </c>
      <c r="AY269" s="18" t="s">
        <v>181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22</v>
      </c>
      <c r="BK269" s="144">
        <f>ROUND(I269*H269,2)</f>
        <v>0</v>
      </c>
      <c r="BL269" s="18" t="s">
        <v>317</v>
      </c>
      <c r="BM269" s="143" t="s">
        <v>2045</v>
      </c>
    </row>
    <row r="270" spans="2:65" s="1" customFormat="1" ht="11.25">
      <c r="B270" s="33"/>
      <c r="D270" s="145" t="s">
        <v>191</v>
      </c>
      <c r="F270" s="146" t="s">
        <v>588</v>
      </c>
      <c r="I270" s="147"/>
      <c r="L270" s="33"/>
      <c r="M270" s="148"/>
      <c r="T270" s="54"/>
      <c r="AT270" s="18" t="s">
        <v>191</v>
      </c>
      <c r="AU270" s="18" t="s">
        <v>82</v>
      </c>
    </row>
    <row r="271" spans="2:65" s="12" customFormat="1" ht="11.25">
      <c r="B271" s="149"/>
      <c r="D271" s="150" t="s">
        <v>193</v>
      </c>
      <c r="E271" s="151" t="s">
        <v>20</v>
      </c>
      <c r="F271" s="152" t="s">
        <v>1991</v>
      </c>
      <c r="H271" s="151" t="s">
        <v>20</v>
      </c>
      <c r="I271" s="153"/>
      <c r="L271" s="149"/>
      <c r="M271" s="154"/>
      <c r="T271" s="155"/>
      <c r="AT271" s="151" t="s">
        <v>193</v>
      </c>
      <c r="AU271" s="151" t="s">
        <v>82</v>
      </c>
      <c r="AV271" s="12" t="s">
        <v>22</v>
      </c>
      <c r="AW271" s="12" t="s">
        <v>36</v>
      </c>
      <c r="AX271" s="12" t="s">
        <v>74</v>
      </c>
      <c r="AY271" s="151" t="s">
        <v>181</v>
      </c>
    </row>
    <row r="272" spans="2:65" s="12" customFormat="1" ht="11.25">
      <c r="B272" s="149"/>
      <c r="D272" s="150" t="s">
        <v>193</v>
      </c>
      <c r="E272" s="151" t="s">
        <v>20</v>
      </c>
      <c r="F272" s="152" t="s">
        <v>2039</v>
      </c>
      <c r="H272" s="151" t="s">
        <v>20</v>
      </c>
      <c r="I272" s="153"/>
      <c r="L272" s="149"/>
      <c r="M272" s="154"/>
      <c r="T272" s="155"/>
      <c r="AT272" s="151" t="s">
        <v>193</v>
      </c>
      <c r="AU272" s="151" t="s">
        <v>82</v>
      </c>
      <c r="AV272" s="12" t="s">
        <v>22</v>
      </c>
      <c r="AW272" s="12" t="s">
        <v>36</v>
      </c>
      <c r="AX272" s="12" t="s">
        <v>74</v>
      </c>
      <c r="AY272" s="151" t="s">
        <v>181</v>
      </c>
    </row>
    <row r="273" spans="2:65" s="13" customFormat="1" ht="11.25">
      <c r="B273" s="156"/>
      <c r="D273" s="150" t="s">
        <v>193</v>
      </c>
      <c r="E273" s="157" t="s">
        <v>20</v>
      </c>
      <c r="F273" s="158" t="s">
        <v>2037</v>
      </c>
      <c r="H273" s="159">
        <v>8.9779999999999998</v>
      </c>
      <c r="I273" s="160"/>
      <c r="L273" s="156"/>
      <c r="M273" s="161"/>
      <c r="T273" s="162"/>
      <c r="AT273" s="157" t="s">
        <v>193</v>
      </c>
      <c r="AU273" s="157" t="s">
        <v>82</v>
      </c>
      <c r="AV273" s="13" t="s">
        <v>82</v>
      </c>
      <c r="AW273" s="13" t="s">
        <v>36</v>
      </c>
      <c r="AX273" s="13" t="s">
        <v>74</v>
      </c>
      <c r="AY273" s="157" t="s">
        <v>181</v>
      </c>
    </row>
    <row r="274" spans="2:65" s="12" customFormat="1" ht="11.25">
      <c r="B274" s="149"/>
      <c r="D274" s="150" t="s">
        <v>193</v>
      </c>
      <c r="E274" s="151" t="s">
        <v>20</v>
      </c>
      <c r="F274" s="152" t="s">
        <v>1632</v>
      </c>
      <c r="H274" s="151" t="s">
        <v>20</v>
      </c>
      <c r="I274" s="153"/>
      <c r="L274" s="149"/>
      <c r="M274" s="154"/>
      <c r="T274" s="155"/>
      <c r="AT274" s="151" t="s">
        <v>193</v>
      </c>
      <c r="AU274" s="151" t="s">
        <v>82</v>
      </c>
      <c r="AV274" s="12" t="s">
        <v>22</v>
      </c>
      <c r="AW274" s="12" t="s">
        <v>36</v>
      </c>
      <c r="AX274" s="12" t="s">
        <v>74</v>
      </c>
      <c r="AY274" s="151" t="s">
        <v>181</v>
      </c>
    </row>
    <row r="275" spans="2:65" s="13" customFormat="1" ht="11.25">
      <c r="B275" s="156"/>
      <c r="D275" s="150" t="s">
        <v>193</v>
      </c>
      <c r="E275" s="157" t="s">
        <v>20</v>
      </c>
      <c r="F275" s="158" t="s">
        <v>2046</v>
      </c>
      <c r="H275" s="159">
        <v>2.5339999999999998</v>
      </c>
      <c r="I275" s="160"/>
      <c r="L275" s="156"/>
      <c r="M275" s="161"/>
      <c r="T275" s="162"/>
      <c r="AT275" s="157" t="s">
        <v>193</v>
      </c>
      <c r="AU275" s="157" t="s">
        <v>82</v>
      </c>
      <c r="AV275" s="13" t="s">
        <v>82</v>
      </c>
      <c r="AW275" s="13" t="s">
        <v>36</v>
      </c>
      <c r="AX275" s="13" t="s">
        <v>74</v>
      </c>
      <c r="AY275" s="157" t="s">
        <v>181</v>
      </c>
    </row>
    <row r="276" spans="2:65" s="13" customFormat="1" ht="11.25">
      <c r="B276" s="156"/>
      <c r="D276" s="150" t="s">
        <v>193</v>
      </c>
      <c r="E276" s="157" t="s">
        <v>20</v>
      </c>
      <c r="F276" s="158" t="s">
        <v>2047</v>
      </c>
      <c r="H276" s="159">
        <v>12.96</v>
      </c>
      <c r="I276" s="160"/>
      <c r="L276" s="156"/>
      <c r="M276" s="161"/>
      <c r="T276" s="162"/>
      <c r="AT276" s="157" t="s">
        <v>193</v>
      </c>
      <c r="AU276" s="157" t="s">
        <v>82</v>
      </c>
      <c r="AV276" s="13" t="s">
        <v>82</v>
      </c>
      <c r="AW276" s="13" t="s">
        <v>36</v>
      </c>
      <c r="AX276" s="13" t="s">
        <v>74</v>
      </c>
      <c r="AY276" s="157" t="s">
        <v>181</v>
      </c>
    </row>
    <row r="277" spans="2:65" s="14" customFormat="1" ht="11.25">
      <c r="B277" s="163"/>
      <c r="D277" s="150" t="s">
        <v>193</v>
      </c>
      <c r="E277" s="164" t="s">
        <v>20</v>
      </c>
      <c r="F277" s="165" t="s">
        <v>202</v>
      </c>
      <c r="H277" s="166">
        <v>24.472000000000001</v>
      </c>
      <c r="I277" s="167"/>
      <c r="L277" s="163"/>
      <c r="M277" s="168"/>
      <c r="T277" s="169"/>
      <c r="AT277" s="164" t="s">
        <v>193</v>
      </c>
      <c r="AU277" s="164" t="s">
        <v>82</v>
      </c>
      <c r="AV277" s="14" t="s">
        <v>189</v>
      </c>
      <c r="AW277" s="14" t="s">
        <v>36</v>
      </c>
      <c r="AX277" s="14" t="s">
        <v>22</v>
      </c>
      <c r="AY277" s="164" t="s">
        <v>181</v>
      </c>
    </row>
    <row r="278" spans="2:65" s="1" customFormat="1" ht="78" customHeight="1">
      <c r="B278" s="33"/>
      <c r="C278" s="132" t="s">
        <v>472</v>
      </c>
      <c r="D278" s="132" t="s">
        <v>184</v>
      </c>
      <c r="E278" s="133" t="s">
        <v>595</v>
      </c>
      <c r="F278" s="134" t="s">
        <v>596</v>
      </c>
      <c r="G278" s="135" t="s">
        <v>211</v>
      </c>
      <c r="H278" s="136">
        <v>12.959</v>
      </c>
      <c r="I278" s="137"/>
      <c r="J278" s="138">
        <f>ROUND(I278*H278,2)</f>
        <v>0</v>
      </c>
      <c r="K278" s="134" t="s">
        <v>188</v>
      </c>
      <c r="L278" s="33"/>
      <c r="M278" s="139" t="s">
        <v>20</v>
      </c>
      <c r="N278" s="140" t="s">
        <v>45</v>
      </c>
      <c r="P278" s="141">
        <f>O278*H278</f>
        <v>0</v>
      </c>
      <c r="Q278" s="141">
        <v>4.9849999999999998E-2</v>
      </c>
      <c r="R278" s="141">
        <f>Q278*H278</f>
        <v>0.64600614999999995</v>
      </c>
      <c r="S278" s="141">
        <v>0</v>
      </c>
      <c r="T278" s="142">
        <f>S278*H278</f>
        <v>0</v>
      </c>
      <c r="AR278" s="143" t="s">
        <v>317</v>
      </c>
      <c r="AT278" s="143" t="s">
        <v>184</v>
      </c>
      <c r="AU278" s="143" t="s">
        <v>82</v>
      </c>
      <c r="AY278" s="18" t="s">
        <v>181</v>
      </c>
      <c r="BE278" s="144">
        <f>IF(N278="základní",J278,0)</f>
        <v>0</v>
      </c>
      <c r="BF278" s="144">
        <f>IF(N278="snížená",J278,0)</f>
        <v>0</v>
      </c>
      <c r="BG278" s="144">
        <f>IF(N278="zákl. přenesená",J278,0)</f>
        <v>0</v>
      </c>
      <c r="BH278" s="144">
        <f>IF(N278="sníž. přenesená",J278,0)</f>
        <v>0</v>
      </c>
      <c r="BI278" s="144">
        <f>IF(N278="nulová",J278,0)</f>
        <v>0</v>
      </c>
      <c r="BJ278" s="18" t="s">
        <v>22</v>
      </c>
      <c r="BK278" s="144">
        <f>ROUND(I278*H278,2)</f>
        <v>0</v>
      </c>
      <c r="BL278" s="18" t="s">
        <v>317</v>
      </c>
      <c r="BM278" s="143" t="s">
        <v>2048</v>
      </c>
    </row>
    <row r="279" spans="2:65" s="1" customFormat="1" ht="11.25">
      <c r="B279" s="33"/>
      <c r="D279" s="145" t="s">
        <v>191</v>
      </c>
      <c r="F279" s="146" t="s">
        <v>598</v>
      </c>
      <c r="I279" s="147"/>
      <c r="L279" s="33"/>
      <c r="M279" s="148"/>
      <c r="T279" s="54"/>
      <c r="AT279" s="18" t="s">
        <v>191</v>
      </c>
      <c r="AU279" s="18" t="s">
        <v>82</v>
      </c>
    </row>
    <row r="280" spans="2:65" s="12" customFormat="1" ht="11.25">
      <c r="B280" s="149"/>
      <c r="D280" s="150" t="s">
        <v>193</v>
      </c>
      <c r="E280" s="151" t="s">
        <v>20</v>
      </c>
      <c r="F280" s="152" t="s">
        <v>1991</v>
      </c>
      <c r="H280" s="151" t="s">
        <v>20</v>
      </c>
      <c r="I280" s="153"/>
      <c r="L280" s="149"/>
      <c r="M280" s="154"/>
      <c r="T280" s="155"/>
      <c r="AT280" s="151" t="s">
        <v>193</v>
      </c>
      <c r="AU280" s="151" t="s">
        <v>82</v>
      </c>
      <c r="AV280" s="12" t="s">
        <v>22</v>
      </c>
      <c r="AW280" s="12" t="s">
        <v>36</v>
      </c>
      <c r="AX280" s="12" t="s">
        <v>74</v>
      </c>
      <c r="AY280" s="151" t="s">
        <v>181</v>
      </c>
    </row>
    <row r="281" spans="2:65" s="13" customFormat="1" ht="11.25">
      <c r="B281" s="156"/>
      <c r="D281" s="150" t="s">
        <v>193</v>
      </c>
      <c r="E281" s="157" t="s">
        <v>20</v>
      </c>
      <c r="F281" s="158" t="s">
        <v>2049</v>
      </c>
      <c r="H281" s="159">
        <v>6.7690000000000001</v>
      </c>
      <c r="I281" s="160"/>
      <c r="L281" s="156"/>
      <c r="M281" s="161"/>
      <c r="T281" s="162"/>
      <c r="AT281" s="157" t="s">
        <v>193</v>
      </c>
      <c r="AU281" s="157" t="s">
        <v>82</v>
      </c>
      <c r="AV281" s="13" t="s">
        <v>82</v>
      </c>
      <c r="AW281" s="13" t="s">
        <v>36</v>
      </c>
      <c r="AX281" s="13" t="s">
        <v>74</v>
      </c>
      <c r="AY281" s="157" t="s">
        <v>181</v>
      </c>
    </row>
    <row r="282" spans="2:65" s="13" customFormat="1" ht="11.25">
      <c r="B282" s="156"/>
      <c r="D282" s="150" t="s">
        <v>193</v>
      </c>
      <c r="E282" s="157" t="s">
        <v>20</v>
      </c>
      <c r="F282" s="158" t="s">
        <v>2050</v>
      </c>
      <c r="H282" s="159">
        <v>6.19</v>
      </c>
      <c r="I282" s="160"/>
      <c r="L282" s="156"/>
      <c r="M282" s="161"/>
      <c r="T282" s="162"/>
      <c r="AT282" s="157" t="s">
        <v>193</v>
      </c>
      <c r="AU282" s="157" t="s">
        <v>82</v>
      </c>
      <c r="AV282" s="13" t="s">
        <v>82</v>
      </c>
      <c r="AW282" s="13" t="s">
        <v>36</v>
      </c>
      <c r="AX282" s="13" t="s">
        <v>74</v>
      </c>
      <c r="AY282" s="157" t="s">
        <v>181</v>
      </c>
    </row>
    <row r="283" spans="2:65" s="14" customFormat="1" ht="11.25">
      <c r="B283" s="163"/>
      <c r="D283" s="150" t="s">
        <v>193</v>
      </c>
      <c r="E283" s="164" t="s">
        <v>20</v>
      </c>
      <c r="F283" s="165" t="s">
        <v>202</v>
      </c>
      <c r="H283" s="166">
        <v>12.959</v>
      </c>
      <c r="I283" s="167"/>
      <c r="L283" s="163"/>
      <c r="M283" s="168"/>
      <c r="T283" s="169"/>
      <c r="AT283" s="164" t="s">
        <v>193</v>
      </c>
      <c r="AU283" s="164" t="s">
        <v>82</v>
      </c>
      <c r="AV283" s="14" t="s">
        <v>189</v>
      </c>
      <c r="AW283" s="14" t="s">
        <v>36</v>
      </c>
      <c r="AX283" s="14" t="s">
        <v>22</v>
      </c>
      <c r="AY283" s="164" t="s">
        <v>181</v>
      </c>
    </row>
    <row r="284" spans="2:65" s="1" customFormat="1" ht="55.5" customHeight="1">
      <c r="B284" s="33"/>
      <c r="C284" s="132" t="s">
        <v>479</v>
      </c>
      <c r="D284" s="132" t="s">
        <v>184</v>
      </c>
      <c r="E284" s="133" t="s">
        <v>2051</v>
      </c>
      <c r="F284" s="134" t="s">
        <v>2052</v>
      </c>
      <c r="G284" s="135" t="s">
        <v>211</v>
      </c>
      <c r="H284" s="136">
        <v>2.5339999999999998</v>
      </c>
      <c r="I284" s="137"/>
      <c r="J284" s="138">
        <f>ROUND(I284*H284,2)</f>
        <v>0</v>
      </c>
      <c r="K284" s="134" t="s">
        <v>188</v>
      </c>
      <c r="L284" s="33"/>
      <c r="M284" s="139" t="s">
        <v>20</v>
      </c>
      <c r="N284" s="140" t="s">
        <v>45</v>
      </c>
      <c r="P284" s="141">
        <f>O284*H284</f>
        <v>0</v>
      </c>
      <c r="Q284" s="141">
        <v>1.2880000000000001E-2</v>
      </c>
      <c r="R284" s="141">
        <f>Q284*H284</f>
        <v>3.2637920000000001E-2</v>
      </c>
      <c r="S284" s="141">
        <v>0</v>
      </c>
      <c r="T284" s="142">
        <f>S284*H284</f>
        <v>0</v>
      </c>
      <c r="AR284" s="143" t="s">
        <v>317</v>
      </c>
      <c r="AT284" s="143" t="s">
        <v>184</v>
      </c>
      <c r="AU284" s="143" t="s">
        <v>82</v>
      </c>
      <c r="AY284" s="18" t="s">
        <v>181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22</v>
      </c>
      <c r="BK284" s="144">
        <f>ROUND(I284*H284,2)</f>
        <v>0</v>
      </c>
      <c r="BL284" s="18" t="s">
        <v>317</v>
      </c>
      <c r="BM284" s="143" t="s">
        <v>2053</v>
      </c>
    </row>
    <row r="285" spans="2:65" s="1" customFormat="1" ht="11.25">
      <c r="B285" s="33"/>
      <c r="D285" s="145" t="s">
        <v>191</v>
      </c>
      <c r="F285" s="146" t="s">
        <v>2054</v>
      </c>
      <c r="I285" s="147"/>
      <c r="L285" s="33"/>
      <c r="M285" s="148"/>
      <c r="T285" s="54"/>
      <c r="AT285" s="18" t="s">
        <v>191</v>
      </c>
      <c r="AU285" s="18" t="s">
        <v>82</v>
      </c>
    </row>
    <row r="286" spans="2:65" s="12" customFormat="1" ht="11.25">
      <c r="B286" s="149"/>
      <c r="D286" s="150" t="s">
        <v>193</v>
      </c>
      <c r="E286" s="151" t="s">
        <v>20</v>
      </c>
      <c r="F286" s="152" t="s">
        <v>1991</v>
      </c>
      <c r="H286" s="151" t="s">
        <v>20</v>
      </c>
      <c r="I286" s="153"/>
      <c r="L286" s="149"/>
      <c r="M286" s="154"/>
      <c r="T286" s="155"/>
      <c r="AT286" s="151" t="s">
        <v>193</v>
      </c>
      <c r="AU286" s="151" t="s">
        <v>82</v>
      </c>
      <c r="AV286" s="12" t="s">
        <v>22</v>
      </c>
      <c r="AW286" s="12" t="s">
        <v>36</v>
      </c>
      <c r="AX286" s="12" t="s">
        <v>74</v>
      </c>
      <c r="AY286" s="151" t="s">
        <v>181</v>
      </c>
    </row>
    <row r="287" spans="2:65" s="13" customFormat="1" ht="11.25">
      <c r="B287" s="156"/>
      <c r="D287" s="150" t="s">
        <v>193</v>
      </c>
      <c r="E287" s="157" t="s">
        <v>20</v>
      </c>
      <c r="F287" s="158" t="s">
        <v>2046</v>
      </c>
      <c r="H287" s="159">
        <v>2.5339999999999998</v>
      </c>
      <c r="I287" s="160"/>
      <c r="L287" s="156"/>
      <c r="M287" s="161"/>
      <c r="T287" s="162"/>
      <c r="AT287" s="157" t="s">
        <v>193</v>
      </c>
      <c r="AU287" s="157" t="s">
        <v>82</v>
      </c>
      <c r="AV287" s="13" t="s">
        <v>82</v>
      </c>
      <c r="AW287" s="13" t="s">
        <v>36</v>
      </c>
      <c r="AX287" s="13" t="s">
        <v>22</v>
      </c>
      <c r="AY287" s="157" t="s">
        <v>181</v>
      </c>
    </row>
    <row r="288" spans="2:65" s="1" customFormat="1" ht="49.15" customHeight="1">
      <c r="B288" s="33"/>
      <c r="C288" s="132" t="s">
        <v>488</v>
      </c>
      <c r="D288" s="132" t="s">
        <v>184</v>
      </c>
      <c r="E288" s="133" t="s">
        <v>607</v>
      </c>
      <c r="F288" s="134" t="s">
        <v>608</v>
      </c>
      <c r="G288" s="135" t="s">
        <v>211</v>
      </c>
      <c r="H288" s="136">
        <v>8.65</v>
      </c>
      <c r="I288" s="137"/>
      <c r="J288" s="138">
        <f>ROUND(I288*H288,2)</f>
        <v>0</v>
      </c>
      <c r="K288" s="134" t="s">
        <v>188</v>
      </c>
      <c r="L288" s="33"/>
      <c r="M288" s="139" t="s">
        <v>20</v>
      </c>
      <c r="N288" s="140" t="s">
        <v>45</v>
      </c>
      <c r="P288" s="141">
        <f>O288*H288</f>
        <v>0</v>
      </c>
      <c r="Q288" s="141">
        <v>1.26E-2</v>
      </c>
      <c r="R288" s="141">
        <f>Q288*H288</f>
        <v>0.10899</v>
      </c>
      <c r="S288" s="141">
        <v>0</v>
      </c>
      <c r="T288" s="142">
        <f>S288*H288</f>
        <v>0</v>
      </c>
      <c r="AR288" s="143" t="s">
        <v>317</v>
      </c>
      <c r="AT288" s="143" t="s">
        <v>184</v>
      </c>
      <c r="AU288" s="143" t="s">
        <v>82</v>
      </c>
      <c r="AY288" s="18" t="s">
        <v>181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8" t="s">
        <v>22</v>
      </c>
      <c r="BK288" s="144">
        <f>ROUND(I288*H288,2)</f>
        <v>0</v>
      </c>
      <c r="BL288" s="18" t="s">
        <v>317</v>
      </c>
      <c r="BM288" s="143" t="s">
        <v>2055</v>
      </c>
    </row>
    <row r="289" spans="2:65" s="1" customFormat="1" ht="11.25">
      <c r="B289" s="33"/>
      <c r="D289" s="145" t="s">
        <v>191</v>
      </c>
      <c r="F289" s="146" t="s">
        <v>610</v>
      </c>
      <c r="I289" s="147"/>
      <c r="L289" s="33"/>
      <c r="M289" s="148"/>
      <c r="T289" s="54"/>
      <c r="AT289" s="18" t="s">
        <v>191</v>
      </c>
      <c r="AU289" s="18" t="s">
        <v>82</v>
      </c>
    </row>
    <row r="290" spans="2:65" s="12" customFormat="1" ht="11.25">
      <c r="B290" s="149"/>
      <c r="D290" s="150" t="s">
        <v>193</v>
      </c>
      <c r="E290" s="151" t="s">
        <v>20</v>
      </c>
      <c r="F290" s="152" t="s">
        <v>1991</v>
      </c>
      <c r="H290" s="151" t="s">
        <v>20</v>
      </c>
      <c r="I290" s="153"/>
      <c r="L290" s="149"/>
      <c r="M290" s="154"/>
      <c r="T290" s="155"/>
      <c r="AT290" s="151" t="s">
        <v>193</v>
      </c>
      <c r="AU290" s="151" t="s">
        <v>82</v>
      </c>
      <c r="AV290" s="12" t="s">
        <v>22</v>
      </c>
      <c r="AW290" s="12" t="s">
        <v>36</v>
      </c>
      <c r="AX290" s="12" t="s">
        <v>74</v>
      </c>
      <c r="AY290" s="151" t="s">
        <v>181</v>
      </c>
    </row>
    <row r="291" spans="2:65" s="13" customFormat="1" ht="11.25">
      <c r="B291" s="156"/>
      <c r="D291" s="150" t="s">
        <v>193</v>
      </c>
      <c r="E291" s="157" t="s">
        <v>20</v>
      </c>
      <c r="F291" s="158" t="s">
        <v>2056</v>
      </c>
      <c r="H291" s="159">
        <v>4.2409999999999997</v>
      </c>
      <c r="I291" s="160"/>
      <c r="L291" s="156"/>
      <c r="M291" s="161"/>
      <c r="T291" s="162"/>
      <c r="AT291" s="157" t="s">
        <v>193</v>
      </c>
      <c r="AU291" s="157" t="s">
        <v>82</v>
      </c>
      <c r="AV291" s="13" t="s">
        <v>82</v>
      </c>
      <c r="AW291" s="13" t="s">
        <v>36</v>
      </c>
      <c r="AX291" s="13" t="s">
        <v>74</v>
      </c>
      <c r="AY291" s="157" t="s">
        <v>181</v>
      </c>
    </row>
    <row r="292" spans="2:65" s="13" customFormat="1" ht="11.25">
      <c r="B292" s="156"/>
      <c r="D292" s="150" t="s">
        <v>193</v>
      </c>
      <c r="E292" s="157" t="s">
        <v>20</v>
      </c>
      <c r="F292" s="158" t="s">
        <v>2057</v>
      </c>
      <c r="H292" s="159">
        <v>4.6379999999999999</v>
      </c>
      <c r="I292" s="160"/>
      <c r="L292" s="156"/>
      <c r="M292" s="161"/>
      <c r="T292" s="162"/>
      <c r="AT292" s="157" t="s">
        <v>193</v>
      </c>
      <c r="AU292" s="157" t="s">
        <v>82</v>
      </c>
      <c r="AV292" s="13" t="s">
        <v>82</v>
      </c>
      <c r="AW292" s="13" t="s">
        <v>36</v>
      </c>
      <c r="AX292" s="13" t="s">
        <v>74</v>
      </c>
      <c r="AY292" s="157" t="s">
        <v>181</v>
      </c>
    </row>
    <row r="293" spans="2:65" s="13" customFormat="1" ht="11.25">
      <c r="B293" s="156"/>
      <c r="D293" s="150" t="s">
        <v>193</v>
      </c>
      <c r="E293" s="157" t="s">
        <v>20</v>
      </c>
      <c r="F293" s="158" t="s">
        <v>2058</v>
      </c>
      <c r="H293" s="159">
        <v>-0.22900000000000001</v>
      </c>
      <c r="I293" s="160"/>
      <c r="L293" s="156"/>
      <c r="M293" s="161"/>
      <c r="T293" s="162"/>
      <c r="AT293" s="157" t="s">
        <v>193</v>
      </c>
      <c r="AU293" s="157" t="s">
        <v>82</v>
      </c>
      <c r="AV293" s="13" t="s">
        <v>82</v>
      </c>
      <c r="AW293" s="13" t="s">
        <v>36</v>
      </c>
      <c r="AX293" s="13" t="s">
        <v>74</v>
      </c>
      <c r="AY293" s="157" t="s">
        <v>181</v>
      </c>
    </row>
    <row r="294" spans="2:65" s="14" customFormat="1" ht="11.25">
      <c r="B294" s="163"/>
      <c r="D294" s="150" t="s">
        <v>193</v>
      </c>
      <c r="E294" s="164" t="s">
        <v>20</v>
      </c>
      <c r="F294" s="165" t="s">
        <v>202</v>
      </c>
      <c r="H294" s="166">
        <v>8.65</v>
      </c>
      <c r="I294" s="167"/>
      <c r="L294" s="163"/>
      <c r="M294" s="168"/>
      <c r="T294" s="169"/>
      <c r="AT294" s="164" t="s">
        <v>193</v>
      </c>
      <c r="AU294" s="164" t="s">
        <v>82</v>
      </c>
      <c r="AV294" s="14" t="s">
        <v>189</v>
      </c>
      <c r="AW294" s="14" t="s">
        <v>36</v>
      </c>
      <c r="AX294" s="14" t="s">
        <v>22</v>
      </c>
      <c r="AY294" s="164" t="s">
        <v>181</v>
      </c>
    </row>
    <row r="295" spans="2:65" s="1" customFormat="1" ht="37.9" customHeight="1">
      <c r="B295" s="33"/>
      <c r="C295" s="132" t="s">
        <v>494</v>
      </c>
      <c r="D295" s="132" t="s">
        <v>184</v>
      </c>
      <c r="E295" s="133" t="s">
        <v>612</v>
      </c>
      <c r="F295" s="134" t="s">
        <v>613</v>
      </c>
      <c r="G295" s="135" t="s">
        <v>211</v>
      </c>
      <c r="H295" s="136">
        <v>16</v>
      </c>
      <c r="I295" s="137"/>
      <c r="J295" s="138">
        <f>ROUND(I295*H295,2)</f>
        <v>0</v>
      </c>
      <c r="K295" s="134" t="s">
        <v>188</v>
      </c>
      <c r="L295" s="33"/>
      <c r="M295" s="139" t="s">
        <v>20</v>
      </c>
      <c r="N295" s="140" t="s">
        <v>45</v>
      </c>
      <c r="P295" s="141">
        <f>O295*H295</f>
        <v>0</v>
      </c>
      <c r="Q295" s="141">
        <v>1.25E-3</v>
      </c>
      <c r="R295" s="141">
        <f>Q295*H295</f>
        <v>0.02</v>
      </c>
      <c r="S295" s="141">
        <v>0</v>
      </c>
      <c r="T295" s="142">
        <f>S295*H295</f>
        <v>0</v>
      </c>
      <c r="AR295" s="143" t="s">
        <v>317</v>
      </c>
      <c r="AT295" s="143" t="s">
        <v>184</v>
      </c>
      <c r="AU295" s="143" t="s">
        <v>82</v>
      </c>
      <c r="AY295" s="18" t="s">
        <v>181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8" t="s">
        <v>22</v>
      </c>
      <c r="BK295" s="144">
        <f>ROUND(I295*H295,2)</f>
        <v>0</v>
      </c>
      <c r="BL295" s="18" t="s">
        <v>317</v>
      </c>
      <c r="BM295" s="143" t="s">
        <v>2059</v>
      </c>
    </row>
    <row r="296" spans="2:65" s="1" customFormat="1" ht="11.25">
      <c r="B296" s="33"/>
      <c r="D296" s="145" t="s">
        <v>191</v>
      </c>
      <c r="F296" s="146" t="s">
        <v>615</v>
      </c>
      <c r="I296" s="147"/>
      <c r="L296" s="33"/>
      <c r="M296" s="148"/>
      <c r="T296" s="54"/>
      <c r="AT296" s="18" t="s">
        <v>191</v>
      </c>
      <c r="AU296" s="18" t="s">
        <v>82</v>
      </c>
    </row>
    <row r="297" spans="2:65" s="12" customFormat="1" ht="11.25">
      <c r="B297" s="149"/>
      <c r="D297" s="150" t="s">
        <v>193</v>
      </c>
      <c r="E297" s="151" t="s">
        <v>20</v>
      </c>
      <c r="F297" s="152" t="s">
        <v>616</v>
      </c>
      <c r="H297" s="151" t="s">
        <v>20</v>
      </c>
      <c r="I297" s="153"/>
      <c r="L297" s="149"/>
      <c r="M297" s="154"/>
      <c r="T297" s="155"/>
      <c r="AT297" s="151" t="s">
        <v>193</v>
      </c>
      <c r="AU297" s="151" t="s">
        <v>82</v>
      </c>
      <c r="AV297" s="12" t="s">
        <v>22</v>
      </c>
      <c r="AW297" s="12" t="s">
        <v>36</v>
      </c>
      <c r="AX297" s="12" t="s">
        <v>74</v>
      </c>
      <c r="AY297" s="151" t="s">
        <v>181</v>
      </c>
    </row>
    <row r="298" spans="2:65" s="12" customFormat="1" ht="11.25">
      <c r="B298" s="149"/>
      <c r="D298" s="150" t="s">
        <v>193</v>
      </c>
      <c r="E298" s="151" t="s">
        <v>20</v>
      </c>
      <c r="F298" s="152" t="s">
        <v>1976</v>
      </c>
      <c r="H298" s="151" t="s">
        <v>20</v>
      </c>
      <c r="I298" s="153"/>
      <c r="L298" s="149"/>
      <c r="M298" s="154"/>
      <c r="T298" s="155"/>
      <c r="AT298" s="151" t="s">
        <v>193</v>
      </c>
      <c r="AU298" s="151" t="s">
        <v>82</v>
      </c>
      <c r="AV298" s="12" t="s">
        <v>22</v>
      </c>
      <c r="AW298" s="12" t="s">
        <v>36</v>
      </c>
      <c r="AX298" s="12" t="s">
        <v>74</v>
      </c>
      <c r="AY298" s="151" t="s">
        <v>181</v>
      </c>
    </row>
    <row r="299" spans="2:65" s="13" customFormat="1" ht="11.25">
      <c r="B299" s="156"/>
      <c r="D299" s="150" t="s">
        <v>193</v>
      </c>
      <c r="E299" s="157" t="s">
        <v>20</v>
      </c>
      <c r="F299" s="158" t="s">
        <v>317</v>
      </c>
      <c r="H299" s="159">
        <v>16</v>
      </c>
      <c r="I299" s="160"/>
      <c r="L299" s="156"/>
      <c r="M299" s="161"/>
      <c r="T299" s="162"/>
      <c r="AT299" s="157" t="s">
        <v>193</v>
      </c>
      <c r="AU299" s="157" t="s">
        <v>82</v>
      </c>
      <c r="AV299" s="13" t="s">
        <v>82</v>
      </c>
      <c r="AW299" s="13" t="s">
        <v>36</v>
      </c>
      <c r="AX299" s="13" t="s">
        <v>22</v>
      </c>
      <c r="AY299" s="157" t="s">
        <v>181</v>
      </c>
    </row>
    <row r="300" spans="2:65" s="1" customFormat="1" ht="24.2" customHeight="1">
      <c r="B300" s="33"/>
      <c r="C300" s="177" t="s">
        <v>499</v>
      </c>
      <c r="D300" s="177" t="s">
        <v>309</v>
      </c>
      <c r="E300" s="178" t="s">
        <v>618</v>
      </c>
      <c r="F300" s="179" t="s">
        <v>619</v>
      </c>
      <c r="G300" s="180" t="s">
        <v>211</v>
      </c>
      <c r="H300" s="181">
        <v>4.2</v>
      </c>
      <c r="I300" s="182"/>
      <c r="J300" s="183">
        <f>ROUND(I300*H300,2)</f>
        <v>0</v>
      </c>
      <c r="K300" s="179" t="s">
        <v>188</v>
      </c>
      <c r="L300" s="184"/>
      <c r="M300" s="185" t="s">
        <v>20</v>
      </c>
      <c r="N300" s="186" t="s">
        <v>45</v>
      </c>
      <c r="P300" s="141">
        <f>O300*H300</f>
        <v>0</v>
      </c>
      <c r="Q300" s="141">
        <v>8.0000000000000002E-3</v>
      </c>
      <c r="R300" s="141">
        <f>Q300*H300</f>
        <v>3.3600000000000005E-2</v>
      </c>
      <c r="S300" s="141">
        <v>0</v>
      </c>
      <c r="T300" s="142">
        <f>S300*H300</f>
        <v>0</v>
      </c>
      <c r="AR300" s="143" t="s">
        <v>431</v>
      </c>
      <c r="AT300" s="143" t="s">
        <v>309</v>
      </c>
      <c r="AU300" s="143" t="s">
        <v>82</v>
      </c>
      <c r="AY300" s="18" t="s">
        <v>181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8" t="s">
        <v>22</v>
      </c>
      <c r="BK300" s="144">
        <f>ROUND(I300*H300,2)</f>
        <v>0</v>
      </c>
      <c r="BL300" s="18" t="s">
        <v>317</v>
      </c>
      <c r="BM300" s="143" t="s">
        <v>2060</v>
      </c>
    </row>
    <row r="301" spans="2:65" s="12" customFormat="1" ht="11.25">
      <c r="B301" s="149"/>
      <c r="D301" s="150" t="s">
        <v>193</v>
      </c>
      <c r="E301" s="151" t="s">
        <v>20</v>
      </c>
      <c r="F301" s="152" t="s">
        <v>616</v>
      </c>
      <c r="H301" s="151" t="s">
        <v>20</v>
      </c>
      <c r="I301" s="153"/>
      <c r="L301" s="149"/>
      <c r="M301" s="154"/>
      <c r="T301" s="155"/>
      <c r="AT301" s="151" t="s">
        <v>193</v>
      </c>
      <c r="AU301" s="151" t="s">
        <v>82</v>
      </c>
      <c r="AV301" s="12" t="s">
        <v>22</v>
      </c>
      <c r="AW301" s="12" t="s">
        <v>36</v>
      </c>
      <c r="AX301" s="12" t="s">
        <v>74</v>
      </c>
      <c r="AY301" s="151" t="s">
        <v>181</v>
      </c>
    </row>
    <row r="302" spans="2:65" s="12" customFormat="1" ht="11.25">
      <c r="B302" s="149"/>
      <c r="D302" s="150" t="s">
        <v>193</v>
      </c>
      <c r="E302" s="151" t="s">
        <v>20</v>
      </c>
      <c r="F302" s="152" t="s">
        <v>2061</v>
      </c>
      <c r="H302" s="151" t="s">
        <v>20</v>
      </c>
      <c r="I302" s="153"/>
      <c r="L302" s="149"/>
      <c r="M302" s="154"/>
      <c r="T302" s="155"/>
      <c r="AT302" s="151" t="s">
        <v>193</v>
      </c>
      <c r="AU302" s="151" t="s">
        <v>82</v>
      </c>
      <c r="AV302" s="12" t="s">
        <v>22</v>
      </c>
      <c r="AW302" s="12" t="s">
        <v>36</v>
      </c>
      <c r="AX302" s="12" t="s">
        <v>74</v>
      </c>
      <c r="AY302" s="151" t="s">
        <v>181</v>
      </c>
    </row>
    <row r="303" spans="2:65" s="13" customFormat="1" ht="11.25">
      <c r="B303" s="156"/>
      <c r="D303" s="150" t="s">
        <v>193</v>
      </c>
      <c r="E303" s="157" t="s">
        <v>20</v>
      </c>
      <c r="F303" s="158" t="s">
        <v>2062</v>
      </c>
      <c r="H303" s="159">
        <v>4</v>
      </c>
      <c r="I303" s="160"/>
      <c r="L303" s="156"/>
      <c r="M303" s="161"/>
      <c r="T303" s="162"/>
      <c r="AT303" s="157" t="s">
        <v>193</v>
      </c>
      <c r="AU303" s="157" t="s">
        <v>82</v>
      </c>
      <c r="AV303" s="13" t="s">
        <v>82</v>
      </c>
      <c r="AW303" s="13" t="s">
        <v>36</v>
      </c>
      <c r="AX303" s="13" t="s">
        <v>22</v>
      </c>
      <c r="AY303" s="157" t="s">
        <v>181</v>
      </c>
    </row>
    <row r="304" spans="2:65" s="13" customFormat="1" ht="11.25">
      <c r="B304" s="156"/>
      <c r="D304" s="150" t="s">
        <v>193</v>
      </c>
      <c r="F304" s="158" t="s">
        <v>2063</v>
      </c>
      <c r="H304" s="159">
        <v>4.2</v>
      </c>
      <c r="I304" s="160"/>
      <c r="L304" s="156"/>
      <c r="M304" s="161"/>
      <c r="T304" s="162"/>
      <c r="AT304" s="157" t="s">
        <v>193</v>
      </c>
      <c r="AU304" s="157" t="s">
        <v>82</v>
      </c>
      <c r="AV304" s="13" t="s">
        <v>82</v>
      </c>
      <c r="AW304" s="13" t="s">
        <v>4</v>
      </c>
      <c r="AX304" s="13" t="s">
        <v>22</v>
      </c>
      <c r="AY304" s="157" t="s">
        <v>181</v>
      </c>
    </row>
    <row r="305" spans="2:65" s="1" customFormat="1" ht="33" customHeight="1">
      <c r="B305" s="33"/>
      <c r="C305" s="132" t="s">
        <v>506</v>
      </c>
      <c r="D305" s="132" t="s">
        <v>184</v>
      </c>
      <c r="E305" s="133" t="s">
        <v>635</v>
      </c>
      <c r="F305" s="134" t="s">
        <v>636</v>
      </c>
      <c r="G305" s="135" t="s">
        <v>187</v>
      </c>
      <c r="H305" s="136">
        <v>2</v>
      </c>
      <c r="I305" s="137"/>
      <c r="J305" s="138">
        <f>ROUND(I305*H305,2)</f>
        <v>0</v>
      </c>
      <c r="K305" s="134" t="s">
        <v>188</v>
      </c>
      <c r="L305" s="33"/>
      <c r="M305" s="139" t="s">
        <v>20</v>
      </c>
      <c r="N305" s="140" t="s">
        <v>45</v>
      </c>
      <c r="P305" s="141">
        <f>O305*H305</f>
        <v>0</v>
      </c>
      <c r="Q305" s="141">
        <v>1.0000000000000001E-5</v>
      </c>
      <c r="R305" s="141">
        <f>Q305*H305</f>
        <v>2.0000000000000002E-5</v>
      </c>
      <c r="S305" s="141">
        <v>0</v>
      </c>
      <c r="T305" s="142">
        <f>S305*H305</f>
        <v>0</v>
      </c>
      <c r="AR305" s="143" t="s">
        <v>317</v>
      </c>
      <c r="AT305" s="143" t="s">
        <v>184</v>
      </c>
      <c r="AU305" s="143" t="s">
        <v>82</v>
      </c>
      <c r="AY305" s="18" t="s">
        <v>181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22</v>
      </c>
      <c r="BK305" s="144">
        <f>ROUND(I305*H305,2)</f>
        <v>0</v>
      </c>
      <c r="BL305" s="18" t="s">
        <v>317</v>
      </c>
      <c r="BM305" s="143" t="s">
        <v>2064</v>
      </c>
    </row>
    <row r="306" spans="2:65" s="1" customFormat="1" ht="11.25">
      <c r="B306" s="33"/>
      <c r="D306" s="145" t="s">
        <v>191</v>
      </c>
      <c r="F306" s="146" t="s">
        <v>638</v>
      </c>
      <c r="I306" s="147"/>
      <c r="L306" s="33"/>
      <c r="M306" s="148"/>
      <c r="T306" s="54"/>
      <c r="AT306" s="18" t="s">
        <v>191</v>
      </c>
      <c r="AU306" s="18" t="s">
        <v>82</v>
      </c>
    </row>
    <row r="307" spans="2:65" s="12" customFormat="1" ht="11.25">
      <c r="B307" s="149"/>
      <c r="D307" s="150" t="s">
        <v>193</v>
      </c>
      <c r="E307" s="151" t="s">
        <v>20</v>
      </c>
      <c r="F307" s="152" t="s">
        <v>1991</v>
      </c>
      <c r="H307" s="151" t="s">
        <v>20</v>
      </c>
      <c r="I307" s="153"/>
      <c r="L307" s="149"/>
      <c r="M307" s="154"/>
      <c r="T307" s="155"/>
      <c r="AT307" s="151" t="s">
        <v>193</v>
      </c>
      <c r="AU307" s="151" t="s">
        <v>82</v>
      </c>
      <c r="AV307" s="12" t="s">
        <v>22</v>
      </c>
      <c r="AW307" s="12" t="s">
        <v>36</v>
      </c>
      <c r="AX307" s="12" t="s">
        <v>74</v>
      </c>
      <c r="AY307" s="151" t="s">
        <v>181</v>
      </c>
    </row>
    <row r="308" spans="2:65" s="13" customFormat="1" ht="11.25">
      <c r="B308" s="156"/>
      <c r="D308" s="150" t="s">
        <v>193</v>
      </c>
      <c r="E308" s="157" t="s">
        <v>20</v>
      </c>
      <c r="F308" s="158" t="s">
        <v>82</v>
      </c>
      <c r="H308" s="159">
        <v>2</v>
      </c>
      <c r="I308" s="160"/>
      <c r="L308" s="156"/>
      <c r="M308" s="161"/>
      <c r="T308" s="162"/>
      <c r="AT308" s="157" t="s">
        <v>193</v>
      </c>
      <c r="AU308" s="157" t="s">
        <v>82</v>
      </c>
      <c r="AV308" s="13" t="s">
        <v>82</v>
      </c>
      <c r="AW308" s="13" t="s">
        <v>36</v>
      </c>
      <c r="AX308" s="13" t="s">
        <v>22</v>
      </c>
      <c r="AY308" s="157" t="s">
        <v>181</v>
      </c>
    </row>
    <row r="309" spans="2:65" s="1" customFormat="1" ht="24.2" customHeight="1">
      <c r="B309" s="33"/>
      <c r="C309" s="177" t="s">
        <v>510</v>
      </c>
      <c r="D309" s="177" t="s">
        <v>309</v>
      </c>
      <c r="E309" s="178" t="s">
        <v>640</v>
      </c>
      <c r="F309" s="179" t="s">
        <v>641</v>
      </c>
      <c r="G309" s="180" t="s">
        <v>187</v>
      </c>
      <c r="H309" s="181">
        <v>2</v>
      </c>
      <c r="I309" s="182"/>
      <c r="J309" s="183">
        <f>ROUND(I309*H309,2)</f>
        <v>0</v>
      </c>
      <c r="K309" s="179" t="s">
        <v>188</v>
      </c>
      <c r="L309" s="184"/>
      <c r="M309" s="185" t="s">
        <v>20</v>
      </c>
      <c r="N309" s="186" t="s">
        <v>45</v>
      </c>
      <c r="P309" s="141">
        <f>O309*H309</f>
        <v>0</v>
      </c>
      <c r="Q309" s="141">
        <v>2.5000000000000001E-3</v>
      </c>
      <c r="R309" s="141">
        <f>Q309*H309</f>
        <v>5.0000000000000001E-3</v>
      </c>
      <c r="S309" s="141">
        <v>0</v>
      </c>
      <c r="T309" s="142">
        <f>S309*H309</f>
        <v>0</v>
      </c>
      <c r="AR309" s="143" t="s">
        <v>431</v>
      </c>
      <c r="AT309" s="143" t="s">
        <v>309</v>
      </c>
      <c r="AU309" s="143" t="s">
        <v>82</v>
      </c>
      <c r="AY309" s="18" t="s">
        <v>181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8" t="s">
        <v>22</v>
      </c>
      <c r="BK309" s="144">
        <f>ROUND(I309*H309,2)</f>
        <v>0</v>
      </c>
      <c r="BL309" s="18" t="s">
        <v>317</v>
      </c>
      <c r="BM309" s="143" t="s">
        <v>2065</v>
      </c>
    </row>
    <row r="310" spans="2:65" s="1" customFormat="1" ht="33" customHeight="1">
      <c r="B310" s="33"/>
      <c r="C310" s="132" t="s">
        <v>516</v>
      </c>
      <c r="D310" s="132" t="s">
        <v>184</v>
      </c>
      <c r="E310" s="133" t="s">
        <v>1658</v>
      </c>
      <c r="F310" s="134" t="s">
        <v>1659</v>
      </c>
      <c r="G310" s="135" t="s">
        <v>187</v>
      </c>
      <c r="H310" s="136">
        <v>1</v>
      </c>
      <c r="I310" s="137"/>
      <c r="J310" s="138">
        <f>ROUND(I310*H310,2)</f>
        <v>0</v>
      </c>
      <c r="K310" s="134" t="s">
        <v>188</v>
      </c>
      <c r="L310" s="33"/>
      <c r="M310" s="139" t="s">
        <v>20</v>
      </c>
      <c r="N310" s="140" t="s">
        <v>45</v>
      </c>
      <c r="P310" s="141">
        <f>O310*H310</f>
        <v>0</v>
      </c>
      <c r="Q310" s="141">
        <v>1.0000000000000001E-5</v>
      </c>
      <c r="R310" s="141">
        <f>Q310*H310</f>
        <v>1.0000000000000001E-5</v>
      </c>
      <c r="S310" s="141">
        <v>0</v>
      </c>
      <c r="T310" s="142">
        <f>S310*H310</f>
        <v>0</v>
      </c>
      <c r="AR310" s="143" t="s">
        <v>317</v>
      </c>
      <c r="AT310" s="143" t="s">
        <v>184</v>
      </c>
      <c r="AU310" s="143" t="s">
        <v>82</v>
      </c>
      <c r="AY310" s="18" t="s">
        <v>181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22</v>
      </c>
      <c r="BK310" s="144">
        <f>ROUND(I310*H310,2)</f>
        <v>0</v>
      </c>
      <c r="BL310" s="18" t="s">
        <v>317</v>
      </c>
      <c r="BM310" s="143" t="s">
        <v>2066</v>
      </c>
    </row>
    <row r="311" spans="2:65" s="1" customFormat="1" ht="11.25">
      <c r="B311" s="33"/>
      <c r="D311" s="145" t="s">
        <v>191</v>
      </c>
      <c r="F311" s="146" t="s">
        <v>1661</v>
      </c>
      <c r="I311" s="147"/>
      <c r="L311" s="33"/>
      <c r="M311" s="148"/>
      <c r="T311" s="54"/>
      <c r="AT311" s="18" t="s">
        <v>191</v>
      </c>
      <c r="AU311" s="18" t="s">
        <v>82</v>
      </c>
    </row>
    <row r="312" spans="2:65" s="12" customFormat="1" ht="11.25">
      <c r="B312" s="149"/>
      <c r="D312" s="150" t="s">
        <v>193</v>
      </c>
      <c r="E312" s="151" t="s">
        <v>20</v>
      </c>
      <c r="F312" s="152" t="s">
        <v>1991</v>
      </c>
      <c r="H312" s="151" t="s">
        <v>20</v>
      </c>
      <c r="I312" s="153"/>
      <c r="L312" s="149"/>
      <c r="M312" s="154"/>
      <c r="T312" s="155"/>
      <c r="AT312" s="151" t="s">
        <v>193</v>
      </c>
      <c r="AU312" s="151" t="s">
        <v>82</v>
      </c>
      <c r="AV312" s="12" t="s">
        <v>22</v>
      </c>
      <c r="AW312" s="12" t="s">
        <v>36</v>
      </c>
      <c r="AX312" s="12" t="s">
        <v>74</v>
      </c>
      <c r="AY312" s="151" t="s">
        <v>181</v>
      </c>
    </row>
    <row r="313" spans="2:65" s="13" customFormat="1" ht="11.25">
      <c r="B313" s="156"/>
      <c r="D313" s="150" t="s">
        <v>193</v>
      </c>
      <c r="E313" s="157" t="s">
        <v>20</v>
      </c>
      <c r="F313" s="158" t="s">
        <v>22</v>
      </c>
      <c r="H313" s="159">
        <v>1</v>
      </c>
      <c r="I313" s="160"/>
      <c r="L313" s="156"/>
      <c r="M313" s="161"/>
      <c r="T313" s="162"/>
      <c r="AT313" s="157" t="s">
        <v>193</v>
      </c>
      <c r="AU313" s="157" t="s">
        <v>82</v>
      </c>
      <c r="AV313" s="13" t="s">
        <v>82</v>
      </c>
      <c r="AW313" s="13" t="s">
        <v>36</v>
      </c>
      <c r="AX313" s="13" t="s">
        <v>22</v>
      </c>
      <c r="AY313" s="157" t="s">
        <v>181</v>
      </c>
    </row>
    <row r="314" spans="2:65" s="1" customFormat="1" ht="24.2" customHeight="1">
      <c r="B314" s="33"/>
      <c r="C314" s="177" t="s">
        <v>520</v>
      </c>
      <c r="D314" s="177" t="s">
        <v>309</v>
      </c>
      <c r="E314" s="178" t="s">
        <v>1662</v>
      </c>
      <c r="F314" s="179" t="s">
        <v>1663</v>
      </c>
      <c r="G314" s="180" t="s">
        <v>187</v>
      </c>
      <c r="H314" s="181">
        <v>1</v>
      </c>
      <c r="I314" s="182"/>
      <c r="J314" s="183">
        <f>ROUND(I314*H314,2)</f>
        <v>0</v>
      </c>
      <c r="K314" s="179" t="s">
        <v>188</v>
      </c>
      <c r="L314" s="184"/>
      <c r="M314" s="185" t="s">
        <v>20</v>
      </c>
      <c r="N314" s="186" t="s">
        <v>45</v>
      </c>
      <c r="P314" s="141">
        <f>O314*H314</f>
        <v>0</v>
      </c>
      <c r="Q314" s="141">
        <v>2.5000000000000001E-3</v>
      </c>
      <c r="R314" s="141">
        <f>Q314*H314</f>
        <v>2.5000000000000001E-3</v>
      </c>
      <c r="S314" s="141">
        <v>0</v>
      </c>
      <c r="T314" s="142">
        <f>S314*H314</f>
        <v>0</v>
      </c>
      <c r="AR314" s="143" t="s">
        <v>431</v>
      </c>
      <c r="AT314" s="143" t="s">
        <v>309</v>
      </c>
      <c r="AU314" s="143" t="s">
        <v>82</v>
      </c>
      <c r="AY314" s="18" t="s">
        <v>181</v>
      </c>
      <c r="BE314" s="144">
        <f>IF(N314="základní",J314,0)</f>
        <v>0</v>
      </c>
      <c r="BF314" s="144">
        <f>IF(N314="snížená",J314,0)</f>
        <v>0</v>
      </c>
      <c r="BG314" s="144">
        <f>IF(N314="zákl. přenesená",J314,0)</f>
        <v>0</v>
      </c>
      <c r="BH314" s="144">
        <f>IF(N314="sníž. přenesená",J314,0)</f>
        <v>0</v>
      </c>
      <c r="BI314" s="144">
        <f>IF(N314="nulová",J314,0)</f>
        <v>0</v>
      </c>
      <c r="BJ314" s="18" t="s">
        <v>22</v>
      </c>
      <c r="BK314" s="144">
        <f>ROUND(I314*H314,2)</f>
        <v>0</v>
      </c>
      <c r="BL314" s="18" t="s">
        <v>317</v>
      </c>
      <c r="BM314" s="143" t="s">
        <v>2067</v>
      </c>
    </row>
    <row r="315" spans="2:65" s="1" customFormat="1" ht="33" customHeight="1">
      <c r="B315" s="33"/>
      <c r="C315" s="132" t="s">
        <v>526</v>
      </c>
      <c r="D315" s="132" t="s">
        <v>184</v>
      </c>
      <c r="E315" s="133" t="s">
        <v>644</v>
      </c>
      <c r="F315" s="134" t="s">
        <v>645</v>
      </c>
      <c r="G315" s="135" t="s">
        <v>187</v>
      </c>
      <c r="H315" s="136">
        <v>3</v>
      </c>
      <c r="I315" s="137"/>
      <c r="J315" s="138">
        <f>ROUND(I315*H315,2)</f>
        <v>0</v>
      </c>
      <c r="K315" s="134" t="s">
        <v>188</v>
      </c>
      <c r="L315" s="33"/>
      <c r="M315" s="139" t="s">
        <v>20</v>
      </c>
      <c r="N315" s="140" t="s">
        <v>45</v>
      </c>
      <c r="P315" s="141">
        <f>O315*H315</f>
        <v>0</v>
      </c>
      <c r="Q315" s="141">
        <v>1.0000000000000001E-5</v>
      </c>
      <c r="R315" s="141">
        <f>Q315*H315</f>
        <v>3.0000000000000004E-5</v>
      </c>
      <c r="S315" s="141">
        <v>0</v>
      </c>
      <c r="T315" s="142">
        <f>S315*H315</f>
        <v>0</v>
      </c>
      <c r="AR315" s="143" t="s">
        <v>317</v>
      </c>
      <c r="AT315" s="143" t="s">
        <v>184</v>
      </c>
      <c r="AU315" s="143" t="s">
        <v>82</v>
      </c>
      <c r="AY315" s="18" t="s">
        <v>181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8" t="s">
        <v>22</v>
      </c>
      <c r="BK315" s="144">
        <f>ROUND(I315*H315,2)</f>
        <v>0</v>
      </c>
      <c r="BL315" s="18" t="s">
        <v>317</v>
      </c>
      <c r="BM315" s="143" t="s">
        <v>2068</v>
      </c>
    </row>
    <row r="316" spans="2:65" s="1" customFormat="1" ht="11.25">
      <c r="B316" s="33"/>
      <c r="D316" s="145" t="s">
        <v>191</v>
      </c>
      <c r="F316" s="146" t="s">
        <v>647</v>
      </c>
      <c r="I316" s="147"/>
      <c r="L316" s="33"/>
      <c r="M316" s="148"/>
      <c r="T316" s="54"/>
      <c r="AT316" s="18" t="s">
        <v>191</v>
      </c>
      <c r="AU316" s="18" t="s">
        <v>82</v>
      </c>
    </row>
    <row r="317" spans="2:65" s="12" customFormat="1" ht="11.25">
      <c r="B317" s="149"/>
      <c r="D317" s="150" t="s">
        <v>193</v>
      </c>
      <c r="E317" s="151" t="s">
        <v>20</v>
      </c>
      <c r="F317" s="152" t="s">
        <v>1991</v>
      </c>
      <c r="H317" s="151" t="s">
        <v>20</v>
      </c>
      <c r="I317" s="153"/>
      <c r="L317" s="149"/>
      <c r="M317" s="154"/>
      <c r="T317" s="155"/>
      <c r="AT317" s="151" t="s">
        <v>193</v>
      </c>
      <c r="AU317" s="151" t="s">
        <v>82</v>
      </c>
      <c r="AV317" s="12" t="s">
        <v>22</v>
      </c>
      <c r="AW317" s="12" t="s">
        <v>36</v>
      </c>
      <c r="AX317" s="12" t="s">
        <v>74</v>
      </c>
      <c r="AY317" s="151" t="s">
        <v>181</v>
      </c>
    </row>
    <row r="318" spans="2:65" s="13" customFormat="1" ht="11.25">
      <c r="B318" s="156"/>
      <c r="D318" s="150" t="s">
        <v>193</v>
      </c>
      <c r="E318" s="157" t="s">
        <v>20</v>
      </c>
      <c r="F318" s="158" t="s">
        <v>182</v>
      </c>
      <c r="H318" s="159">
        <v>3</v>
      </c>
      <c r="I318" s="160"/>
      <c r="L318" s="156"/>
      <c r="M318" s="161"/>
      <c r="T318" s="162"/>
      <c r="AT318" s="157" t="s">
        <v>193</v>
      </c>
      <c r="AU318" s="157" t="s">
        <v>82</v>
      </c>
      <c r="AV318" s="13" t="s">
        <v>82</v>
      </c>
      <c r="AW318" s="13" t="s">
        <v>36</v>
      </c>
      <c r="AX318" s="13" t="s">
        <v>22</v>
      </c>
      <c r="AY318" s="157" t="s">
        <v>181</v>
      </c>
    </row>
    <row r="319" spans="2:65" s="1" customFormat="1" ht="24.2" customHeight="1">
      <c r="B319" s="33"/>
      <c r="C319" s="177" t="s">
        <v>530</v>
      </c>
      <c r="D319" s="177" t="s">
        <v>309</v>
      </c>
      <c r="E319" s="178" t="s">
        <v>649</v>
      </c>
      <c r="F319" s="179" t="s">
        <v>650</v>
      </c>
      <c r="G319" s="180" t="s">
        <v>187</v>
      </c>
      <c r="H319" s="181">
        <v>3</v>
      </c>
      <c r="I319" s="182"/>
      <c r="J319" s="183">
        <f>ROUND(I319*H319,2)</f>
        <v>0</v>
      </c>
      <c r="K319" s="179" t="s">
        <v>188</v>
      </c>
      <c r="L319" s="184"/>
      <c r="M319" s="185" t="s">
        <v>20</v>
      </c>
      <c r="N319" s="186" t="s">
        <v>45</v>
      </c>
      <c r="P319" s="141">
        <f>O319*H319</f>
        <v>0</v>
      </c>
      <c r="Q319" s="141">
        <v>6.7000000000000002E-3</v>
      </c>
      <c r="R319" s="141">
        <f>Q319*H319</f>
        <v>2.01E-2</v>
      </c>
      <c r="S319" s="141">
        <v>0</v>
      </c>
      <c r="T319" s="142">
        <f>S319*H319</f>
        <v>0</v>
      </c>
      <c r="AR319" s="143" t="s">
        <v>431</v>
      </c>
      <c r="AT319" s="143" t="s">
        <v>309</v>
      </c>
      <c r="AU319" s="143" t="s">
        <v>82</v>
      </c>
      <c r="AY319" s="18" t="s">
        <v>181</v>
      </c>
      <c r="BE319" s="144">
        <f>IF(N319="základní",J319,0)</f>
        <v>0</v>
      </c>
      <c r="BF319" s="144">
        <f>IF(N319="snížená",J319,0)</f>
        <v>0</v>
      </c>
      <c r="BG319" s="144">
        <f>IF(N319="zákl. přenesená",J319,0)</f>
        <v>0</v>
      </c>
      <c r="BH319" s="144">
        <f>IF(N319="sníž. přenesená",J319,0)</f>
        <v>0</v>
      </c>
      <c r="BI319" s="144">
        <f>IF(N319="nulová",J319,0)</f>
        <v>0</v>
      </c>
      <c r="BJ319" s="18" t="s">
        <v>22</v>
      </c>
      <c r="BK319" s="144">
        <f>ROUND(I319*H319,2)</f>
        <v>0</v>
      </c>
      <c r="BL319" s="18" t="s">
        <v>317</v>
      </c>
      <c r="BM319" s="143" t="s">
        <v>2069</v>
      </c>
    </row>
    <row r="320" spans="2:65" s="1" customFormat="1" ht="24.2" customHeight="1">
      <c r="B320" s="33"/>
      <c r="C320" s="132" t="s">
        <v>536</v>
      </c>
      <c r="D320" s="132" t="s">
        <v>184</v>
      </c>
      <c r="E320" s="133" t="s">
        <v>679</v>
      </c>
      <c r="F320" s="134" t="s">
        <v>680</v>
      </c>
      <c r="G320" s="135" t="s">
        <v>211</v>
      </c>
      <c r="H320" s="136">
        <v>16</v>
      </c>
      <c r="I320" s="137"/>
      <c r="J320" s="138">
        <f>ROUND(I320*H320,2)</f>
        <v>0</v>
      </c>
      <c r="K320" s="134" t="s">
        <v>188</v>
      </c>
      <c r="L320" s="33"/>
      <c r="M320" s="139" t="s">
        <v>20</v>
      </c>
      <c r="N320" s="140" t="s">
        <v>45</v>
      </c>
      <c r="P320" s="141">
        <f>O320*H320</f>
        <v>0</v>
      </c>
      <c r="Q320" s="141">
        <v>0</v>
      </c>
      <c r="R320" s="141">
        <f>Q320*H320</f>
        <v>0</v>
      </c>
      <c r="S320" s="141">
        <v>2.0999999999999999E-3</v>
      </c>
      <c r="T320" s="142">
        <f>S320*H320</f>
        <v>3.3599999999999998E-2</v>
      </c>
      <c r="AR320" s="143" t="s">
        <v>317</v>
      </c>
      <c r="AT320" s="143" t="s">
        <v>184</v>
      </c>
      <c r="AU320" s="143" t="s">
        <v>82</v>
      </c>
      <c r="AY320" s="18" t="s">
        <v>181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22</v>
      </c>
      <c r="BK320" s="144">
        <f>ROUND(I320*H320,2)</f>
        <v>0</v>
      </c>
      <c r="BL320" s="18" t="s">
        <v>317</v>
      </c>
      <c r="BM320" s="143" t="s">
        <v>2070</v>
      </c>
    </row>
    <row r="321" spans="2:65" s="1" customFormat="1" ht="11.25">
      <c r="B321" s="33"/>
      <c r="D321" s="145" t="s">
        <v>191</v>
      </c>
      <c r="F321" s="146" t="s">
        <v>682</v>
      </c>
      <c r="I321" s="147"/>
      <c r="L321" s="33"/>
      <c r="M321" s="148"/>
      <c r="T321" s="54"/>
      <c r="AT321" s="18" t="s">
        <v>191</v>
      </c>
      <c r="AU321" s="18" t="s">
        <v>82</v>
      </c>
    </row>
    <row r="322" spans="2:65" s="12" customFormat="1" ht="11.25">
      <c r="B322" s="149"/>
      <c r="D322" s="150" t="s">
        <v>193</v>
      </c>
      <c r="E322" s="151" t="s">
        <v>20</v>
      </c>
      <c r="F322" s="152" t="s">
        <v>1976</v>
      </c>
      <c r="H322" s="151" t="s">
        <v>20</v>
      </c>
      <c r="I322" s="153"/>
      <c r="L322" s="149"/>
      <c r="M322" s="154"/>
      <c r="T322" s="155"/>
      <c r="AT322" s="151" t="s">
        <v>193</v>
      </c>
      <c r="AU322" s="151" t="s">
        <v>82</v>
      </c>
      <c r="AV322" s="12" t="s">
        <v>22</v>
      </c>
      <c r="AW322" s="12" t="s">
        <v>36</v>
      </c>
      <c r="AX322" s="12" t="s">
        <v>74</v>
      </c>
      <c r="AY322" s="151" t="s">
        <v>181</v>
      </c>
    </row>
    <row r="323" spans="2:65" s="13" customFormat="1" ht="11.25">
      <c r="B323" s="156"/>
      <c r="D323" s="150" t="s">
        <v>193</v>
      </c>
      <c r="E323" s="157" t="s">
        <v>20</v>
      </c>
      <c r="F323" s="158" t="s">
        <v>317</v>
      </c>
      <c r="H323" s="159">
        <v>16</v>
      </c>
      <c r="I323" s="160"/>
      <c r="L323" s="156"/>
      <c r="M323" s="161"/>
      <c r="T323" s="162"/>
      <c r="AT323" s="157" t="s">
        <v>193</v>
      </c>
      <c r="AU323" s="157" t="s">
        <v>82</v>
      </c>
      <c r="AV323" s="13" t="s">
        <v>82</v>
      </c>
      <c r="AW323" s="13" t="s">
        <v>36</v>
      </c>
      <c r="AX323" s="13" t="s">
        <v>22</v>
      </c>
      <c r="AY323" s="157" t="s">
        <v>181</v>
      </c>
    </row>
    <row r="324" spans="2:65" s="1" customFormat="1" ht="33" customHeight="1">
      <c r="B324" s="33"/>
      <c r="C324" s="132" t="s">
        <v>540</v>
      </c>
      <c r="D324" s="132" t="s">
        <v>184</v>
      </c>
      <c r="E324" s="133" t="s">
        <v>662</v>
      </c>
      <c r="F324" s="134" t="s">
        <v>663</v>
      </c>
      <c r="G324" s="135" t="s">
        <v>211</v>
      </c>
      <c r="H324" s="136">
        <v>6.76</v>
      </c>
      <c r="I324" s="137"/>
      <c r="J324" s="138">
        <f>ROUND(I324*H324,2)</f>
        <v>0</v>
      </c>
      <c r="K324" s="134" t="s">
        <v>20</v>
      </c>
      <c r="L324" s="33"/>
      <c r="M324" s="139" t="s">
        <v>20</v>
      </c>
      <c r="N324" s="140" t="s">
        <v>45</v>
      </c>
      <c r="P324" s="141">
        <f>O324*H324</f>
        <v>0</v>
      </c>
      <c r="Q324" s="141">
        <v>1.7994900000000001E-2</v>
      </c>
      <c r="R324" s="141">
        <f>Q324*H324</f>
        <v>0.121645524</v>
      </c>
      <c r="S324" s="141">
        <v>0</v>
      </c>
      <c r="T324" s="142">
        <f>S324*H324</f>
        <v>0</v>
      </c>
      <c r="AR324" s="143" t="s">
        <v>317</v>
      </c>
      <c r="AT324" s="143" t="s">
        <v>184</v>
      </c>
      <c r="AU324" s="143" t="s">
        <v>82</v>
      </c>
      <c r="AY324" s="18" t="s">
        <v>181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8" t="s">
        <v>22</v>
      </c>
      <c r="BK324" s="144">
        <f>ROUND(I324*H324,2)</f>
        <v>0</v>
      </c>
      <c r="BL324" s="18" t="s">
        <v>317</v>
      </c>
      <c r="BM324" s="143" t="s">
        <v>2071</v>
      </c>
    </row>
    <row r="325" spans="2:65" s="12" customFormat="1" ht="11.25">
      <c r="B325" s="149"/>
      <c r="D325" s="150" t="s">
        <v>193</v>
      </c>
      <c r="E325" s="151" t="s">
        <v>20</v>
      </c>
      <c r="F325" s="152" t="s">
        <v>665</v>
      </c>
      <c r="H325" s="151" t="s">
        <v>20</v>
      </c>
      <c r="I325" s="153"/>
      <c r="L325" s="149"/>
      <c r="M325" s="154"/>
      <c r="T325" s="155"/>
      <c r="AT325" s="151" t="s">
        <v>193</v>
      </c>
      <c r="AU325" s="151" t="s">
        <v>82</v>
      </c>
      <c r="AV325" s="12" t="s">
        <v>22</v>
      </c>
      <c r="AW325" s="12" t="s">
        <v>36</v>
      </c>
      <c r="AX325" s="12" t="s">
        <v>74</v>
      </c>
      <c r="AY325" s="151" t="s">
        <v>181</v>
      </c>
    </row>
    <row r="326" spans="2:65" s="13" customFormat="1" ht="11.25">
      <c r="B326" s="156"/>
      <c r="D326" s="150" t="s">
        <v>193</v>
      </c>
      <c r="E326" s="157" t="s">
        <v>20</v>
      </c>
      <c r="F326" s="158" t="s">
        <v>2072</v>
      </c>
      <c r="H326" s="159">
        <v>11.56</v>
      </c>
      <c r="I326" s="160"/>
      <c r="L326" s="156"/>
      <c r="M326" s="161"/>
      <c r="T326" s="162"/>
      <c r="AT326" s="157" t="s">
        <v>193</v>
      </c>
      <c r="AU326" s="157" t="s">
        <v>82</v>
      </c>
      <c r="AV326" s="13" t="s">
        <v>82</v>
      </c>
      <c r="AW326" s="13" t="s">
        <v>36</v>
      </c>
      <c r="AX326" s="13" t="s">
        <v>74</v>
      </c>
      <c r="AY326" s="157" t="s">
        <v>181</v>
      </c>
    </row>
    <row r="327" spans="2:65" s="13" customFormat="1" ht="11.25">
      <c r="B327" s="156"/>
      <c r="D327" s="150" t="s">
        <v>193</v>
      </c>
      <c r="E327" s="157" t="s">
        <v>20</v>
      </c>
      <c r="F327" s="158" t="s">
        <v>2073</v>
      </c>
      <c r="H327" s="159">
        <v>-4.8</v>
      </c>
      <c r="I327" s="160"/>
      <c r="L327" s="156"/>
      <c r="M327" s="161"/>
      <c r="T327" s="162"/>
      <c r="AT327" s="157" t="s">
        <v>193</v>
      </c>
      <c r="AU327" s="157" t="s">
        <v>82</v>
      </c>
      <c r="AV327" s="13" t="s">
        <v>82</v>
      </c>
      <c r="AW327" s="13" t="s">
        <v>36</v>
      </c>
      <c r="AX327" s="13" t="s">
        <v>74</v>
      </c>
      <c r="AY327" s="157" t="s">
        <v>181</v>
      </c>
    </row>
    <row r="328" spans="2:65" s="14" customFormat="1" ht="11.25">
      <c r="B328" s="163"/>
      <c r="D328" s="150" t="s">
        <v>193</v>
      </c>
      <c r="E328" s="164" t="s">
        <v>20</v>
      </c>
      <c r="F328" s="165" t="s">
        <v>202</v>
      </c>
      <c r="H328" s="166">
        <v>6.76</v>
      </c>
      <c r="I328" s="167"/>
      <c r="L328" s="163"/>
      <c r="M328" s="168"/>
      <c r="T328" s="169"/>
      <c r="AT328" s="164" t="s">
        <v>193</v>
      </c>
      <c r="AU328" s="164" t="s">
        <v>82</v>
      </c>
      <c r="AV328" s="14" t="s">
        <v>189</v>
      </c>
      <c r="AW328" s="14" t="s">
        <v>36</v>
      </c>
      <c r="AX328" s="14" t="s">
        <v>22</v>
      </c>
      <c r="AY328" s="164" t="s">
        <v>181</v>
      </c>
    </row>
    <row r="329" spans="2:65" s="1" customFormat="1" ht="55.5" customHeight="1">
      <c r="B329" s="33"/>
      <c r="C329" s="132" t="s">
        <v>545</v>
      </c>
      <c r="D329" s="132" t="s">
        <v>184</v>
      </c>
      <c r="E329" s="133" t="s">
        <v>669</v>
      </c>
      <c r="F329" s="134" t="s">
        <v>670</v>
      </c>
      <c r="G329" s="135" t="s">
        <v>187</v>
      </c>
      <c r="H329" s="136">
        <v>4</v>
      </c>
      <c r="I329" s="137"/>
      <c r="J329" s="138">
        <f>ROUND(I329*H329,2)</f>
        <v>0</v>
      </c>
      <c r="K329" s="134" t="s">
        <v>20</v>
      </c>
      <c r="L329" s="33"/>
      <c r="M329" s="139" t="s">
        <v>20</v>
      </c>
      <c r="N329" s="140" t="s">
        <v>45</v>
      </c>
      <c r="P329" s="141">
        <f>O329*H329</f>
        <v>0</v>
      </c>
      <c r="Q329" s="141">
        <v>2.845961E-2</v>
      </c>
      <c r="R329" s="141">
        <f>Q329*H329</f>
        <v>0.11383844</v>
      </c>
      <c r="S329" s="141">
        <v>0</v>
      </c>
      <c r="T329" s="142">
        <f>S329*H329</f>
        <v>0</v>
      </c>
      <c r="AR329" s="143" t="s">
        <v>317</v>
      </c>
      <c r="AT329" s="143" t="s">
        <v>184</v>
      </c>
      <c r="AU329" s="143" t="s">
        <v>82</v>
      </c>
      <c r="AY329" s="18" t="s">
        <v>181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8" t="s">
        <v>22</v>
      </c>
      <c r="BK329" s="144">
        <f>ROUND(I329*H329,2)</f>
        <v>0</v>
      </c>
      <c r="BL329" s="18" t="s">
        <v>317</v>
      </c>
      <c r="BM329" s="143" t="s">
        <v>2074</v>
      </c>
    </row>
    <row r="330" spans="2:65" s="12" customFormat="1" ht="11.25">
      <c r="B330" s="149"/>
      <c r="D330" s="150" t="s">
        <v>193</v>
      </c>
      <c r="E330" s="151" t="s">
        <v>20</v>
      </c>
      <c r="F330" s="152" t="s">
        <v>665</v>
      </c>
      <c r="H330" s="151" t="s">
        <v>20</v>
      </c>
      <c r="I330" s="153"/>
      <c r="L330" s="149"/>
      <c r="M330" s="154"/>
      <c r="T330" s="155"/>
      <c r="AT330" s="151" t="s">
        <v>193</v>
      </c>
      <c r="AU330" s="151" t="s">
        <v>82</v>
      </c>
      <c r="AV330" s="12" t="s">
        <v>22</v>
      </c>
      <c r="AW330" s="12" t="s">
        <v>36</v>
      </c>
      <c r="AX330" s="12" t="s">
        <v>74</v>
      </c>
      <c r="AY330" s="151" t="s">
        <v>181</v>
      </c>
    </row>
    <row r="331" spans="2:65" s="13" customFormat="1" ht="11.25">
      <c r="B331" s="156"/>
      <c r="D331" s="150" t="s">
        <v>193</v>
      </c>
      <c r="E331" s="157" t="s">
        <v>20</v>
      </c>
      <c r="F331" s="158" t="s">
        <v>189</v>
      </c>
      <c r="H331" s="159">
        <v>4</v>
      </c>
      <c r="I331" s="160"/>
      <c r="L331" s="156"/>
      <c r="M331" s="161"/>
      <c r="T331" s="162"/>
      <c r="AT331" s="157" t="s">
        <v>193</v>
      </c>
      <c r="AU331" s="157" t="s">
        <v>82</v>
      </c>
      <c r="AV331" s="13" t="s">
        <v>82</v>
      </c>
      <c r="AW331" s="13" t="s">
        <v>36</v>
      </c>
      <c r="AX331" s="13" t="s">
        <v>22</v>
      </c>
      <c r="AY331" s="157" t="s">
        <v>181</v>
      </c>
    </row>
    <row r="332" spans="2:65" s="1" customFormat="1" ht="62.65" customHeight="1">
      <c r="B332" s="33"/>
      <c r="C332" s="132" t="s">
        <v>550</v>
      </c>
      <c r="D332" s="132" t="s">
        <v>184</v>
      </c>
      <c r="E332" s="133" t="s">
        <v>673</v>
      </c>
      <c r="F332" s="134" t="s">
        <v>674</v>
      </c>
      <c r="G332" s="135" t="s">
        <v>187</v>
      </c>
      <c r="H332" s="136">
        <v>3</v>
      </c>
      <c r="I332" s="137"/>
      <c r="J332" s="138">
        <f>ROUND(I332*H332,2)</f>
        <v>0</v>
      </c>
      <c r="K332" s="134" t="s">
        <v>20</v>
      </c>
      <c r="L332" s="33"/>
      <c r="M332" s="139" t="s">
        <v>20</v>
      </c>
      <c r="N332" s="140" t="s">
        <v>45</v>
      </c>
      <c r="P332" s="141">
        <f>O332*H332</f>
        <v>0</v>
      </c>
      <c r="Q332" s="141">
        <v>1.5909699999999999E-2</v>
      </c>
      <c r="R332" s="141">
        <f>Q332*H332</f>
        <v>4.7729099999999997E-2</v>
      </c>
      <c r="S332" s="141">
        <v>0</v>
      </c>
      <c r="T332" s="142">
        <f>S332*H332</f>
        <v>0</v>
      </c>
      <c r="AR332" s="143" t="s">
        <v>317</v>
      </c>
      <c r="AT332" s="143" t="s">
        <v>184</v>
      </c>
      <c r="AU332" s="143" t="s">
        <v>82</v>
      </c>
      <c r="AY332" s="18" t="s">
        <v>181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22</v>
      </c>
      <c r="BK332" s="144">
        <f>ROUND(I332*H332,2)</f>
        <v>0</v>
      </c>
      <c r="BL332" s="18" t="s">
        <v>317</v>
      </c>
      <c r="BM332" s="143" t="s">
        <v>2075</v>
      </c>
    </row>
    <row r="333" spans="2:65" s="12" customFormat="1" ht="11.25">
      <c r="B333" s="149"/>
      <c r="D333" s="150" t="s">
        <v>193</v>
      </c>
      <c r="E333" s="151" t="s">
        <v>20</v>
      </c>
      <c r="F333" s="152" t="s">
        <v>616</v>
      </c>
      <c r="H333" s="151" t="s">
        <v>20</v>
      </c>
      <c r="I333" s="153"/>
      <c r="L333" s="149"/>
      <c r="M333" s="154"/>
      <c r="T333" s="155"/>
      <c r="AT333" s="151" t="s">
        <v>193</v>
      </c>
      <c r="AU333" s="151" t="s">
        <v>82</v>
      </c>
      <c r="AV333" s="12" t="s">
        <v>22</v>
      </c>
      <c r="AW333" s="12" t="s">
        <v>36</v>
      </c>
      <c r="AX333" s="12" t="s">
        <v>74</v>
      </c>
      <c r="AY333" s="151" t="s">
        <v>181</v>
      </c>
    </row>
    <row r="334" spans="2:65" s="12" customFormat="1" ht="11.25">
      <c r="B334" s="149"/>
      <c r="D334" s="150" t="s">
        <v>193</v>
      </c>
      <c r="E334" s="151" t="s">
        <v>20</v>
      </c>
      <c r="F334" s="152" t="s">
        <v>1976</v>
      </c>
      <c r="H334" s="151" t="s">
        <v>20</v>
      </c>
      <c r="I334" s="153"/>
      <c r="L334" s="149"/>
      <c r="M334" s="154"/>
      <c r="T334" s="155"/>
      <c r="AT334" s="151" t="s">
        <v>193</v>
      </c>
      <c r="AU334" s="151" t="s">
        <v>82</v>
      </c>
      <c r="AV334" s="12" t="s">
        <v>22</v>
      </c>
      <c r="AW334" s="12" t="s">
        <v>36</v>
      </c>
      <c r="AX334" s="12" t="s">
        <v>74</v>
      </c>
      <c r="AY334" s="151" t="s">
        <v>181</v>
      </c>
    </row>
    <row r="335" spans="2:65" s="13" customFormat="1" ht="11.25">
      <c r="B335" s="156"/>
      <c r="D335" s="150" t="s">
        <v>193</v>
      </c>
      <c r="E335" s="157" t="s">
        <v>20</v>
      </c>
      <c r="F335" s="158" t="s">
        <v>182</v>
      </c>
      <c r="H335" s="159">
        <v>3</v>
      </c>
      <c r="I335" s="160"/>
      <c r="L335" s="156"/>
      <c r="M335" s="161"/>
      <c r="T335" s="162"/>
      <c r="AT335" s="157" t="s">
        <v>193</v>
      </c>
      <c r="AU335" s="157" t="s">
        <v>82</v>
      </c>
      <c r="AV335" s="13" t="s">
        <v>82</v>
      </c>
      <c r="AW335" s="13" t="s">
        <v>36</v>
      </c>
      <c r="AX335" s="13" t="s">
        <v>22</v>
      </c>
      <c r="AY335" s="157" t="s">
        <v>181</v>
      </c>
    </row>
    <row r="336" spans="2:65" s="1" customFormat="1" ht="78" customHeight="1">
      <c r="B336" s="33"/>
      <c r="C336" s="132" t="s">
        <v>555</v>
      </c>
      <c r="D336" s="132" t="s">
        <v>184</v>
      </c>
      <c r="E336" s="133" t="s">
        <v>685</v>
      </c>
      <c r="F336" s="134" t="s">
        <v>686</v>
      </c>
      <c r="G336" s="135" t="s">
        <v>452</v>
      </c>
      <c r="H336" s="136">
        <v>1.409</v>
      </c>
      <c r="I336" s="137"/>
      <c r="J336" s="138">
        <f>ROUND(I336*H336,2)</f>
        <v>0</v>
      </c>
      <c r="K336" s="134" t="s">
        <v>188</v>
      </c>
      <c r="L336" s="33"/>
      <c r="M336" s="139" t="s">
        <v>20</v>
      </c>
      <c r="N336" s="140" t="s">
        <v>45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317</v>
      </c>
      <c r="AT336" s="143" t="s">
        <v>184</v>
      </c>
      <c r="AU336" s="143" t="s">
        <v>82</v>
      </c>
      <c r="AY336" s="18" t="s">
        <v>181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22</v>
      </c>
      <c r="BK336" s="144">
        <f>ROUND(I336*H336,2)</f>
        <v>0</v>
      </c>
      <c r="BL336" s="18" t="s">
        <v>317</v>
      </c>
      <c r="BM336" s="143" t="s">
        <v>2076</v>
      </c>
    </row>
    <row r="337" spans="2:65" s="1" customFormat="1" ht="11.25">
      <c r="B337" s="33"/>
      <c r="D337" s="145" t="s">
        <v>191</v>
      </c>
      <c r="F337" s="146" t="s">
        <v>688</v>
      </c>
      <c r="I337" s="147"/>
      <c r="L337" s="33"/>
      <c r="M337" s="148"/>
      <c r="T337" s="54"/>
      <c r="AT337" s="18" t="s">
        <v>191</v>
      </c>
      <c r="AU337" s="18" t="s">
        <v>82</v>
      </c>
    </row>
    <row r="338" spans="2:65" s="11" customFormat="1" ht="22.9" customHeight="1">
      <c r="B338" s="120"/>
      <c r="D338" s="121" t="s">
        <v>73</v>
      </c>
      <c r="E338" s="130" t="s">
        <v>689</v>
      </c>
      <c r="F338" s="130" t="s">
        <v>690</v>
      </c>
      <c r="I338" s="123"/>
      <c r="J338" s="131">
        <f>BK338</f>
        <v>0</v>
      </c>
      <c r="L338" s="120"/>
      <c r="M338" s="125"/>
      <c r="P338" s="126">
        <f>SUM(P339:P354)</f>
        <v>0</v>
      </c>
      <c r="R338" s="126">
        <f>SUM(R339:R354)</f>
        <v>3.3700000000000001E-2</v>
      </c>
      <c r="T338" s="127">
        <f>SUM(T339:T354)</f>
        <v>0</v>
      </c>
      <c r="AR338" s="121" t="s">
        <v>82</v>
      </c>
      <c r="AT338" s="128" t="s">
        <v>73</v>
      </c>
      <c r="AU338" s="128" t="s">
        <v>22</v>
      </c>
      <c r="AY338" s="121" t="s">
        <v>181</v>
      </c>
      <c r="BK338" s="129">
        <f>SUM(BK339:BK354)</f>
        <v>0</v>
      </c>
    </row>
    <row r="339" spans="2:65" s="1" customFormat="1" ht="37.9" customHeight="1">
      <c r="B339" s="33"/>
      <c r="C339" s="132" t="s">
        <v>562</v>
      </c>
      <c r="D339" s="132" t="s">
        <v>184</v>
      </c>
      <c r="E339" s="133" t="s">
        <v>692</v>
      </c>
      <c r="F339" s="134" t="s">
        <v>693</v>
      </c>
      <c r="G339" s="135" t="s">
        <v>187</v>
      </c>
      <c r="H339" s="136">
        <v>2</v>
      </c>
      <c r="I339" s="137"/>
      <c r="J339" s="138">
        <f>ROUND(I339*H339,2)</f>
        <v>0</v>
      </c>
      <c r="K339" s="134" t="s">
        <v>188</v>
      </c>
      <c r="L339" s="33"/>
      <c r="M339" s="139" t="s">
        <v>20</v>
      </c>
      <c r="N339" s="140" t="s">
        <v>45</v>
      </c>
      <c r="P339" s="141">
        <f>O339*H339</f>
        <v>0</v>
      </c>
      <c r="Q339" s="141">
        <v>0</v>
      </c>
      <c r="R339" s="141">
        <f>Q339*H339</f>
        <v>0</v>
      </c>
      <c r="S339" s="141">
        <v>0</v>
      </c>
      <c r="T339" s="142">
        <f>S339*H339</f>
        <v>0</v>
      </c>
      <c r="AR339" s="143" t="s">
        <v>189</v>
      </c>
      <c r="AT339" s="143" t="s">
        <v>184</v>
      </c>
      <c r="AU339" s="143" t="s">
        <v>82</v>
      </c>
      <c r="AY339" s="18" t="s">
        <v>181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8" t="s">
        <v>22</v>
      </c>
      <c r="BK339" s="144">
        <f>ROUND(I339*H339,2)</f>
        <v>0</v>
      </c>
      <c r="BL339" s="18" t="s">
        <v>189</v>
      </c>
      <c r="BM339" s="143" t="s">
        <v>2077</v>
      </c>
    </row>
    <row r="340" spans="2:65" s="1" customFormat="1" ht="11.25">
      <c r="B340" s="33"/>
      <c r="D340" s="145" t="s">
        <v>191</v>
      </c>
      <c r="F340" s="146" t="s">
        <v>695</v>
      </c>
      <c r="I340" s="147"/>
      <c r="L340" s="33"/>
      <c r="M340" s="148"/>
      <c r="T340" s="54"/>
      <c r="AT340" s="18" t="s">
        <v>191</v>
      </c>
      <c r="AU340" s="18" t="s">
        <v>82</v>
      </c>
    </row>
    <row r="341" spans="2:65" s="12" customFormat="1" ht="11.25">
      <c r="B341" s="149"/>
      <c r="D341" s="150" t="s">
        <v>193</v>
      </c>
      <c r="E341" s="151" t="s">
        <v>20</v>
      </c>
      <c r="F341" s="152" t="s">
        <v>696</v>
      </c>
      <c r="H341" s="151" t="s">
        <v>20</v>
      </c>
      <c r="I341" s="153"/>
      <c r="L341" s="149"/>
      <c r="M341" s="154"/>
      <c r="T341" s="155"/>
      <c r="AT341" s="151" t="s">
        <v>193</v>
      </c>
      <c r="AU341" s="151" t="s">
        <v>82</v>
      </c>
      <c r="AV341" s="12" t="s">
        <v>22</v>
      </c>
      <c r="AW341" s="12" t="s">
        <v>36</v>
      </c>
      <c r="AX341" s="12" t="s">
        <v>74</v>
      </c>
      <c r="AY341" s="151" t="s">
        <v>181</v>
      </c>
    </row>
    <row r="342" spans="2:65" s="12" customFormat="1" ht="11.25">
      <c r="B342" s="149"/>
      <c r="D342" s="150" t="s">
        <v>193</v>
      </c>
      <c r="E342" s="151" t="s">
        <v>20</v>
      </c>
      <c r="F342" s="152" t="s">
        <v>697</v>
      </c>
      <c r="H342" s="151" t="s">
        <v>20</v>
      </c>
      <c r="I342" s="153"/>
      <c r="L342" s="149"/>
      <c r="M342" s="154"/>
      <c r="T342" s="155"/>
      <c r="AT342" s="151" t="s">
        <v>193</v>
      </c>
      <c r="AU342" s="151" t="s">
        <v>82</v>
      </c>
      <c r="AV342" s="12" t="s">
        <v>22</v>
      </c>
      <c r="AW342" s="12" t="s">
        <v>36</v>
      </c>
      <c r="AX342" s="12" t="s">
        <v>74</v>
      </c>
      <c r="AY342" s="151" t="s">
        <v>181</v>
      </c>
    </row>
    <row r="343" spans="2:65" s="13" customFormat="1" ht="11.25">
      <c r="B343" s="156"/>
      <c r="D343" s="150" t="s">
        <v>193</v>
      </c>
      <c r="E343" s="157" t="s">
        <v>20</v>
      </c>
      <c r="F343" s="158" t="s">
        <v>82</v>
      </c>
      <c r="H343" s="159">
        <v>2</v>
      </c>
      <c r="I343" s="160"/>
      <c r="L343" s="156"/>
      <c r="M343" s="161"/>
      <c r="T343" s="162"/>
      <c r="AT343" s="157" t="s">
        <v>193</v>
      </c>
      <c r="AU343" s="157" t="s">
        <v>82</v>
      </c>
      <c r="AV343" s="13" t="s">
        <v>82</v>
      </c>
      <c r="AW343" s="13" t="s">
        <v>36</v>
      </c>
      <c r="AX343" s="13" t="s">
        <v>22</v>
      </c>
      <c r="AY343" s="157" t="s">
        <v>181</v>
      </c>
    </row>
    <row r="344" spans="2:65" s="1" customFormat="1" ht="24.2" customHeight="1">
      <c r="B344" s="33"/>
      <c r="C344" s="177" t="s">
        <v>570</v>
      </c>
      <c r="D344" s="177" t="s">
        <v>309</v>
      </c>
      <c r="E344" s="178" t="s">
        <v>700</v>
      </c>
      <c r="F344" s="179" t="s">
        <v>701</v>
      </c>
      <c r="G344" s="180" t="s">
        <v>187</v>
      </c>
      <c r="H344" s="181">
        <v>2</v>
      </c>
      <c r="I344" s="182"/>
      <c r="J344" s="183">
        <f>ROUND(I344*H344,2)</f>
        <v>0</v>
      </c>
      <c r="K344" s="179" t="s">
        <v>188</v>
      </c>
      <c r="L344" s="184"/>
      <c r="M344" s="185" t="s">
        <v>20</v>
      </c>
      <c r="N344" s="186" t="s">
        <v>45</v>
      </c>
      <c r="P344" s="141">
        <f>O344*H344</f>
        <v>0</v>
      </c>
      <c r="Q344" s="141">
        <v>1.4500000000000001E-2</v>
      </c>
      <c r="R344" s="141">
        <f>Q344*H344</f>
        <v>2.9000000000000001E-2</v>
      </c>
      <c r="S344" s="141">
        <v>0</v>
      </c>
      <c r="T344" s="142">
        <f>S344*H344</f>
        <v>0</v>
      </c>
      <c r="AR344" s="143" t="s">
        <v>262</v>
      </c>
      <c r="AT344" s="143" t="s">
        <v>309</v>
      </c>
      <c r="AU344" s="143" t="s">
        <v>82</v>
      </c>
      <c r="AY344" s="18" t="s">
        <v>181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8" t="s">
        <v>22</v>
      </c>
      <c r="BK344" s="144">
        <f>ROUND(I344*H344,2)</f>
        <v>0</v>
      </c>
      <c r="BL344" s="18" t="s">
        <v>189</v>
      </c>
      <c r="BM344" s="143" t="s">
        <v>2078</v>
      </c>
    </row>
    <row r="345" spans="2:65" s="12" customFormat="1" ht="11.25">
      <c r="B345" s="149"/>
      <c r="D345" s="150" t="s">
        <v>193</v>
      </c>
      <c r="E345" s="151" t="s">
        <v>20</v>
      </c>
      <c r="F345" s="152" t="s">
        <v>697</v>
      </c>
      <c r="H345" s="151" t="s">
        <v>20</v>
      </c>
      <c r="I345" s="153"/>
      <c r="L345" s="149"/>
      <c r="M345" s="154"/>
      <c r="T345" s="155"/>
      <c r="AT345" s="151" t="s">
        <v>193</v>
      </c>
      <c r="AU345" s="151" t="s">
        <v>82</v>
      </c>
      <c r="AV345" s="12" t="s">
        <v>22</v>
      </c>
      <c r="AW345" s="12" t="s">
        <v>36</v>
      </c>
      <c r="AX345" s="12" t="s">
        <v>74</v>
      </c>
      <c r="AY345" s="151" t="s">
        <v>181</v>
      </c>
    </row>
    <row r="346" spans="2:65" s="13" customFormat="1" ht="11.25">
      <c r="B346" s="156"/>
      <c r="D346" s="150" t="s">
        <v>193</v>
      </c>
      <c r="E346" s="157" t="s">
        <v>20</v>
      </c>
      <c r="F346" s="158" t="s">
        <v>82</v>
      </c>
      <c r="H346" s="159">
        <v>2</v>
      </c>
      <c r="I346" s="160"/>
      <c r="L346" s="156"/>
      <c r="M346" s="161"/>
      <c r="T346" s="162"/>
      <c r="AT346" s="157" t="s">
        <v>193</v>
      </c>
      <c r="AU346" s="157" t="s">
        <v>82</v>
      </c>
      <c r="AV346" s="13" t="s">
        <v>82</v>
      </c>
      <c r="AW346" s="13" t="s">
        <v>36</v>
      </c>
      <c r="AX346" s="13" t="s">
        <v>22</v>
      </c>
      <c r="AY346" s="157" t="s">
        <v>181</v>
      </c>
    </row>
    <row r="347" spans="2:65" s="1" customFormat="1" ht="24.2" customHeight="1">
      <c r="B347" s="33"/>
      <c r="C347" s="132" t="s">
        <v>578</v>
      </c>
      <c r="D347" s="132" t="s">
        <v>184</v>
      </c>
      <c r="E347" s="133" t="s">
        <v>708</v>
      </c>
      <c r="F347" s="134" t="s">
        <v>709</v>
      </c>
      <c r="G347" s="135" t="s">
        <v>187</v>
      </c>
      <c r="H347" s="136">
        <v>2</v>
      </c>
      <c r="I347" s="137"/>
      <c r="J347" s="138">
        <f>ROUND(I347*H347,2)</f>
        <v>0</v>
      </c>
      <c r="K347" s="134" t="s">
        <v>188</v>
      </c>
      <c r="L347" s="33"/>
      <c r="M347" s="139" t="s">
        <v>20</v>
      </c>
      <c r="N347" s="140" t="s">
        <v>45</v>
      </c>
      <c r="P347" s="141">
        <f>O347*H347</f>
        <v>0</v>
      </c>
      <c r="Q347" s="141">
        <v>0</v>
      </c>
      <c r="R347" s="141">
        <f>Q347*H347</f>
        <v>0</v>
      </c>
      <c r="S347" s="141">
        <v>0</v>
      </c>
      <c r="T347" s="142">
        <f>S347*H347</f>
        <v>0</v>
      </c>
      <c r="AR347" s="143" t="s">
        <v>317</v>
      </c>
      <c r="AT347" s="143" t="s">
        <v>184</v>
      </c>
      <c r="AU347" s="143" t="s">
        <v>82</v>
      </c>
      <c r="AY347" s="18" t="s">
        <v>181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22</v>
      </c>
      <c r="BK347" s="144">
        <f>ROUND(I347*H347,2)</f>
        <v>0</v>
      </c>
      <c r="BL347" s="18" t="s">
        <v>317</v>
      </c>
      <c r="BM347" s="143" t="s">
        <v>2079</v>
      </c>
    </row>
    <row r="348" spans="2:65" s="1" customFormat="1" ht="11.25">
      <c r="B348" s="33"/>
      <c r="D348" s="145" t="s">
        <v>191</v>
      </c>
      <c r="F348" s="146" t="s">
        <v>711</v>
      </c>
      <c r="I348" s="147"/>
      <c r="L348" s="33"/>
      <c r="M348" s="148"/>
      <c r="T348" s="54"/>
      <c r="AT348" s="18" t="s">
        <v>191</v>
      </c>
      <c r="AU348" s="18" t="s">
        <v>82</v>
      </c>
    </row>
    <row r="349" spans="2:65" s="1" customFormat="1" ht="16.5" customHeight="1">
      <c r="B349" s="33"/>
      <c r="C349" s="177" t="s">
        <v>584</v>
      </c>
      <c r="D349" s="177" t="s">
        <v>309</v>
      </c>
      <c r="E349" s="178" t="s">
        <v>713</v>
      </c>
      <c r="F349" s="179" t="s">
        <v>714</v>
      </c>
      <c r="G349" s="180" t="s">
        <v>187</v>
      </c>
      <c r="H349" s="181">
        <v>2</v>
      </c>
      <c r="I349" s="182"/>
      <c r="J349" s="183">
        <f>ROUND(I349*H349,2)</f>
        <v>0</v>
      </c>
      <c r="K349" s="179" t="s">
        <v>188</v>
      </c>
      <c r="L349" s="184"/>
      <c r="M349" s="185" t="s">
        <v>20</v>
      </c>
      <c r="N349" s="186" t="s">
        <v>45</v>
      </c>
      <c r="P349" s="141">
        <f>O349*H349</f>
        <v>0</v>
      </c>
      <c r="Q349" s="141">
        <v>2.2000000000000001E-3</v>
      </c>
      <c r="R349" s="141">
        <f>Q349*H349</f>
        <v>4.4000000000000003E-3</v>
      </c>
      <c r="S349" s="141">
        <v>0</v>
      </c>
      <c r="T349" s="142">
        <f>S349*H349</f>
        <v>0</v>
      </c>
      <c r="AR349" s="143" t="s">
        <v>431</v>
      </c>
      <c r="AT349" s="143" t="s">
        <v>309</v>
      </c>
      <c r="AU349" s="143" t="s">
        <v>82</v>
      </c>
      <c r="AY349" s="18" t="s">
        <v>181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22</v>
      </c>
      <c r="BK349" s="144">
        <f>ROUND(I349*H349,2)</f>
        <v>0</v>
      </c>
      <c r="BL349" s="18" t="s">
        <v>317</v>
      </c>
      <c r="BM349" s="143" t="s">
        <v>2080</v>
      </c>
    </row>
    <row r="350" spans="2:65" s="1" customFormat="1" ht="24.2" customHeight="1">
      <c r="B350" s="33"/>
      <c r="C350" s="132" t="s">
        <v>594</v>
      </c>
      <c r="D350" s="132" t="s">
        <v>184</v>
      </c>
      <c r="E350" s="133" t="s">
        <v>717</v>
      </c>
      <c r="F350" s="134" t="s">
        <v>718</v>
      </c>
      <c r="G350" s="135" t="s">
        <v>187</v>
      </c>
      <c r="H350" s="136">
        <v>2</v>
      </c>
      <c r="I350" s="137"/>
      <c r="J350" s="138">
        <f>ROUND(I350*H350,2)</f>
        <v>0</v>
      </c>
      <c r="K350" s="134" t="s">
        <v>188</v>
      </c>
      <c r="L350" s="33"/>
      <c r="M350" s="139" t="s">
        <v>20</v>
      </c>
      <c r="N350" s="140" t="s">
        <v>45</v>
      </c>
      <c r="P350" s="141">
        <f>O350*H350</f>
        <v>0</v>
      </c>
      <c r="Q350" s="141">
        <v>0</v>
      </c>
      <c r="R350" s="141">
        <f>Q350*H350</f>
        <v>0</v>
      </c>
      <c r="S350" s="141">
        <v>0</v>
      </c>
      <c r="T350" s="142">
        <f>S350*H350</f>
        <v>0</v>
      </c>
      <c r="AR350" s="143" t="s">
        <v>317</v>
      </c>
      <c r="AT350" s="143" t="s">
        <v>184</v>
      </c>
      <c r="AU350" s="143" t="s">
        <v>82</v>
      </c>
      <c r="AY350" s="18" t="s">
        <v>181</v>
      </c>
      <c r="BE350" s="144">
        <f>IF(N350="základní",J350,0)</f>
        <v>0</v>
      </c>
      <c r="BF350" s="144">
        <f>IF(N350="snížená",J350,0)</f>
        <v>0</v>
      </c>
      <c r="BG350" s="144">
        <f>IF(N350="zákl. přenesená",J350,0)</f>
        <v>0</v>
      </c>
      <c r="BH350" s="144">
        <f>IF(N350="sníž. přenesená",J350,0)</f>
        <v>0</v>
      </c>
      <c r="BI350" s="144">
        <f>IF(N350="nulová",J350,0)</f>
        <v>0</v>
      </c>
      <c r="BJ350" s="18" t="s">
        <v>22</v>
      </c>
      <c r="BK350" s="144">
        <f>ROUND(I350*H350,2)</f>
        <v>0</v>
      </c>
      <c r="BL350" s="18" t="s">
        <v>317</v>
      </c>
      <c r="BM350" s="143" t="s">
        <v>2081</v>
      </c>
    </row>
    <row r="351" spans="2:65" s="1" customFormat="1" ht="11.25">
      <c r="B351" s="33"/>
      <c r="D351" s="145" t="s">
        <v>191</v>
      </c>
      <c r="F351" s="146" t="s">
        <v>720</v>
      </c>
      <c r="I351" s="147"/>
      <c r="L351" s="33"/>
      <c r="M351" s="148"/>
      <c r="T351" s="54"/>
      <c r="AT351" s="18" t="s">
        <v>191</v>
      </c>
      <c r="AU351" s="18" t="s">
        <v>82</v>
      </c>
    </row>
    <row r="352" spans="2:65" s="1" customFormat="1" ht="24.2" customHeight="1">
      <c r="B352" s="33"/>
      <c r="C352" s="177" t="s">
        <v>599</v>
      </c>
      <c r="D352" s="177" t="s">
        <v>309</v>
      </c>
      <c r="E352" s="178" t="s">
        <v>722</v>
      </c>
      <c r="F352" s="179" t="s">
        <v>723</v>
      </c>
      <c r="G352" s="180" t="s">
        <v>187</v>
      </c>
      <c r="H352" s="181">
        <v>2</v>
      </c>
      <c r="I352" s="182"/>
      <c r="J352" s="183">
        <f>ROUND(I352*H352,2)</f>
        <v>0</v>
      </c>
      <c r="K352" s="179" t="s">
        <v>188</v>
      </c>
      <c r="L352" s="184"/>
      <c r="M352" s="185" t="s">
        <v>20</v>
      </c>
      <c r="N352" s="186" t="s">
        <v>45</v>
      </c>
      <c r="P352" s="141">
        <f>O352*H352</f>
        <v>0</v>
      </c>
      <c r="Q352" s="141">
        <v>1.4999999999999999E-4</v>
      </c>
      <c r="R352" s="141">
        <f>Q352*H352</f>
        <v>2.9999999999999997E-4</v>
      </c>
      <c r="S352" s="141">
        <v>0</v>
      </c>
      <c r="T352" s="142">
        <f>S352*H352</f>
        <v>0</v>
      </c>
      <c r="AR352" s="143" t="s">
        <v>431</v>
      </c>
      <c r="AT352" s="143" t="s">
        <v>309</v>
      </c>
      <c r="AU352" s="143" t="s">
        <v>82</v>
      </c>
      <c r="AY352" s="18" t="s">
        <v>181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8" t="s">
        <v>22</v>
      </c>
      <c r="BK352" s="144">
        <f>ROUND(I352*H352,2)</f>
        <v>0</v>
      </c>
      <c r="BL352" s="18" t="s">
        <v>317</v>
      </c>
      <c r="BM352" s="143" t="s">
        <v>2082</v>
      </c>
    </row>
    <row r="353" spans="2:65" s="1" customFormat="1" ht="55.5" customHeight="1">
      <c r="B353" s="33"/>
      <c r="C353" s="132" t="s">
        <v>606</v>
      </c>
      <c r="D353" s="132" t="s">
        <v>184</v>
      </c>
      <c r="E353" s="133" t="s">
        <v>734</v>
      </c>
      <c r="F353" s="134" t="s">
        <v>735</v>
      </c>
      <c r="G353" s="135" t="s">
        <v>452</v>
      </c>
      <c r="H353" s="136">
        <v>5.0000000000000001E-3</v>
      </c>
      <c r="I353" s="137"/>
      <c r="J353" s="138">
        <f>ROUND(I353*H353,2)</f>
        <v>0</v>
      </c>
      <c r="K353" s="134" t="s">
        <v>188</v>
      </c>
      <c r="L353" s="33"/>
      <c r="M353" s="139" t="s">
        <v>20</v>
      </c>
      <c r="N353" s="140" t="s">
        <v>45</v>
      </c>
      <c r="P353" s="141">
        <f>O353*H353</f>
        <v>0</v>
      </c>
      <c r="Q353" s="141">
        <v>0</v>
      </c>
      <c r="R353" s="141">
        <f>Q353*H353</f>
        <v>0</v>
      </c>
      <c r="S353" s="141">
        <v>0</v>
      </c>
      <c r="T353" s="142">
        <f>S353*H353</f>
        <v>0</v>
      </c>
      <c r="AR353" s="143" t="s">
        <v>317</v>
      </c>
      <c r="AT353" s="143" t="s">
        <v>184</v>
      </c>
      <c r="AU353" s="143" t="s">
        <v>82</v>
      </c>
      <c r="AY353" s="18" t="s">
        <v>181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8" t="s">
        <v>22</v>
      </c>
      <c r="BK353" s="144">
        <f>ROUND(I353*H353,2)</f>
        <v>0</v>
      </c>
      <c r="BL353" s="18" t="s">
        <v>317</v>
      </c>
      <c r="BM353" s="143" t="s">
        <v>2083</v>
      </c>
    </row>
    <row r="354" spans="2:65" s="1" customFormat="1" ht="11.25">
      <c r="B354" s="33"/>
      <c r="D354" s="145" t="s">
        <v>191</v>
      </c>
      <c r="F354" s="146" t="s">
        <v>737</v>
      </c>
      <c r="I354" s="147"/>
      <c r="L354" s="33"/>
      <c r="M354" s="148"/>
      <c r="T354" s="54"/>
      <c r="AT354" s="18" t="s">
        <v>191</v>
      </c>
      <c r="AU354" s="18" t="s">
        <v>82</v>
      </c>
    </row>
    <row r="355" spans="2:65" s="11" customFormat="1" ht="22.9" customHeight="1">
      <c r="B355" s="120"/>
      <c r="D355" s="121" t="s">
        <v>73</v>
      </c>
      <c r="E355" s="130" t="s">
        <v>738</v>
      </c>
      <c r="F355" s="130" t="s">
        <v>739</v>
      </c>
      <c r="I355" s="123"/>
      <c r="J355" s="131">
        <f>BK355</f>
        <v>0</v>
      </c>
      <c r="L355" s="120"/>
      <c r="M355" s="125"/>
      <c r="P355" s="126">
        <f>SUM(P356:P415)</f>
        <v>0</v>
      </c>
      <c r="R355" s="126">
        <f>SUM(R356:R415)</f>
        <v>0.3508754</v>
      </c>
      <c r="T355" s="127">
        <f>SUM(T356:T415)</f>
        <v>0.80498099999999995</v>
      </c>
      <c r="AR355" s="121" t="s">
        <v>82</v>
      </c>
      <c r="AT355" s="128" t="s">
        <v>73</v>
      </c>
      <c r="AU355" s="128" t="s">
        <v>22</v>
      </c>
      <c r="AY355" s="121" t="s">
        <v>181</v>
      </c>
      <c r="BK355" s="129">
        <f>SUM(BK356:BK415)</f>
        <v>0</v>
      </c>
    </row>
    <row r="356" spans="2:65" s="1" customFormat="1" ht="24.2" customHeight="1">
      <c r="B356" s="33"/>
      <c r="C356" s="132" t="s">
        <v>611</v>
      </c>
      <c r="D356" s="132" t="s">
        <v>184</v>
      </c>
      <c r="E356" s="133" t="s">
        <v>741</v>
      </c>
      <c r="F356" s="134" t="s">
        <v>742</v>
      </c>
      <c r="G356" s="135" t="s">
        <v>211</v>
      </c>
      <c r="H356" s="136">
        <v>8.8000000000000007</v>
      </c>
      <c r="I356" s="137"/>
      <c r="J356" s="138">
        <f>ROUND(I356*H356,2)</f>
        <v>0</v>
      </c>
      <c r="K356" s="134" t="s">
        <v>188</v>
      </c>
      <c r="L356" s="33"/>
      <c r="M356" s="139" t="s">
        <v>20</v>
      </c>
      <c r="N356" s="140" t="s">
        <v>45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189</v>
      </c>
      <c r="AT356" s="143" t="s">
        <v>184</v>
      </c>
      <c r="AU356" s="143" t="s">
        <v>82</v>
      </c>
      <c r="AY356" s="18" t="s">
        <v>181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8" t="s">
        <v>22</v>
      </c>
      <c r="BK356" s="144">
        <f>ROUND(I356*H356,2)</f>
        <v>0</v>
      </c>
      <c r="BL356" s="18" t="s">
        <v>189</v>
      </c>
      <c r="BM356" s="143" t="s">
        <v>2084</v>
      </c>
    </row>
    <row r="357" spans="2:65" s="1" customFormat="1" ht="11.25">
      <c r="B357" s="33"/>
      <c r="D357" s="145" t="s">
        <v>191</v>
      </c>
      <c r="F357" s="146" t="s">
        <v>744</v>
      </c>
      <c r="I357" s="147"/>
      <c r="L357" s="33"/>
      <c r="M357" s="148"/>
      <c r="T357" s="54"/>
      <c r="AT357" s="18" t="s">
        <v>191</v>
      </c>
      <c r="AU357" s="18" t="s">
        <v>82</v>
      </c>
    </row>
    <row r="358" spans="2:65" s="12" customFormat="1" ht="11.25">
      <c r="B358" s="149"/>
      <c r="D358" s="150" t="s">
        <v>193</v>
      </c>
      <c r="E358" s="151" t="s">
        <v>20</v>
      </c>
      <c r="F358" s="152" t="s">
        <v>1991</v>
      </c>
      <c r="H358" s="151" t="s">
        <v>20</v>
      </c>
      <c r="I358" s="153"/>
      <c r="L358" s="149"/>
      <c r="M358" s="154"/>
      <c r="T358" s="155"/>
      <c r="AT358" s="151" t="s">
        <v>193</v>
      </c>
      <c r="AU358" s="151" t="s">
        <v>82</v>
      </c>
      <c r="AV358" s="12" t="s">
        <v>22</v>
      </c>
      <c r="AW358" s="12" t="s">
        <v>36</v>
      </c>
      <c r="AX358" s="12" t="s">
        <v>74</v>
      </c>
      <c r="AY358" s="151" t="s">
        <v>181</v>
      </c>
    </row>
    <row r="359" spans="2:65" s="13" customFormat="1" ht="11.25">
      <c r="B359" s="156"/>
      <c r="D359" s="150" t="s">
        <v>193</v>
      </c>
      <c r="E359" s="157" t="s">
        <v>20</v>
      </c>
      <c r="F359" s="158" t="s">
        <v>1998</v>
      </c>
      <c r="H359" s="159">
        <v>8.8000000000000007</v>
      </c>
      <c r="I359" s="160"/>
      <c r="L359" s="156"/>
      <c r="M359" s="161"/>
      <c r="T359" s="162"/>
      <c r="AT359" s="157" t="s">
        <v>193</v>
      </c>
      <c r="AU359" s="157" t="s">
        <v>82</v>
      </c>
      <c r="AV359" s="13" t="s">
        <v>82</v>
      </c>
      <c r="AW359" s="13" t="s">
        <v>36</v>
      </c>
      <c r="AX359" s="13" t="s">
        <v>22</v>
      </c>
      <c r="AY359" s="157" t="s">
        <v>181</v>
      </c>
    </row>
    <row r="360" spans="2:65" s="1" customFormat="1" ht="24.2" customHeight="1">
      <c r="B360" s="33"/>
      <c r="C360" s="132" t="s">
        <v>617</v>
      </c>
      <c r="D360" s="132" t="s">
        <v>184</v>
      </c>
      <c r="E360" s="133" t="s">
        <v>759</v>
      </c>
      <c r="F360" s="134" t="s">
        <v>760</v>
      </c>
      <c r="G360" s="135" t="s">
        <v>211</v>
      </c>
      <c r="H360" s="136">
        <v>8.8000000000000007</v>
      </c>
      <c r="I360" s="137"/>
      <c r="J360" s="138">
        <f>ROUND(I360*H360,2)</f>
        <v>0</v>
      </c>
      <c r="K360" s="134" t="s">
        <v>188</v>
      </c>
      <c r="L360" s="33"/>
      <c r="M360" s="139" t="s">
        <v>20</v>
      </c>
      <c r="N360" s="140" t="s">
        <v>45</v>
      </c>
      <c r="P360" s="141">
        <f>O360*H360</f>
        <v>0</v>
      </c>
      <c r="Q360" s="141">
        <v>2.9999999999999997E-4</v>
      </c>
      <c r="R360" s="141">
        <f>Q360*H360</f>
        <v>2.64E-3</v>
      </c>
      <c r="S360" s="141">
        <v>0</v>
      </c>
      <c r="T360" s="142">
        <f>S360*H360</f>
        <v>0</v>
      </c>
      <c r="AR360" s="143" t="s">
        <v>317</v>
      </c>
      <c r="AT360" s="143" t="s">
        <v>184</v>
      </c>
      <c r="AU360" s="143" t="s">
        <v>82</v>
      </c>
      <c r="AY360" s="18" t="s">
        <v>181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22</v>
      </c>
      <c r="BK360" s="144">
        <f>ROUND(I360*H360,2)</f>
        <v>0</v>
      </c>
      <c r="BL360" s="18" t="s">
        <v>317</v>
      </c>
      <c r="BM360" s="143" t="s">
        <v>2085</v>
      </c>
    </row>
    <row r="361" spans="2:65" s="1" customFormat="1" ht="11.25">
      <c r="B361" s="33"/>
      <c r="D361" s="145" t="s">
        <v>191</v>
      </c>
      <c r="F361" s="146" t="s">
        <v>762</v>
      </c>
      <c r="I361" s="147"/>
      <c r="L361" s="33"/>
      <c r="M361" s="148"/>
      <c r="T361" s="54"/>
      <c r="AT361" s="18" t="s">
        <v>191</v>
      </c>
      <c r="AU361" s="18" t="s">
        <v>82</v>
      </c>
    </row>
    <row r="362" spans="2:65" s="12" customFormat="1" ht="11.25">
      <c r="B362" s="149"/>
      <c r="D362" s="150" t="s">
        <v>193</v>
      </c>
      <c r="E362" s="151" t="s">
        <v>20</v>
      </c>
      <c r="F362" s="152" t="s">
        <v>1991</v>
      </c>
      <c r="H362" s="151" t="s">
        <v>20</v>
      </c>
      <c r="I362" s="153"/>
      <c r="L362" s="149"/>
      <c r="M362" s="154"/>
      <c r="T362" s="155"/>
      <c r="AT362" s="151" t="s">
        <v>193</v>
      </c>
      <c r="AU362" s="151" t="s">
        <v>82</v>
      </c>
      <c r="AV362" s="12" t="s">
        <v>22</v>
      </c>
      <c r="AW362" s="12" t="s">
        <v>36</v>
      </c>
      <c r="AX362" s="12" t="s">
        <v>74</v>
      </c>
      <c r="AY362" s="151" t="s">
        <v>181</v>
      </c>
    </row>
    <row r="363" spans="2:65" s="13" customFormat="1" ht="11.25">
      <c r="B363" s="156"/>
      <c r="D363" s="150" t="s">
        <v>193</v>
      </c>
      <c r="E363" s="157" t="s">
        <v>20</v>
      </c>
      <c r="F363" s="158" t="s">
        <v>1998</v>
      </c>
      <c r="H363" s="159">
        <v>8.8000000000000007</v>
      </c>
      <c r="I363" s="160"/>
      <c r="L363" s="156"/>
      <c r="M363" s="161"/>
      <c r="T363" s="162"/>
      <c r="AT363" s="157" t="s">
        <v>193</v>
      </c>
      <c r="AU363" s="157" t="s">
        <v>82</v>
      </c>
      <c r="AV363" s="13" t="s">
        <v>82</v>
      </c>
      <c r="AW363" s="13" t="s">
        <v>36</v>
      </c>
      <c r="AX363" s="13" t="s">
        <v>22</v>
      </c>
      <c r="AY363" s="157" t="s">
        <v>181</v>
      </c>
    </row>
    <row r="364" spans="2:65" s="1" customFormat="1" ht="37.9" customHeight="1">
      <c r="B364" s="33"/>
      <c r="C364" s="132" t="s">
        <v>624</v>
      </c>
      <c r="D364" s="132" t="s">
        <v>184</v>
      </c>
      <c r="E364" s="133" t="s">
        <v>764</v>
      </c>
      <c r="F364" s="134" t="s">
        <v>765</v>
      </c>
      <c r="G364" s="135" t="s">
        <v>211</v>
      </c>
      <c r="H364" s="136">
        <v>9.1</v>
      </c>
      <c r="I364" s="137"/>
      <c r="J364" s="138">
        <f>ROUND(I364*H364,2)</f>
        <v>0</v>
      </c>
      <c r="K364" s="134" t="s">
        <v>188</v>
      </c>
      <c r="L364" s="33"/>
      <c r="M364" s="139" t="s">
        <v>20</v>
      </c>
      <c r="N364" s="140" t="s">
        <v>45</v>
      </c>
      <c r="P364" s="141">
        <f>O364*H364</f>
        <v>0</v>
      </c>
      <c r="Q364" s="141">
        <v>0</v>
      </c>
      <c r="R364" s="141">
        <f>Q364*H364</f>
        <v>0</v>
      </c>
      <c r="S364" s="141">
        <v>0</v>
      </c>
      <c r="T364" s="142">
        <f>S364*H364</f>
        <v>0</v>
      </c>
      <c r="AR364" s="143" t="s">
        <v>317</v>
      </c>
      <c r="AT364" s="143" t="s">
        <v>184</v>
      </c>
      <c r="AU364" s="143" t="s">
        <v>82</v>
      </c>
      <c r="AY364" s="18" t="s">
        <v>181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22</v>
      </c>
      <c r="BK364" s="144">
        <f>ROUND(I364*H364,2)</f>
        <v>0</v>
      </c>
      <c r="BL364" s="18" t="s">
        <v>317</v>
      </c>
      <c r="BM364" s="143" t="s">
        <v>2086</v>
      </c>
    </row>
    <row r="365" spans="2:65" s="1" customFormat="1" ht="11.25">
      <c r="B365" s="33"/>
      <c r="D365" s="145" t="s">
        <v>191</v>
      </c>
      <c r="F365" s="146" t="s">
        <v>767</v>
      </c>
      <c r="I365" s="147"/>
      <c r="L365" s="33"/>
      <c r="M365" s="148"/>
      <c r="T365" s="54"/>
      <c r="AT365" s="18" t="s">
        <v>191</v>
      </c>
      <c r="AU365" s="18" t="s">
        <v>82</v>
      </c>
    </row>
    <row r="366" spans="2:65" s="12" customFormat="1" ht="11.25">
      <c r="B366" s="149"/>
      <c r="D366" s="150" t="s">
        <v>193</v>
      </c>
      <c r="E366" s="151" t="s">
        <v>20</v>
      </c>
      <c r="F366" s="152" t="s">
        <v>1976</v>
      </c>
      <c r="H366" s="151" t="s">
        <v>20</v>
      </c>
      <c r="I366" s="153"/>
      <c r="L366" s="149"/>
      <c r="M366" s="154"/>
      <c r="T366" s="155"/>
      <c r="AT366" s="151" t="s">
        <v>193</v>
      </c>
      <c r="AU366" s="151" t="s">
        <v>82</v>
      </c>
      <c r="AV366" s="12" t="s">
        <v>22</v>
      </c>
      <c r="AW366" s="12" t="s">
        <v>36</v>
      </c>
      <c r="AX366" s="12" t="s">
        <v>74</v>
      </c>
      <c r="AY366" s="151" t="s">
        <v>181</v>
      </c>
    </row>
    <row r="367" spans="2:65" s="13" customFormat="1" ht="11.25">
      <c r="B367" s="156"/>
      <c r="D367" s="150" t="s">
        <v>193</v>
      </c>
      <c r="E367" s="157" t="s">
        <v>20</v>
      </c>
      <c r="F367" s="158" t="s">
        <v>1977</v>
      </c>
      <c r="H367" s="159">
        <v>9.1</v>
      </c>
      <c r="I367" s="160"/>
      <c r="L367" s="156"/>
      <c r="M367" s="161"/>
      <c r="T367" s="162"/>
      <c r="AT367" s="157" t="s">
        <v>193</v>
      </c>
      <c r="AU367" s="157" t="s">
        <v>82</v>
      </c>
      <c r="AV367" s="13" t="s">
        <v>82</v>
      </c>
      <c r="AW367" s="13" t="s">
        <v>36</v>
      </c>
      <c r="AX367" s="13" t="s">
        <v>22</v>
      </c>
      <c r="AY367" s="157" t="s">
        <v>181</v>
      </c>
    </row>
    <row r="368" spans="2:65" s="1" customFormat="1" ht="24.2" customHeight="1">
      <c r="B368" s="33"/>
      <c r="C368" s="132" t="s">
        <v>629</v>
      </c>
      <c r="D368" s="132" t="s">
        <v>184</v>
      </c>
      <c r="E368" s="133" t="s">
        <v>769</v>
      </c>
      <c r="F368" s="134" t="s">
        <v>770</v>
      </c>
      <c r="G368" s="135" t="s">
        <v>280</v>
      </c>
      <c r="H368" s="136">
        <v>4.0999999999999996</v>
      </c>
      <c r="I368" s="137"/>
      <c r="J368" s="138">
        <f>ROUND(I368*H368,2)</f>
        <v>0</v>
      </c>
      <c r="K368" s="134" t="s">
        <v>188</v>
      </c>
      <c r="L368" s="33"/>
      <c r="M368" s="139" t="s">
        <v>20</v>
      </c>
      <c r="N368" s="140" t="s">
        <v>45</v>
      </c>
      <c r="P368" s="141">
        <f>O368*H368</f>
        <v>0</v>
      </c>
      <c r="Q368" s="141">
        <v>0</v>
      </c>
      <c r="R368" s="141">
        <f>Q368*H368</f>
        <v>0</v>
      </c>
      <c r="S368" s="141">
        <v>1.174E-2</v>
      </c>
      <c r="T368" s="142">
        <f>S368*H368</f>
        <v>4.8133999999999996E-2</v>
      </c>
      <c r="AR368" s="143" t="s">
        <v>317</v>
      </c>
      <c r="AT368" s="143" t="s">
        <v>184</v>
      </c>
      <c r="AU368" s="143" t="s">
        <v>82</v>
      </c>
      <c r="AY368" s="18" t="s">
        <v>181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22</v>
      </c>
      <c r="BK368" s="144">
        <f>ROUND(I368*H368,2)</f>
        <v>0</v>
      </c>
      <c r="BL368" s="18" t="s">
        <v>317</v>
      </c>
      <c r="BM368" s="143" t="s">
        <v>2087</v>
      </c>
    </row>
    <row r="369" spans="2:65" s="1" customFormat="1" ht="11.25">
      <c r="B369" s="33"/>
      <c r="D369" s="145" t="s">
        <v>191</v>
      </c>
      <c r="F369" s="146" t="s">
        <v>772</v>
      </c>
      <c r="I369" s="147"/>
      <c r="L369" s="33"/>
      <c r="M369" s="148"/>
      <c r="T369" s="54"/>
      <c r="AT369" s="18" t="s">
        <v>191</v>
      </c>
      <c r="AU369" s="18" t="s">
        <v>82</v>
      </c>
    </row>
    <row r="370" spans="2:65" s="12" customFormat="1" ht="11.25">
      <c r="B370" s="149"/>
      <c r="D370" s="150" t="s">
        <v>193</v>
      </c>
      <c r="E370" s="151" t="s">
        <v>20</v>
      </c>
      <c r="F370" s="152" t="s">
        <v>1976</v>
      </c>
      <c r="H370" s="151" t="s">
        <v>20</v>
      </c>
      <c r="I370" s="153"/>
      <c r="L370" s="149"/>
      <c r="M370" s="154"/>
      <c r="T370" s="155"/>
      <c r="AT370" s="151" t="s">
        <v>193</v>
      </c>
      <c r="AU370" s="151" t="s">
        <v>82</v>
      </c>
      <c r="AV370" s="12" t="s">
        <v>22</v>
      </c>
      <c r="AW370" s="12" t="s">
        <v>36</v>
      </c>
      <c r="AX370" s="12" t="s">
        <v>74</v>
      </c>
      <c r="AY370" s="151" t="s">
        <v>181</v>
      </c>
    </row>
    <row r="371" spans="2:65" s="13" customFormat="1" ht="11.25">
      <c r="B371" s="156"/>
      <c r="D371" s="150" t="s">
        <v>193</v>
      </c>
      <c r="E371" s="157" t="s">
        <v>20</v>
      </c>
      <c r="F371" s="158" t="s">
        <v>2088</v>
      </c>
      <c r="H371" s="159">
        <v>6.5</v>
      </c>
      <c r="I371" s="160"/>
      <c r="L371" s="156"/>
      <c r="M371" s="161"/>
      <c r="T371" s="162"/>
      <c r="AT371" s="157" t="s">
        <v>193</v>
      </c>
      <c r="AU371" s="157" t="s">
        <v>82</v>
      </c>
      <c r="AV371" s="13" t="s">
        <v>82</v>
      </c>
      <c r="AW371" s="13" t="s">
        <v>36</v>
      </c>
      <c r="AX371" s="13" t="s">
        <v>74</v>
      </c>
      <c r="AY371" s="157" t="s">
        <v>181</v>
      </c>
    </row>
    <row r="372" spans="2:65" s="13" customFormat="1" ht="11.25">
      <c r="B372" s="156"/>
      <c r="D372" s="150" t="s">
        <v>193</v>
      </c>
      <c r="E372" s="157" t="s">
        <v>20</v>
      </c>
      <c r="F372" s="158" t="s">
        <v>782</v>
      </c>
      <c r="H372" s="159">
        <v>-2.4</v>
      </c>
      <c r="I372" s="160"/>
      <c r="L372" s="156"/>
      <c r="M372" s="161"/>
      <c r="T372" s="162"/>
      <c r="AT372" s="157" t="s">
        <v>193</v>
      </c>
      <c r="AU372" s="157" t="s">
        <v>82</v>
      </c>
      <c r="AV372" s="13" t="s">
        <v>82</v>
      </c>
      <c r="AW372" s="13" t="s">
        <v>36</v>
      </c>
      <c r="AX372" s="13" t="s">
        <v>74</v>
      </c>
      <c r="AY372" s="157" t="s">
        <v>181</v>
      </c>
    </row>
    <row r="373" spans="2:65" s="14" customFormat="1" ht="11.25">
      <c r="B373" s="163"/>
      <c r="D373" s="150" t="s">
        <v>193</v>
      </c>
      <c r="E373" s="164" t="s">
        <v>20</v>
      </c>
      <c r="F373" s="165" t="s">
        <v>202</v>
      </c>
      <c r="H373" s="166">
        <v>4.0999999999999996</v>
      </c>
      <c r="I373" s="167"/>
      <c r="L373" s="163"/>
      <c r="M373" s="168"/>
      <c r="T373" s="169"/>
      <c r="AT373" s="164" t="s">
        <v>193</v>
      </c>
      <c r="AU373" s="164" t="s">
        <v>82</v>
      </c>
      <c r="AV373" s="14" t="s">
        <v>189</v>
      </c>
      <c r="AW373" s="14" t="s">
        <v>36</v>
      </c>
      <c r="AX373" s="14" t="s">
        <v>22</v>
      </c>
      <c r="AY373" s="164" t="s">
        <v>181</v>
      </c>
    </row>
    <row r="374" spans="2:65" s="1" customFormat="1" ht="37.9" customHeight="1">
      <c r="B374" s="33"/>
      <c r="C374" s="132" t="s">
        <v>634</v>
      </c>
      <c r="D374" s="132" t="s">
        <v>184</v>
      </c>
      <c r="E374" s="133" t="s">
        <v>777</v>
      </c>
      <c r="F374" s="134" t="s">
        <v>778</v>
      </c>
      <c r="G374" s="135" t="s">
        <v>280</v>
      </c>
      <c r="H374" s="136">
        <v>4.0999999999999996</v>
      </c>
      <c r="I374" s="137"/>
      <c r="J374" s="138">
        <f>ROUND(I374*H374,2)</f>
        <v>0</v>
      </c>
      <c r="K374" s="134" t="s">
        <v>188</v>
      </c>
      <c r="L374" s="33"/>
      <c r="M374" s="139" t="s">
        <v>20</v>
      </c>
      <c r="N374" s="140" t="s">
        <v>45</v>
      </c>
      <c r="P374" s="141">
        <f>O374*H374</f>
        <v>0</v>
      </c>
      <c r="Q374" s="141">
        <v>4.2999999999999999E-4</v>
      </c>
      <c r="R374" s="141">
        <f>Q374*H374</f>
        <v>1.7629999999999998E-3</v>
      </c>
      <c r="S374" s="141">
        <v>0</v>
      </c>
      <c r="T374" s="142">
        <f>S374*H374</f>
        <v>0</v>
      </c>
      <c r="AR374" s="143" t="s">
        <v>317</v>
      </c>
      <c r="AT374" s="143" t="s">
        <v>184</v>
      </c>
      <c r="AU374" s="143" t="s">
        <v>82</v>
      </c>
      <c r="AY374" s="18" t="s">
        <v>181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8" t="s">
        <v>22</v>
      </c>
      <c r="BK374" s="144">
        <f>ROUND(I374*H374,2)</f>
        <v>0</v>
      </c>
      <c r="BL374" s="18" t="s">
        <v>317</v>
      </c>
      <c r="BM374" s="143" t="s">
        <v>2089</v>
      </c>
    </row>
    <row r="375" spans="2:65" s="1" customFormat="1" ht="11.25">
      <c r="B375" s="33"/>
      <c r="D375" s="145" t="s">
        <v>191</v>
      </c>
      <c r="F375" s="146" t="s">
        <v>780</v>
      </c>
      <c r="I375" s="147"/>
      <c r="L375" s="33"/>
      <c r="M375" s="148"/>
      <c r="T375" s="54"/>
      <c r="AT375" s="18" t="s">
        <v>191</v>
      </c>
      <c r="AU375" s="18" t="s">
        <v>82</v>
      </c>
    </row>
    <row r="376" spans="2:65" s="12" customFormat="1" ht="11.25">
      <c r="B376" s="149"/>
      <c r="D376" s="150" t="s">
        <v>193</v>
      </c>
      <c r="E376" s="151" t="s">
        <v>20</v>
      </c>
      <c r="F376" s="152" t="s">
        <v>1974</v>
      </c>
      <c r="H376" s="151" t="s">
        <v>20</v>
      </c>
      <c r="I376" s="153"/>
      <c r="L376" s="149"/>
      <c r="M376" s="154"/>
      <c r="T376" s="155"/>
      <c r="AT376" s="151" t="s">
        <v>193</v>
      </c>
      <c r="AU376" s="151" t="s">
        <v>82</v>
      </c>
      <c r="AV376" s="12" t="s">
        <v>22</v>
      </c>
      <c r="AW376" s="12" t="s">
        <v>36</v>
      </c>
      <c r="AX376" s="12" t="s">
        <v>74</v>
      </c>
      <c r="AY376" s="151" t="s">
        <v>181</v>
      </c>
    </row>
    <row r="377" spans="2:65" s="13" customFormat="1" ht="11.25">
      <c r="B377" s="156"/>
      <c r="D377" s="150" t="s">
        <v>193</v>
      </c>
      <c r="E377" s="157" t="s">
        <v>20</v>
      </c>
      <c r="F377" s="158" t="s">
        <v>2088</v>
      </c>
      <c r="H377" s="159">
        <v>6.5</v>
      </c>
      <c r="I377" s="160"/>
      <c r="L377" s="156"/>
      <c r="M377" s="161"/>
      <c r="T377" s="162"/>
      <c r="AT377" s="157" t="s">
        <v>193</v>
      </c>
      <c r="AU377" s="157" t="s">
        <v>82</v>
      </c>
      <c r="AV377" s="13" t="s">
        <v>82</v>
      </c>
      <c r="AW377" s="13" t="s">
        <v>36</v>
      </c>
      <c r="AX377" s="13" t="s">
        <v>74</v>
      </c>
      <c r="AY377" s="157" t="s">
        <v>181</v>
      </c>
    </row>
    <row r="378" spans="2:65" s="13" customFormat="1" ht="11.25">
      <c r="B378" s="156"/>
      <c r="D378" s="150" t="s">
        <v>193</v>
      </c>
      <c r="E378" s="157" t="s">
        <v>20</v>
      </c>
      <c r="F378" s="158" t="s">
        <v>782</v>
      </c>
      <c r="H378" s="159">
        <v>-2.4</v>
      </c>
      <c r="I378" s="160"/>
      <c r="L378" s="156"/>
      <c r="M378" s="161"/>
      <c r="T378" s="162"/>
      <c r="AT378" s="157" t="s">
        <v>193</v>
      </c>
      <c r="AU378" s="157" t="s">
        <v>82</v>
      </c>
      <c r="AV378" s="13" t="s">
        <v>82</v>
      </c>
      <c r="AW378" s="13" t="s">
        <v>36</v>
      </c>
      <c r="AX378" s="13" t="s">
        <v>74</v>
      </c>
      <c r="AY378" s="157" t="s">
        <v>181</v>
      </c>
    </row>
    <row r="379" spans="2:65" s="14" customFormat="1" ht="11.25">
      <c r="B379" s="163"/>
      <c r="D379" s="150" t="s">
        <v>193</v>
      </c>
      <c r="E379" s="164" t="s">
        <v>20</v>
      </c>
      <c r="F379" s="165" t="s">
        <v>202</v>
      </c>
      <c r="H379" s="166">
        <v>4.0999999999999996</v>
      </c>
      <c r="I379" s="167"/>
      <c r="L379" s="163"/>
      <c r="M379" s="168"/>
      <c r="T379" s="169"/>
      <c r="AT379" s="164" t="s">
        <v>193</v>
      </c>
      <c r="AU379" s="164" t="s">
        <v>82</v>
      </c>
      <c r="AV379" s="14" t="s">
        <v>189</v>
      </c>
      <c r="AW379" s="14" t="s">
        <v>36</v>
      </c>
      <c r="AX379" s="14" t="s">
        <v>22</v>
      </c>
      <c r="AY379" s="164" t="s">
        <v>181</v>
      </c>
    </row>
    <row r="380" spans="2:65" s="1" customFormat="1" ht="24.2" customHeight="1">
      <c r="B380" s="33"/>
      <c r="C380" s="177" t="s">
        <v>639</v>
      </c>
      <c r="D380" s="177" t="s">
        <v>309</v>
      </c>
      <c r="E380" s="178" t="s">
        <v>787</v>
      </c>
      <c r="F380" s="179" t="s">
        <v>788</v>
      </c>
      <c r="G380" s="180" t="s">
        <v>280</v>
      </c>
      <c r="H380" s="181">
        <v>4.51</v>
      </c>
      <c r="I380" s="182"/>
      <c r="J380" s="183">
        <f>ROUND(I380*H380,2)</f>
        <v>0</v>
      </c>
      <c r="K380" s="179" t="s">
        <v>188</v>
      </c>
      <c r="L380" s="184"/>
      <c r="M380" s="185" t="s">
        <v>20</v>
      </c>
      <c r="N380" s="186" t="s">
        <v>45</v>
      </c>
      <c r="P380" s="141">
        <f>O380*H380</f>
        <v>0</v>
      </c>
      <c r="Q380" s="141">
        <v>1.98E-3</v>
      </c>
      <c r="R380" s="141">
        <f>Q380*H380</f>
        <v>8.9297999999999999E-3</v>
      </c>
      <c r="S380" s="141">
        <v>0</v>
      </c>
      <c r="T380" s="142">
        <f>S380*H380</f>
        <v>0</v>
      </c>
      <c r="AR380" s="143" t="s">
        <v>431</v>
      </c>
      <c r="AT380" s="143" t="s">
        <v>309</v>
      </c>
      <c r="AU380" s="143" t="s">
        <v>82</v>
      </c>
      <c r="AY380" s="18" t="s">
        <v>181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22</v>
      </c>
      <c r="BK380" s="144">
        <f>ROUND(I380*H380,2)</f>
        <v>0</v>
      </c>
      <c r="BL380" s="18" t="s">
        <v>317</v>
      </c>
      <c r="BM380" s="143" t="s">
        <v>2090</v>
      </c>
    </row>
    <row r="381" spans="2:65" s="13" customFormat="1" ht="11.25">
      <c r="B381" s="156"/>
      <c r="D381" s="150" t="s">
        <v>193</v>
      </c>
      <c r="F381" s="158" t="s">
        <v>2091</v>
      </c>
      <c r="H381" s="159">
        <v>4.51</v>
      </c>
      <c r="I381" s="160"/>
      <c r="L381" s="156"/>
      <c r="M381" s="161"/>
      <c r="T381" s="162"/>
      <c r="AT381" s="157" t="s">
        <v>193</v>
      </c>
      <c r="AU381" s="157" t="s">
        <v>82</v>
      </c>
      <c r="AV381" s="13" t="s">
        <v>82</v>
      </c>
      <c r="AW381" s="13" t="s">
        <v>4</v>
      </c>
      <c r="AX381" s="13" t="s">
        <v>22</v>
      </c>
      <c r="AY381" s="157" t="s">
        <v>181</v>
      </c>
    </row>
    <row r="382" spans="2:65" s="1" customFormat="1" ht="24.2" customHeight="1">
      <c r="B382" s="33"/>
      <c r="C382" s="132" t="s">
        <v>643</v>
      </c>
      <c r="D382" s="132" t="s">
        <v>184</v>
      </c>
      <c r="E382" s="133" t="s">
        <v>792</v>
      </c>
      <c r="F382" s="134" t="s">
        <v>793</v>
      </c>
      <c r="G382" s="135" t="s">
        <v>211</v>
      </c>
      <c r="H382" s="136">
        <v>9.1</v>
      </c>
      <c r="I382" s="137"/>
      <c r="J382" s="138">
        <f>ROUND(I382*H382,2)</f>
        <v>0</v>
      </c>
      <c r="K382" s="134" t="s">
        <v>188</v>
      </c>
      <c r="L382" s="33"/>
      <c r="M382" s="139" t="s">
        <v>20</v>
      </c>
      <c r="N382" s="140" t="s">
        <v>45</v>
      </c>
      <c r="P382" s="141">
        <f>O382*H382</f>
        <v>0</v>
      </c>
      <c r="Q382" s="141">
        <v>0</v>
      </c>
      <c r="R382" s="141">
        <f>Q382*H382</f>
        <v>0</v>
      </c>
      <c r="S382" s="141">
        <v>8.3169999999999994E-2</v>
      </c>
      <c r="T382" s="142">
        <f>S382*H382</f>
        <v>0.75684699999999994</v>
      </c>
      <c r="AR382" s="143" t="s">
        <v>317</v>
      </c>
      <c r="AT382" s="143" t="s">
        <v>184</v>
      </c>
      <c r="AU382" s="143" t="s">
        <v>82</v>
      </c>
      <c r="AY382" s="18" t="s">
        <v>181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8" t="s">
        <v>22</v>
      </c>
      <c r="BK382" s="144">
        <f>ROUND(I382*H382,2)</f>
        <v>0</v>
      </c>
      <c r="BL382" s="18" t="s">
        <v>317</v>
      </c>
      <c r="BM382" s="143" t="s">
        <v>2092</v>
      </c>
    </row>
    <row r="383" spans="2:65" s="1" customFormat="1" ht="11.25">
      <c r="B383" s="33"/>
      <c r="D383" s="145" t="s">
        <v>191</v>
      </c>
      <c r="F383" s="146" t="s">
        <v>795</v>
      </c>
      <c r="I383" s="147"/>
      <c r="L383" s="33"/>
      <c r="M383" s="148"/>
      <c r="T383" s="54"/>
      <c r="AT383" s="18" t="s">
        <v>191</v>
      </c>
      <c r="AU383" s="18" t="s">
        <v>82</v>
      </c>
    </row>
    <row r="384" spans="2:65" s="12" customFormat="1" ht="11.25">
      <c r="B384" s="149"/>
      <c r="D384" s="150" t="s">
        <v>193</v>
      </c>
      <c r="E384" s="151" t="s">
        <v>20</v>
      </c>
      <c r="F384" s="152" t="s">
        <v>1976</v>
      </c>
      <c r="H384" s="151" t="s">
        <v>20</v>
      </c>
      <c r="I384" s="153"/>
      <c r="L384" s="149"/>
      <c r="M384" s="154"/>
      <c r="T384" s="155"/>
      <c r="AT384" s="151" t="s">
        <v>193</v>
      </c>
      <c r="AU384" s="151" t="s">
        <v>82</v>
      </c>
      <c r="AV384" s="12" t="s">
        <v>22</v>
      </c>
      <c r="AW384" s="12" t="s">
        <v>36</v>
      </c>
      <c r="AX384" s="12" t="s">
        <v>74</v>
      </c>
      <c r="AY384" s="151" t="s">
        <v>181</v>
      </c>
    </row>
    <row r="385" spans="2:65" s="13" customFormat="1" ht="11.25">
      <c r="B385" s="156"/>
      <c r="D385" s="150" t="s">
        <v>193</v>
      </c>
      <c r="E385" s="157" t="s">
        <v>20</v>
      </c>
      <c r="F385" s="158" t="s">
        <v>1977</v>
      </c>
      <c r="H385" s="159">
        <v>9.1</v>
      </c>
      <c r="I385" s="160"/>
      <c r="L385" s="156"/>
      <c r="M385" s="161"/>
      <c r="T385" s="162"/>
      <c r="AT385" s="157" t="s">
        <v>193</v>
      </c>
      <c r="AU385" s="157" t="s">
        <v>82</v>
      </c>
      <c r="AV385" s="13" t="s">
        <v>82</v>
      </c>
      <c r="AW385" s="13" t="s">
        <v>36</v>
      </c>
      <c r="AX385" s="13" t="s">
        <v>22</v>
      </c>
      <c r="AY385" s="157" t="s">
        <v>181</v>
      </c>
    </row>
    <row r="386" spans="2:65" s="1" customFormat="1" ht="37.9" customHeight="1">
      <c r="B386" s="33"/>
      <c r="C386" s="132" t="s">
        <v>648</v>
      </c>
      <c r="D386" s="132" t="s">
        <v>184</v>
      </c>
      <c r="E386" s="133" t="s">
        <v>799</v>
      </c>
      <c r="F386" s="134" t="s">
        <v>800</v>
      </c>
      <c r="G386" s="135" t="s">
        <v>211</v>
      </c>
      <c r="H386" s="136">
        <v>8.8000000000000007</v>
      </c>
      <c r="I386" s="137"/>
      <c r="J386" s="138">
        <f>ROUND(I386*H386,2)</f>
        <v>0</v>
      </c>
      <c r="K386" s="134" t="s">
        <v>188</v>
      </c>
      <c r="L386" s="33"/>
      <c r="M386" s="139" t="s">
        <v>20</v>
      </c>
      <c r="N386" s="140" t="s">
        <v>45</v>
      </c>
      <c r="P386" s="141">
        <f>O386*H386</f>
        <v>0</v>
      </c>
      <c r="Q386" s="141">
        <v>9.0900000000000009E-3</v>
      </c>
      <c r="R386" s="141">
        <f>Q386*H386</f>
        <v>7.9992000000000008E-2</v>
      </c>
      <c r="S386" s="141">
        <v>0</v>
      </c>
      <c r="T386" s="142">
        <f>S386*H386</f>
        <v>0</v>
      </c>
      <c r="AR386" s="143" t="s">
        <v>317</v>
      </c>
      <c r="AT386" s="143" t="s">
        <v>184</v>
      </c>
      <c r="AU386" s="143" t="s">
        <v>82</v>
      </c>
      <c r="AY386" s="18" t="s">
        <v>181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8" t="s">
        <v>22</v>
      </c>
      <c r="BK386" s="144">
        <f>ROUND(I386*H386,2)</f>
        <v>0</v>
      </c>
      <c r="BL386" s="18" t="s">
        <v>317</v>
      </c>
      <c r="BM386" s="143" t="s">
        <v>2093</v>
      </c>
    </row>
    <row r="387" spans="2:65" s="1" customFormat="1" ht="11.25">
      <c r="B387" s="33"/>
      <c r="D387" s="145" t="s">
        <v>191</v>
      </c>
      <c r="F387" s="146" t="s">
        <v>802</v>
      </c>
      <c r="I387" s="147"/>
      <c r="L387" s="33"/>
      <c r="M387" s="148"/>
      <c r="T387" s="54"/>
      <c r="AT387" s="18" t="s">
        <v>191</v>
      </c>
      <c r="AU387" s="18" t="s">
        <v>82</v>
      </c>
    </row>
    <row r="388" spans="2:65" s="12" customFormat="1" ht="11.25">
      <c r="B388" s="149"/>
      <c r="D388" s="150" t="s">
        <v>193</v>
      </c>
      <c r="E388" s="151" t="s">
        <v>20</v>
      </c>
      <c r="F388" s="152" t="s">
        <v>1991</v>
      </c>
      <c r="H388" s="151" t="s">
        <v>20</v>
      </c>
      <c r="I388" s="153"/>
      <c r="L388" s="149"/>
      <c r="M388" s="154"/>
      <c r="T388" s="155"/>
      <c r="AT388" s="151" t="s">
        <v>193</v>
      </c>
      <c r="AU388" s="151" t="s">
        <v>82</v>
      </c>
      <c r="AV388" s="12" t="s">
        <v>22</v>
      </c>
      <c r="AW388" s="12" t="s">
        <v>36</v>
      </c>
      <c r="AX388" s="12" t="s">
        <v>74</v>
      </c>
      <c r="AY388" s="151" t="s">
        <v>181</v>
      </c>
    </row>
    <row r="389" spans="2:65" s="13" customFormat="1" ht="11.25">
      <c r="B389" s="156"/>
      <c r="D389" s="150" t="s">
        <v>193</v>
      </c>
      <c r="E389" s="157" t="s">
        <v>20</v>
      </c>
      <c r="F389" s="158" t="s">
        <v>1998</v>
      </c>
      <c r="H389" s="159">
        <v>8.8000000000000007</v>
      </c>
      <c r="I389" s="160"/>
      <c r="L389" s="156"/>
      <c r="M389" s="161"/>
      <c r="T389" s="162"/>
      <c r="AT389" s="157" t="s">
        <v>193</v>
      </c>
      <c r="AU389" s="157" t="s">
        <v>82</v>
      </c>
      <c r="AV389" s="13" t="s">
        <v>82</v>
      </c>
      <c r="AW389" s="13" t="s">
        <v>36</v>
      </c>
      <c r="AX389" s="13" t="s">
        <v>22</v>
      </c>
      <c r="AY389" s="157" t="s">
        <v>181</v>
      </c>
    </row>
    <row r="390" spans="2:65" s="1" customFormat="1" ht="33" customHeight="1">
      <c r="B390" s="33"/>
      <c r="C390" s="177" t="s">
        <v>652</v>
      </c>
      <c r="D390" s="177" t="s">
        <v>309</v>
      </c>
      <c r="E390" s="178" t="s">
        <v>804</v>
      </c>
      <c r="F390" s="179" t="s">
        <v>805</v>
      </c>
      <c r="G390" s="180" t="s">
        <v>211</v>
      </c>
      <c r="H390" s="181">
        <v>10.119999999999999</v>
      </c>
      <c r="I390" s="182"/>
      <c r="J390" s="183">
        <f>ROUND(I390*H390,2)</f>
        <v>0</v>
      </c>
      <c r="K390" s="179" t="s">
        <v>188</v>
      </c>
      <c r="L390" s="184"/>
      <c r="M390" s="185" t="s">
        <v>20</v>
      </c>
      <c r="N390" s="186" t="s">
        <v>45</v>
      </c>
      <c r="P390" s="141">
        <f>O390*H390</f>
        <v>0</v>
      </c>
      <c r="Q390" s="141">
        <v>2.1999999999999999E-2</v>
      </c>
      <c r="R390" s="141">
        <f>Q390*H390</f>
        <v>0.22263999999999998</v>
      </c>
      <c r="S390" s="141">
        <v>0</v>
      </c>
      <c r="T390" s="142">
        <f>S390*H390</f>
        <v>0</v>
      </c>
      <c r="AR390" s="143" t="s">
        <v>431</v>
      </c>
      <c r="AT390" s="143" t="s">
        <v>309</v>
      </c>
      <c r="AU390" s="143" t="s">
        <v>82</v>
      </c>
      <c r="AY390" s="18" t="s">
        <v>181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8" t="s">
        <v>22</v>
      </c>
      <c r="BK390" s="144">
        <f>ROUND(I390*H390,2)</f>
        <v>0</v>
      </c>
      <c r="BL390" s="18" t="s">
        <v>317</v>
      </c>
      <c r="BM390" s="143" t="s">
        <v>2094</v>
      </c>
    </row>
    <row r="391" spans="2:65" s="13" customFormat="1" ht="11.25">
      <c r="B391" s="156"/>
      <c r="D391" s="150" t="s">
        <v>193</v>
      </c>
      <c r="F391" s="158" t="s">
        <v>2095</v>
      </c>
      <c r="H391" s="159">
        <v>10.119999999999999</v>
      </c>
      <c r="I391" s="160"/>
      <c r="L391" s="156"/>
      <c r="M391" s="161"/>
      <c r="T391" s="162"/>
      <c r="AT391" s="157" t="s">
        <v>193</v>
      </c>
      <c r="AU391" s="157" t="s">
        <v>82</v>
      </c>
      <c r="AV391" s="13" t="s">
        <v>82</v>
      </c>
      <c r="AW391" s="13" t="s">
        <v>4</v>
      </c>
      <c r="AX391" s="13" t="s">
        <v>22</v>
      </c>
      <c r="AY391" s="157" t="s">
        <v>181</v>
      </c>
    </row>
    <row r="392" spans="2:65" s="1" customFormat="1" ht="24.2" customHeight="1">
      <c r="B392" s="33"/>
      <c r="C392" s="132" t="s">
        <v>657</v>
      </c>
      <c r="D392" s="132" t="s">
        <v>184</v>
      </c>
      <c r="E392" s="133" t="s">
        <v>809</v>
      </c>
      <c r="F392" s="134" t="s">
        <v>810</v>
      </c>
      <c r="G392" s="135" t="s">
        <v>211</v>
      </c>
      <c r="H392" s="136">
        <v>10.618</v>
      </c>
      <c r="I392" s="137"/>
      <c r="J392" s="138">
        <f>ROUND(I392*H392,2)</f>
        <v>0</v>
      </c>
      <c r="K392" s="134" t="s">
        <v>188</v>
      </c>
      <c r="L392" s="33"/>
      <c r="M392" s="139" t="s">
        <v>20</v>
      </c>
      <c r="N392" s="140" t="s">
        <v>45</v>
      </c>
      <c r="P392" s="141">
        <f>O392*H392</f>
        <v>0</v>
      </c>
      <c r="Q392" s="141">
        <v>1.5E-3</v>
      </c>
      <c r="R392" s="141">
        <f>Q392*H392</f>
        <v>1.5927E-2</v>
      </c>
      <c r="S392" s="141">
        <v>0</v>
      </c>
      <c r="T392" s="142">
        <f>S392*H392</f>
        <v>0</v>
      </c>
      <c r="AR392" s="143" t="s">
        <v>317</v>
      </c>
      <c r="AT392" s="143" t="s">
        <v>184</v>
      </c>
      <c r="AU392" s="143" t="s">
        <v>82</v>
      </c>
      <c r="AY392" s="18" t="s">
        <v>181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8" t="s">
        <v>22</v>
      </c>
      <c r="BK392" s="144">
        <f>ROUND(I392*H392,2)</f>
        <v>0</v>
      </c>
      <c r="BL392" s="18" t="s">
        <v>317</v>
      </c>
      <c r="BM392" s="143" t="s">
        <v>2096</v>
      </c>
    </row>
    <row r="393" spans="2:65" s="1" customFormat="1" ht="11.25">
      <c r="B393" s="33"/>
      <c r="D393" s="145" t="s">
        <v>191</v>
      </c>
      <c r="F393" s="146" t="s">
        <v>812</v>
      </c>
      <c r="I393" s="147"/>
      <c r="L393" s="33"/>
      <c r="M393" s="148"/>
      <c r="T393" s="54"/>
      <c r="AT393" s="18" t="s">
        <v>191</v>
      </c>
      <c r="AU393" s="18" t="s">
        <v>82</v>
      </c>
    </row>
    <row r="394" spans="2:65" s="12" customFormat="1" ht="11.25">
      <c r="B394" s="149"/>
      <c r="D394" s="150" t="s">
        <v>193</v>
      </c>
      <c r="E394" s="151" t="s">
        <v>20</v>
      </c>
      <c r="F394" s="152" t="s">
        <v>1991</v>
      </c>
      <c r="H394" s="151" t="s">
        <v>20</v>
      </c>
      <c r="I394" s="153"/>
      <c r="L394" s="149"/>
      <c r="M394" s="154"/>
      <c r="T394" s="155"/>
      <c r="AT394" s="151" t="s">
        <v>193</v>
      </c>
      <c r="AU394" s="151" t="s">
        <v>82</v>
      </c>
      <c r="AV394" s="12" t="s">
        <v>22</v>
      </c>
      <c r="AW394" s="12" t="s">
        <v>36</v>
      </c>
      <c r="AX394" s="12" t="s">
        <v>74</v>
      </c>
      <c r="AY394" s="151" t="s">
        <v>181</v>
      </c>
    </row>
    <row r="395" spans="2:65" s="13" customFormat="1" ht="11.25">
      <c r="B395" s="156"/>
      <c r="D395" s="150" t="s">
        <v>193</v>
      </c>
      <c r="E395" s="157" t="s">
        <v>20</v>
      </c>
      <c r="F395" s="158" t="s">
        <v>1998</v>
      </c>
      <c r="H395" s="159">
        <v>8.8000000000000007</v>
      </c>
      <c r="I395" s="160"/>
      <c r="L395" s="156"/>
      <c r="M395" s="161"/>
      <c r="T395" s="162"/>
      <c r="AT395" s="157" t="s">
        <v>193</v>
      </c>
      <c r="AU395" s="157" t="s">
        <v>82</v>
      </c>
      <c r="AV395" s="13" t="s">
        <v>82</v>
      </c>
      <c r="AW395" s="13" t="s">
        <v>36</v>
      </c>
      <c r="AX395" s="13" t="s">
        <v>74</v>
      </c>
      <c r="AY395" s="157" t="s">
        <v>181</v>
      </c>
    </row>
    <row r="396" spans="2:65" s="13" customFormat="1" ht="11.25">
      <c r="B396" s="156"/>
      <c r="D396" s="150" t="s">
        <v>193</v>
      </c>
      <c r="E396" s="157" t="s">
        <v>20</v>
      </c>
      <c r="F396" s="158" t="s">
        <v>2097</v>
      </c>
      <c r="H396" s="159">
        <v>1.8180000000000001</v>
      </c>
      <c r="I396" s="160"/>
      <c r="L396" s="156"/>
      <c r="M396" s="161"/>
      <c r="T396" s="162"/>
      <c r="AT396" s="157" t="s">
        <v>193</v>
      </c>
      <c r="AU396" s="157" t="s">
        <v>82</v>
      </c>
      <c r="AV396" s="13" t="s">
        <v>82</v>
      </c>
      <c r="AW396" s="13" t="s">
        <v>36</v>
      </c>
      <c r="AX396" s="13" t="s">
        <v>74</v>
      </c>
      <c r="AY396" s="157" t="s">
        <v>181</v>
      </c>
    </row>
    <row r="397" spans="2:65" s="14" customFormat="1" ht="11.25">
      <c r="B397" s="163"/>
      <c r="D397" s="150" t="s">
        <v>193</v>
      </c>
      <c r="E397" s="164" t="s">
        <v>20</v>
      </c>
      <c r="F397" s="165" t="s">
        <v>202</v>
      </c>
      <c r="H397" s="166">
        <v>10.618</v>
      </c>
      <c r="I397" s="167"/>
      <c r="L397" s="163"/>
      <c r="M397" s="168"/>
      <c r="T397" s="169"/>
      <c r="AT397" s="164" t="s">
        <v>193</v>
      </c>
      <c r="AU397" s="164" t="s">
        <v>82</v>
      </c>
      <c r="AV397" s="14" t="s">
        <v>189</v>
      </c>
      <c r="AW397" s="14" t="s">
        <v>36</v>
      </c>
      <c r="AX397" s="14" t="s">
        <v>22</v>
      </c>
      <c r="AY397" s="164" t="s">
        <v>181</v>
      </c>
    </row>
    <row r="398" spans="2:65" s="1" customFormat="1" ht="16.5" customHeight="1">
      <c r="B398" s="33"/>
      <c r="C398" s="132" t="s">
        <v>661</v>
      </c>
      <c r="D398" s="132" t="s">
        <v>184</v>
      </c>
      <c r="E398" s="133" t="s">
        <v>818</v>
      </c>
      <c r="F398" s="134" t="s">
        <v>819</v>
      </c>
      <c r="G398" s="135" t="s">
        <v>280</v>
      </c>
      <c r="H398" s="136">
        <v>12.12</v>
      </c>
      <c r="I398" s="137"/>
      <c r="J398" s="138">
        <f>ROUND(I398*H398,2)</f>
        <v>0</v>
      </c>
      <c r="K398" s="134" t="s">
        <v>188</v>
      </c>
      <c r="L398" s="33"/>
      <c r="M398" s="139" t="s">
        <v>20</v>
      </c>
      <c r="N398" s="140" t="s">
        <v>45</v>
      </c>
      <c r="P398" s="141">
        <f>O398*H398</f>
        <v>0</v>
      </c>
      <c r="Q398" s="141">
        <v>9.0000000000000006E-5</v>
      </c>
      <c r="R398" s="141">
        <f>Q398*H398</f>
        <v>1.0908000000000001E-3</v>
      </c>
      <c r="S398" s="141">
        <v>0</v>
      </c>
      <c r="T398" s="142">
        <f>S398*H398</f>
        <v>0</v>
      </c>
      <c r="AR398" s="143" t="s">
        <v>317</v>
      </c>
      <c r="AT398" s="143" t="s">
        <v>184</v>
      </c>
      <c r="AU398" s="143" t="s">
        <v>82</v>
      </c>
      <c r="AY398" s="18" t="s">
        <v>181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8" t="s">
        <v>22</v>
      </c>
      <c r="BK398" s="144">
        <f>ROUND(I398*H398,2)</f>
        <v>0</v>
      </c>
      <c r="BL398" s="18" t="s">
        <v>317</v>
      </c>
      <c r="BM398" s="143" t="s">
        <v>2098</v>
      </c>
    </row>
    <row r="399" spans="2:65" s="1" customFormat="1" ht="11.25">
      <c r="B399" s="33"/>
      <c r="D399" s="145" t="s">
        <v>191</v>
      </c>
      <c r="F399" s="146" t="s">
        <v>821</v>
      </c>
      <c r="I399" s="147"/>
      <c r="L399" s="33"/>
      <c r="M399" s="148"/>
      <c r="T399" s="54"/>
      <c r="AT399" s="18" t="s">
        <v>191</v>
      </c>
      <c r="AU399" s="18" t="s">
        <v>82</v>
      </c>
    </row>
    <row r="400" spans="2:65" s="12" customFormat="1" ht="11.25">
      <c r="B400" s="149"/>
      <c r="D400" s="150" t="s">
        <v>193</v>
      </c>
      <c r="E400" s="151" t="s">
        <v>20</v>
      </c>
      <c r="F400" s="152" t="s">
        <v>1991</v>
      </c>
      <c r="H400" s="151" t="s">
        <v>20</v>
      </c>
      <c r="I400" s="153"/>
      <c r="L400" s="149"/>
      <c r="M400" s="154"/>
      <c r="T400" s="155"/>
      <c r="AT400" s="151" t="s">
        <v>193</v>
      </c>
      <c r="AU400" s="151" t="s">
        <v>82</v>
      </c>
      <c r="AV400" s="12" t="s">
        <v>22</v>
      </c>
      <c r="AW400" s="12" t="s">
        <v>36</v>
      </c>
      <c r="AX400" s="12" t="s">
        <v>74</v>
      </c>
      <c r="AY400" s="151" t="s">
        <v>181</v>
      </c>
    </row>
    <row r="401" spans="2:65" s="13" customFormat="1" ht="11.25">
      <c r="B401" s="156"/>
      <c r="D401" s="150" t="s">
        <v>193</v>
      </c>
      <c r="E401" s="157" t="s">
        <v>20</v>
      </c>
      <c r="F401" s="158" t="s">
        <v>2099</v>
      </c>
      <c r="H401" s="159">
        <v>12.12</v>
      </c>
      <c r="I401" s="160"/>
      <c r="L401" s="156"/>
      <c r="M401" s="161"/>
      <c r="T401" s="162"/>
      <c r="AT401" s="157" t="s">
        <v>193</v>
      </c>
      <c r="AU401" s="157" t="s">
        <v>82</v>
      </c>
      <c r="AV401" s="13" t="s">
        <v>82</v>
      </c>
      <c r="AW401" s="13" t="s">
        <v>36</v>
      </c>
      <c r="AX401" s="13" t="s">
        <v>22</v>
      </c>
      <c r="AY401" s="157" t="s">
        <v>181</v>
      </c>
    </row>
    <row r="402" spans="2:65" s="1" customFormat="1" ht="24.2" customHeight="1">
      <c r="B402" s="33"/>
      <c r="C402" s="132" t="s">
        <v>668</v>
      </c>
      <c r="D402" s="132" t="s">
        <v>184</v>
      </c>
      <c r="E402" s="133" t="s">
        <v>826</v>
      </c>
      <c r="F402" s="134" t="s">
        <v>827</v>
      </c>
      <c r="G402" s="135" t="s">
        <v>280</v>
      </c>
      <c r="H402" s="136">
        <v>12.12</v>
      </c>
      <c r="I402" s="137"/>
      <c r="J402" s="138">
        <f>ROUND(I402*H402,2)</f>
        <v>0</v>
      </c>
      <c r="K402" s="134" t="s">
        <v>188</v>
      </c>
      <c r="L402" s="33"/>
      <c r="M402" s="139" t="s">
        <v>20</v>
      </c>
      <c r="N402" s="140" t="s">
        <v>45</v>
      </c>
      <c r="P402" s="141">
        <f>O402*H402</f>
        <v>0</v>
      </c>
      <c r="Q402" s="141">
        <v>2.0000000000000002E-5</v>
      </c>
      <c r="R402" s="141">
        <f>Q402*H402</f>
        <v>2.4240000000000001E-4</v>
      </c>
      <c r="S402" s="141">
        <v>0</v>
      </c>
      <c r="T402" s="142">
        <f>S402*H402</f>
        <v>0</v>
      </c>
      <c r="AR402" s="143" t="s">
        <v>317</v>
      </c>
      <c r="AT402" s="143" t="s">
        <v>184</v>
      </c>
      <c r="AU402" s="143" t="s">
        <v>82</v>
      </c>
      <c r="AY402" s="18" t="s">
        <v>181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8" t="s">
        <v>22</v>
      </c>
      <c r="BK402" s="144">
        <f>ROUND(I402*H402,2)</f>
        <v>0</v>
      </c>
      <c r="BL402" s="18" t="s">
        <v>317</v>
      </c>
      <c r="BM402" s="143" t="s">
        <v>2100</v>
      </c>
    </row>
    <row r="403" spans="2:65" s="1" customFormat="1" ht="11.25">
      <c r="B403" s="33"/>
      <c r="D403" s="145" t="s">
        <v>191</v>
      </c>
      <c r="F403" s="146" t="s">
        <v>829</v>
      </c>
      <c r="I403" s="147"/>
      <c r="L403" s="33"/>
      <c r="M403" s="148"/>
      <c r="T403" s="54"/>
      <c r="AT403" s="18" t="s">
        <v>191</v>
      </c>
      <c r="AU403" s="18" t="s">
        <v>82</v>
      </c>
    </row>
    <row r="404" spans="2:65" s="12" customFormat="1" ht="11.25">
      <c r="B404" s="149"/>
      <c r="D404" s="150" t="s">
        <v>193</v>
      </c>
      <c r="E404" s="151" t="s">
        <v>20</v>
      </c>
      <c r="F404" s="152" t="s">
        <v>1991</v>
      </c>
      <c r="H404" s="151" t="s">
        <v>20</v>
      </c>
      <c r="I404" s="153"/>
      <c r="L404" s="149"/>
      <c r="M404" s="154"/>
      <c r="T404" s="155"/>
      <c r="AT404" s="151" t="s">
        <v>193</v>
      </c>
      <c r="AU404" s="151" t="s">
        <v>82</v>
      </c>
      <c r="AV404" s="12" t="s">
        <v>22</v>
      </c>
      <c r="AW404" s="12" t="s">
        <v>36</v>
      </c>
      <c r="AX404" s="12" t="s">
        <v>74</v>
      </c>
      <c r="AY404" s="151" t="s">
        <v>181</v>
      </c>
    </row>
    <row r="405" spans="2:65" s="13" customFormat="1" ht="11.25">
      <c r="B405" s="156"/>
      <c r="D405" s="150" t="s">
        <v>193</v>
      </c>
      <c r="E405" s="157" t="s">
        <v>20</v>
      </c>
      <c r="F405" s="158" t="s">
        <v>2099</v>
      </c>
      <c r="H405" s="159">
        <v>12.12</v>
      </c>
      <c r="I405" s="160"/>
      <c r="L405" s="156"/>
      <c r="M405" s="161"/>
      <c r="T405" s="162"/>
      <c r="AT405" s="157" t="s">
        <v>193</v>
      </c>
      <c r="AU405" s="157" t="s">
        <v>82</v>
      </c>
      <c r="AV405" s="13" t="s">
        <v>82</v>
      </c>
      <c r="AW405" s="13" t="s">
        <v>36</v>
      </c>
      <c r="AX405" s="13" t="s">
        <v>22</v>
      </c>
      <c r="AY405" s="157" t="s">
        <v>181</v>
      </c>
    </row>
    <row r="406" spans="2:65" s="1" customFormat="1" ht="24.2" customHeight="1">
      <c r="B406" s="33"/>
      <c r="C406" s="132" t="s">
        <v>672</v>
      </c>
      <c r="D406" s="132" t="s">
        <v>184</v>
      </c>
      <c r="E406" s="133" t="s">
        <v>831</v>
      </c>
      <c r="F406" s="134" t="s">
        <v>832</v>
      </c>
      <c r="G406" s="135" t="s">
        <v>280</v>
      </c>
      <c r="H406" s="136">
        <v>12.12</v>
      </c>
      <c r="I406" s="137"/>
      <c r="J406" s="138">
        <f>ROUND(I406*H406,2)</f>
        <v>0</v>
      </c>
      <c r="K406" s="134" t="s">
        <v>188</v>
      </c>
      <c r="L406" s="33"/>
      <c r="M406" s="139" t="s">
        <v>20</v>
      </c>
      <c r="N406" s="140" t="s">
        <v>45</v>
      </c>
      <c r="P406" s="141">
        <f>O406*H406</f>
        <v>0</v>
      </c>
      <c r="Q406" s="141">
        <v>1.42E-3</v>
      </c>
      <c r="R406" s="141">
        <f>Q406*H406</f>
        <v>1.7210400000000001E-2</v>
      </c>
      <c r="S406" s="141">
        <v>0</v>
      </c>
      <c r="T406" s="142">
        <f>S406*H406</f>
        <v>0</v>
      </c>
      <c r="AR406" s="143" t="s">
        <v>317</v>
      </c>
      <c r="AT406" s="143" t="s">
        <v>184</v>
      </c>
      <c r="AU406" s="143" t="s">
        <v>82</v>
      </c>
      <c r="AY406" s="18" t="s">
        <v>181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8" t="s">
        <v>22</v>
      </c>
      <c r="BK406" s="144">
        <f>ROUND(I406*H406,2)</f>
        <v>0</v>
      </c>
      <c r="BL406" s="18" t="s">
        <v>317</v>
      </c>
      <c r="BM406" s="143" t="s">
        <v>2101</v>
      </c>
    </row>
    <row r="407" spans="2:65" s="1" customFormat="1" ht="11.25">
      <c r="B407" s="33"/>
      <c r="D407" s="145" t="s">
        <v>191</v>
      </c>
      <c r="F407" s="146" t="s">
        <v>834</v>
      </c>
      <c r="I407" s="147"/>
      <c r="L407" s="33"/>
      <c r="M407" s="148"/>
      <c r="T407" s="54"/>
      <c r="AT407" s="18" t="s">
        <v>191</v>
      </c>
      <c r="AU407" s="18" t="s">
        <v>82</v>
      </c>
    </row>
    <row r="408" spans="2:65" s="12" customFormat="1" ht="11.25">
      <c r="B408" s="149"/>
      <c r="D408" s="150" t="s">
        <v>193</v>
      </c>
      <c r="E408" s="151" t="s">
        <v>20</v>
      </c>
      <c r="F408" s="152" t="s">
        <v>1991</v>
      </c>
      <c r="H408" s="151" t="s">
        <v>20</v>
      </c>
      <c r="I408" s="153"/>
      <c r="L408" s="149"/>
      <c r="M408" s="154"/>
      <c r="T408" s="155"/>
      <c r="AT408" s="151" t="s">
        <v>193</v>
      </c>
      <c r="AU408" s="151" t="s">
        <v>82</v>
      </c>
      <c r="AV408" s="12" t="s">
        <v>22</v>
      </c>
      <c r="AW408" s="12" t="s">
        <v>36</v>
      </c>
      <c r="AX408" s="12" t="s">
        <v>74</v>
      </c>
      <c r="AY408" s="151" t="s">
        <v>181</v>
      </c>
    </row>
    <row r="409" spans="2:65" s="13" customFormat="1" ht="11.25">
      <c r="B409" s="156"/>
      <c r="D409" s="150" t="s">
        <v>193</v>
      </c>
      <c r="E409" s="157" t="s">
        <v>20</v>
      </c>
      <c r="F409" s="158" t="s">
        <v>2099</v>
      </c>
      <c r="H409" s="159">
        <v>12.12</v>
      </c>
      <c r="I409" s="160"/>
      <c r="L409" s="156"/>
      <c r="M409" s="161"/>
      <c r="T409" s="162"/>
      <c r="AT409" s="157" t="s">
        <v>193</v>
      </c>
      <c r="AU409" s="157" t="s">
        <v>82</v>
      </c>
      <c r="AV409" s="13" t="s">
        <v>82</v>
      </c>
      <c r="AW409" s="13" t="s">
        <v>36</v>
      </c>
      <c r="AX409" s="13" t="s">
        <v>22</v>
      </c>
      <c r="AY409" s="157" t="s">
        <v>181</v>
      </c>
    </row>
    <row r="410" spans="2:65" s="1" customFormat="1" ht="24.2" customHeight="1">
      <c r="B410" s="33"/>
      <c r="C410" s="132" t="s">
        <v>678</v>
      </c>
      <c r="D410" s="132" t="s">
        <v>184</v>
      </c>
      <c r="E410" s="133" t="s">
        <v>836</v>
      </c>
      <c r="F410" s="134" t="s">
        <v>837</v>
      </c>
      <c r="G410" s="135" t="s">
        <v>211</v>
      </c>
      <c r="H410" s="136">
        <v>8.8000000000000007</v>
      </c>
      <c r="I410" s="137"/>
      <c r="J410" s="138">
        <f>ROUND(I410*H410,2)</f>
        <v>0</v>
      </c>
      <c r="K410" s="134" t="s">
        <v>188</v>
      </c>
      <c r="L410" s="33"/>
      <c r="M410" s="139" t="s">
        <v>20</v>
      </c>
      <c r="N410" s="140" t="s">
        <v>45</v>
      </c>
      <c r="P410" s="141">
        <f>O410*H410</f>
        <v>0</v>
      </c>
      <c r="Q410" s="141">
        <v>5.0000000000000002E-5</v>
      </c>
      <c r="R410" s="141">
        <f>Q410*H410</f>
        <v>4.4000000000000007E-4</v>
      </c>
      <c r="S410" s="141">
        <v>0</v>
      </c>
      <c r="T410" s="142">
        <f>S410*H410</f>
        <v>0</v>
      </c>
      <c r="AR410" s="143" t="s">
        <v>317</v>
      </c>
      <c r="AT410" s="143" t="s">
        <v>184</v>
      </c>
      <c r="AU410" s="143" t="s">
        <v>82</v>
      </c>
      <c r="AY410" s="18" t="s">
        <v>181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8" t="s">
        <v>22</v>
      </c>
      <c r="BK410" s="144">
        <f>ROUND(I410*H410,2)</f>
        <v>0</v>
      </c>
      <c r="BL410" s="18" t="s">
        <v>317</v>
      </c>
      <c r="BM410" s="143" t="s">
        <v>2102</v>
      </c>
    </row>
    <row r="411" spans="2:65" s="1" customFormat="1" ht="11.25">
      <c r="B411" s="33"/>
      <c r="D411" s="145" t="s">
        <v>191</v>
      </c>
      <c r="F411" s="146" t="s">
        <v>839</v>
      </c>
      <c r="I411" s="147"/>
      <c r="L411" s="33"/>
      <c r="M411" s="148"/>
      <c r="T411" s="54"/>
      <c r="AT411" s="18" t="s">
        <v>191</v>
      </c>
      <c r="AU411" s="18" t="s">
        <v>82</v>
      </c>
    </row>
    <row r="412" spans="2:65" s="12" customFormat="1" ht="11.25">
      <c r="B412" s="149"/>
      <c r="D412" s="150" t="s">
        <v>193</v>
      </c>
      <c r="E412" s="151" t="s">
        <v>20</v>
      </c>
      <c r="F412" s="152" t="s">
        <v>1991</v>
      </c>
      <c r="H412" s="151" t="s">
        <v>20</v>
      </c>
      <c r="I412" s="153"/>
      <c r="L412" s="149"/>
      <c r="M412" s="154"/>
      <c r="T412" s="155"/>
      <c r="AT412" s="151" t="s">
        <v>193</v>
      </c>
      <c r="AU412" s="151" t="s">
        <v>82</v>
      </c>
      <c r="AV412" s="12" t="s">
        <v>22</v>
      </c>
      <c r="AW412" s="12" t="s">
        <v>36</v>
      </c>
      <c r="AX412" s="12" t="s">
        <v>74</v>
      </c>
      <c r="AY412" s="151" t="s">
        <v>181</v>
      </c>
    </row>
    <row r="413" spans="2:65" s="13" customFormat="1" ht="11.25">
      <c r="B413" s="156"/>
      <c r="D413" s="150" t="s">
        <v>193</v>
      </c>
      <c r="E413" s="157" t="s">
        <v>20</v>
      </c>
      <c r="F413" s="158" t="s">
        <v>1998</v>
      </c>
      <c r="H413" s="159">
        <v>8.8000000000000007</v>
      </c>
      <c r="I413" s="160"/>
      <c r="L413" s="156"/>
      <c r="M413" s="161"/>
      <c r="T413" s="162"/>
      <c r="AT413" s="157" t="s">
        <v>193</v>
      </c>
      <c r="AU413" s="157" t="s">
        <v>82</v>
      </c>
      <c r="AV413" s="13" t="s">
        <v>82</v>
      </c>
      <c r="AW413" s="13" t="s">
        <v>36</v>
      </c>
      <c r="AX413" s="13" t="s">
        <v>22</v>
      </c>
      <c r="AY413" s="157" t="s">
        <v>181</v>
      </c>
    </row>
    <row r="414" spans="2:65" s="1" customFormat="1" ht="55.5" customHeight="1">
      <c r="B414" s="33"/>
      <c r="C414" s="132" t="s">
        <v>684</v>
      </c>
      <c r="D414" s="132" t="s">
        <v>184</v>
      </c>
      <c r="E414" s="133" t="s">
        <v>840</v>
      </c>
      <c r="F414" s="134" t="s">
        <v>841</v>
      </c>
      <c r="G414" s="135" t="s">
        <v>452</v>
      </c>
      <c r="H414" s="136">
        <v>0.35099999999999998</v>
      </c>
      <c r="I414" s="137"/>
      <c r="J414" s="138">
        <f>ROUND(I414*H414,2)</f>
        <v>0</v>
      </c>
      <c r="K414" s="134" t="s">
        <v>188</v>
      </c>
      <c r="L414" s="33"/>
      <c r="M414" s="139" t="s">
        <v>20</v>
      </c>
      <c r="N414" s="140" t="s">
        <v>45</v>
      </c>
      <c r="P414" s="141">
        <f>O414*H414</f>
        <v>0</v>
      </c>
      <c r="Q414" s="141">
        <v>0</v>
      </c>
      <c r="R414" s="141">
        <f>Q414*H414</f>
        <v>0</v>
      </c>
      <c r="S414" s="141">
        <v>0</v>
      </c>
      <c r="T414" s="142">
        <f>S414*H414</f>
        <v>0</v>
      </c>
      <c r="AR414" s="143" t="s">
        <v>317</v>
      </c>
      <c r="AT414" s="143" t="s">
        <v>184</v>
      </c>
      <c r="AU414" s="143" t="s">
        <v>82</v>
      </c>
      <c r="AY414" s="18" t="s">
        <v>181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22</v>
      </c>
      <c r="BK414" s="144">
        <f>ROUND(I414*H414,2)</f>
        <v>0</v>
      </c>
      <c r="BL414" s="18" t="s">
        <v>317</v>
      </c>
      <c r="BM414" s="143" t="s">
        <v>2103</v>
      </c>
    </row>
    <row r="415" spans="2:65" s="1" customFormat="1" ht="11.25">
      <c r="B415" s="33"/>
      <c r="D415" s="145" t="s">
        <v>191</v>
      </c>
      <c r="F415" s="146" t="s">
        <v>843</v>
      </c>
      <c r="I415" s="147"/>
      <c r="L415" s="33"/>
      <c r="M415" s="148"/>
      <c r="T415" s="54"/>
      <c r="AT415" s="18" t="s">
        <v>191</v>
      </c>
      <c r="AU415" s="18" t="s">
        <v>82</v>
      </c>
    </row>
    <row r="416" spans="2:65" s="11" customFormat="1" ht="22.9" customHeight="1">
      <c r="B416" s="120"/>
      <c r="D416" s="121" t="s">
        <v>73</v>
      </c>
      <c r="E416" s="130" t="s">
        <v>844</v>
      </c>
      <c r="F416" s="130" t="s">
        <v>845</v>
      </c>
      <c r="I416" s="123"/>
      <c r="J416" s="131">
        <f>BK416</f>
        <v>0</v>
      </c>
      <c r="L416" s="120"/>
      <c r="M416" s="125"/>
      <c r="P416" s="126">
        <f>SUM(P417:P425)</f>
        <v>0</v>
      </c>
      <c r="R416" s="126">
        <f>SUM(R417:R425)</f>
        <v>6.5280000000000004E-4</v>
      </c>
      <c r="T416" s="127">
        <f>SUM(T417:T425)</f>
        <v>0</v>
      </c>
      <c r="AR416" s="121" t="s">
        <v>82</v>
      </c>
      <c r="AT416" s="128" t="s">
        <v>73</v>
      </c>
      <c r="AU416" s="128" t="s">
        <v>22</v>
      </c>
      <c r="AY416" s="121" t="s">
        <v>181</v>
      </c>
      <c r="BK416" s="129">
        <f>SUM(BK417:BK425)</f>
        <v>0</v>
      </c>
    </row>
    <row r="417" spans="2:65" s="1" customFormat="1" ht="16.5" customHeight="1">
      <c r="B417" s="33"/>
      <c r="C417" s="132" t="s">
        <v>691</v>
      </c>
      <c r="D417" s="132" t="s">
        <v>184</v>
      </c>
      <c r="E417" s="133" t="s">
        <v>847</v>
      </c>
      <c r="F417" s="134" t="s">
        <v>848</v>
      </c>
      <c r="G417" s="135" t="s">
        <v>280</v>
      </c>
      <c r="H417" s="136">
        <v>1.6</v>
      </c>
      <c r="I417" s="137"/>
      <c r="J417" s="138">
        <f>ROUND(I417*H417,2)</f>
        <v>0</v>
      </c>
      <c r="K417" s="134" t="s">
        <v>188</v>
      </c>
      <c r="L417" s="33"/>
      <c r="M417" s="139" t="s">
        <v>20</v>
      </c>
      <c r="N417" s="140" t="s">
        <v>45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317</v>
      </c>
      <c r="AT417" s="143" t="s">
        <v>184</v>
      </c>
      <c r="AU417" s="143" t="s">
        <v>82</v>
      </c>
      <c r="AY417" s="18" t="s">
        <v>181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22</v>
      </c>
      <c r="BK417" s="144">
        <f>ROUND(I417*H417,2)</f>
        <v>0</v>
      </c>
      <c r="BL417" s="18" t="s">
        <v>317</v>
      </c>
      <c r="BM417" s="143" t="s">
        <v>2104</v>
      </c>
    </row>
    <row r="418" spans="2:65" s="1" customFormat="1" ht="11.25">
      <c r="B418" s="33"/>
      <c r="D418" s="145" t="s">
        <v>191</v>
      </c>
      <c r="F418" s="146" t="s">
        <v>850</v>
      </c>
      <c r="I418" s="147"/>
      <c r="L418" s="33"/>
      <c r="M418" s="148"/>
      <c r="T418" s="54"/>
      <c r="AT418" s="18" t="s">
        <v>191</v>
      </c>
      <c r="AU418" s="18" t="s">
        <v>82</v>
      </c>
    </row>
    <row r="419" spans="2:65" s="12" customFormat="1" ht="11.25">
      <c r="B419" s="149"/>
      <c r="D419" s="150" t="s">
        <v>193</v>
      </c>
      <c r="E419" s="151" t="s">
        <v>20</v>
      </c>
      <c r="F419" s="152" t="s">
        <v>504</v>
      </c>
      <c r="H419" s="151" t="s">
        <v>20</v>
      </c>
      <c r="I419" s="153"/>
      <c r="L419" s="149"/>
      <c r="M419" s="154"/>
      <c r="T419" s="155"/>
      <c r="AT419" s="151" t="s">
        <v>193</v>
      </c>
      <c r="AU419" s="151" t="s">
        <v>82</v>
      </c>
      <c r="AV419" s="12" t="s">
        <v>22</v>
      </c>
      <c r="AW419" s="12" t="s">
        <v>36</v>
      </c>
      <c r="AX419" s="12" t="s">
        <v>74</v>
      </c>
      <c r="AY419" s="151" t="s">
        <v>181</v>
      </c>
    </row>
    <row r="420" spans="2:65" s="12" customFormat="1" ht="11.25">
      <c r="B420" s="149"/>
      <c r="D420" s="150" t="s">
        <v>193</v>
      </c>
      <c r="E420" s="151" t="s">
        <v>20</v>
      </c>
      <c r="F420" s="152" t="s">
        <v>851</v>
      </c>
      <c r="H420" s="151" t="s">
        <v>20</v>
      </c>
      <c r="I420" s="153"/>
      <c r="L420" s="149"/>
      <c r="M420" s="154"/>
      <c r="T420" s="155"/>
      <c r="AT420" s="151" t="s">
        <v>193</v>
      </c>
      <c r="AU420" s="151" t="s">
        <v>82</v>
      </c>
      <c r="AV420" s="12" t="s">
        <v>22</v>
      </c>
      <c r="AW420" s="12" t="s">
        <v>36</v>
      </c>
      <c r="AX420" s="12" t="s">
        <v>74</v>
      </c>
      <c r="AY420" s="151" t="s">
        <v>181</v>
      </c>
    </row>
    <row r="421" spans="2:65" s="13" customFormat="1" ht="11.25">
      <c r="B421" s="156"/>
      <c r="D421" s="150" t="s">
        <v>193</v>
      </c>
      <c r="E421" s="157" t="s">
        <v>20</v>
      </c>
      <c r="F421" s="158" t="s">
        <v>1725</v>
      </c>
      <c r="H421" s="159">
        <v>1.6</v>
      </c>
      <c r="I421" s="160"/>
      <c r="L421" s="156"/>
      <c r="M421" s="161"/>
      <c r="T421" s="162"/>
      <c r="AT421" s="157" t="s">
        <v>193</v>
      </c>
      <c r="AU421" s="157" t="s">
        <v>82</v>
      </c>
      <c r="AV421" s="13" t="s">
        <v>82</v>
      </c>
      <c r="AW421" s="13" t="s">
        <v>36</v>
      </c>
      <c r="AX421" s="13" t="s">
        <v>22</v>
      </c>
      <c r="AY421" s="157" t="s">
        <v>181</v>
      </c>
    </row>
    <row r="422" spans="2:65" s="1" customFormat="1" ht="16.5" customHeight="1">
      <c r="B422" s="33"/>
      <c r="C422" s="177" t="s">
        <v>699</v>
      </c>
      <c r="D422" s="177" t="s">
        <v>309</v>
      </c>
      <c r="E422" s="178" t="s">
        <v>854</v>
      </c>
      <c r="F422" s="179" t="s">
        <v>855</v>
      </c>
      <c r="G422" s="180" t="s">
        <v>280</v>
      </c>
      <c r="H422" s="181">
        <v>1.6319999999999999</v>
      </c>
      <c r="I422" s="182"/>
      <c r="J422" s="183">
        <f>ROUND(I422*H422,2)</f>
        <v>0</v>
      </c>
      <c r="K422" s="179" t="s">
        <v>188</v>
      </c>
      <c r="L422" s="184"/>
      <c r="M422" s="185" t="s">
        <v>20</v>
      </c>
      <c r="N422" s="186" t="s">
        <v>45</v>
      </c>
      <c r="P422" s="141">
        <f>O422*H422</f>
        <v>0</v>
      </c>
      <c r="Q422" s="141">
        <v>4.0000000000000002E-4</v>
      </c>
      <c r="R422" s="141">
        <f>Q422*H422</f>
        <v>6.5280000000000004E-4</v>
      </c>
      <c r="S422" s="141">
        <v>0</v>
      </c>
      <c r="T422" s="142">
        <f>S422*H422</f>
        <v>0</v>
      </c>
      <c r="AR422" s="143" t="s">
        <v>431</v>
      </c>
      <c r="AT422" s="143" t="s">
        <v>309</v>
      </c>
      <c r="AU422" s="143" t="s">
        <v>82</v>
      </c>
      <c r="AY422" s="18" t="s">
        <v>181</v>
      </c>
      <c r="BE422" s="144">
        <f>IF(N422="základní",J422,0)</f>
        <v>0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8" t="s">
        <v>22</v>
      </c>
      <c r="BK422" s="144">
        <f>ROUND(I422*H422,2)</f>
        <v>0</v>
      </c>
      <c r="BL422" s="18" t="s">
        <v>317</v>
      </c>
      <c r="BM422" s="143" t="s">
        <v>2105</v>
      </c>
    </row>
    <row r="423" spans="2:65" s="13" customFormat="1" ht="11.25">
      <c r="B423" s="156"/>
      <c r="D423" s="150" t="s">
        <v>193</v>
      </c>
      <c r="F423" s="158" t="s">
        <v>1727</v>
      </c>
      <c r="H423" s="159">
        <v>1.6319999999999999</v>
      </c>
      <c r="I423" s="160"/>
      <c r="L423" s="156"/>
      <c r="M423" s="161"/>
      <c r="T423" s="162"/>
      <c r="AT423" s="157" t="s">
        <v>193</v>
      </c>
      <c r="AU423" s="157" t="s">
        <v>82</v>
      </c>
      <c r="AV423" s="13" t="s">
        <v>82</v>
      </c>
      <c r="AW423" s="13" t="s">
        <v>4</v>
      </c>
      <c r="AX423" s="13" t="s">
        <v>22</v>
      </c>
      <c r="AY423" s="157" t="s">
        <v>181</v>
      </c>
    </row>
    <row r="424" spans="2:65" s="1" customFormat="1" ht="55.5" customHeight="1">
      <c r="B424" s="33"/>
      <c r="C424" s="132" t="s">
        <v>703</v>
      </c>
      <c r="D424" s="132" t="s">
        <v>184</v>
      </c>
      <c r="E424" s="133" t="s">
        <v>859</v>
      </c>
      <c r="F424" s="134" t="s">
        <v>860</v>
      </c>
      <c r="G424" s="135" t="s">
        <v>452</v>
      </c>
      <c r="H424" s="136">
        <v>1E-3</v>
      </c>
      <c r="I424" s="137"/>
      <c r="J424" s="138">
        <f>ROUND(I424*H424,2)</f>
        <v>0</v>
      </c>
      <c r="K424" s="134" t="s">
        <v>188</v>
      </c>
      <c r="L424" s="33"/>
      <c r="M424" s="139" t="s">
        <v>20</v>
      </c>
      <c r="N424" s="140" t="s">
        <v>45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317</v>
      </c>
      <c r="AT424" s="143" t="s">
        <v>184</v>
      </c>
      <c r="AU424" s="143" t="s">
        <v>82</v>
      </c>
      <c r="AY424" s="18" t="s">
        <v>181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8" t="s">
        <v>22</v>
      </c>
      <c r="BK424" s="144">
        <f>ROUND(I424*H424,2)</f>
        <v>0</v>
      </c>
      <c r="BL424" s="18" t="s">
        <v>317</v>
      </c>
      <c r="BM424" s="143" t="s">
        <v>2106</v>
      </c>
    </row>
    <row r="425" spans="2:65" s="1" customFormat="1" ht="11.25">
      <c r="B425" s="33"/>
      <c r="D425" s="145" t="s">
        <v>191</v>
      </c>
      <c r="F425" s="146" t="s">
        <v>862</v>
      </c>
      <c r="I425" s="147"/>
      <c r="L425" s="33"/>
      <c r="M425" s="148"/>
      <c r="T425" s="54"/>
      <c r="AT425" s="18" t="s">
        <v>191</v>
      </c>
      <c r="AU425" s="18" t="s">
        <v>82</v>
      </c>
    </row>
    <row r="426" spans="2:65" s="11" customFormat="1" ht="22.9" customHeight="1">
      <c r="B426" s="120"/>
      <c r="D426" s="121" t="s">
        <v>73</v>
      </c>
      <c r="E426" s="130" t="s">
        <v>863</v>
      </c>
      <c r="F426" s="130" t="s">
        <v>864</v>
      </c>
      <c r="I426" s="123"/>
      <c r="J426" s="131">
        <f>BK426</f>
        <v>0</v>
      </c>
      <c r="L426" s="120"/>
      <c r="M426" s="125"/>
      <c r="P426" s="126">
        <f>SUM(P427:P494)</f>
        <v>0</v>
      </c>
      <c r="R426" s="126">
        <f>SUM(R427:R494)</f>
        <v>1.1397974799999999</v>
      </c>
      <c r="T426" s="127">
        <f>SUM(T427:T494)</f>
        <v>2.5252775000000001</v>
      </c>
      <c r="AR426" s="121" t="s">
        <v>82</v>
      </c>
      <c r="AT426" s="128" t="s">
        <v>73</v>
      </c>
      <c r="AU426" s="128" t="s">
        <v>22</v>
      </c>
      <c r="AY426" s="121" t="s">
        <v>181</v>
      </c>
      <c r="BK426" s="129">
        <f>SUM(BK427:BK494)</f>
        <v>0</v>
      </c>
    </row>
    <row r="427" spans="2:65" s="1" customFormat="1" ht="24.2" customHeight="1">
      <c r="B427" s="33"/>
      <c r="C427" s="132" t="s">
        <v>707</v>
      </c>
      <c r="D427" s="132" t="s">
        <v>184</v>
      </c>
      <c r="E427" s="133" t="s">
        <v>866</v>
      </c>
      <c r="F427" s="134" t="s">
        <v>867</v>
      </c>
      <c r="G427" s="135" t="s">
        <v>211</v>
      </c>
      <c r="H427" s="136">
        <v>31.36</v>
      </c>
      <c r="I427" s="137"/>
      <c r="J427" s="138">
        <f>ROUND(I427*H427,2)</f>
        <v>0</v>
      </c>
      <c r="K427" s="134" t="s">
        <v>188</v>
      </c>
      <c r="L427" s="33"/>
      <c r="M427" s="139" t="s">
        <v>20</v>
      </c>
      <c r="N427" s="140" t="s">
        <v>45</v>
      </c>
      <c r="P427" s="141">
        <f>O427*H427</f>
        <v>0</v>
      </c>
      <c r="Q427" s="141">
        <v>2.9999999999999997E-4</v>
      </c>
      <c r="R427" s="141">
        <f>Q427*H427</f>
        <v>9.4079999999999997E-3</v>
      </c>
      <c r="S427" s="141">
        <v>0</v>
      </c>
      <c r="T427" s="142">
        <f>S427*H427</f>
        <v>0</v>
      </c>
      <c r="AR427" s="143" t="s">
        <v>317</v>
      </c>
      <c r="AT427" s="143" t="s">
        <v>184</v>
      </c>
      <c r="AU427" s="143" t="s">
        <v>82</v>
      </c>
      <c r="AY427" s="18" t="s">
        <v>181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8" t="s">
        <v>22</v>
      </c>
      <c r="BK427" s="144">
        <f>ROUND(I427*H427,2)</f>
        <v>0</v>
      </c>
      <c r="BL427" s="18" t="s">
        <v>317</v>
      </c>
      <c r="BM427" s="143" t="s">
        <v>2107</v>
      </c>
    </row>
    <row r="428" spans="2:65" s="1" customFormat="1" ht="11.25">
      <c r="B428" s="33"/>
      <c r="D428" s="145" t="s">
        <v>191</v>
      </c>
      <c r="F428" s="146" t="s">
        <v>869</v>
      </c>
      <c r="I428" s="147"/>
      <c r="L428" s="33"/>
      <c r="M428" s="148"/>
      <c r="T428" s="54"/>
      <c r="AT428" s="18" t="s">
        <v>191</v>
      </c>
      <c r="AU428" s="18" t="s">
        <v>82</v>
      </c>
    </row>
    <row r="429" spans="2:65" s="12" customFormat="1" ht="11.25">
      <c r="B429" s="149"/>
      <c r="D429" s="150" t="s">
        <v>193</v>
      </c>
      <c r="E429" s="151" t="s">
        <v>20</v>
      </c>
      <c r="F429" s="152" t="s">
        <v>1991</v>
      </c>
      <c r="H429" s="151" t="s">
        <v>20</v>
      </c>
      <c r="I429" s="153"/>
      <c r="L429" s="149"/>
      <c r="M429" s="154"/>
      <c r="T429" s="155"/>
      <c r="AT429" s="151" t="s">
        <v>193</v>
      </c>
      <c r="AU429" s="151" t="s">
        <v>82</v>
      </c>
      <c r="AV429" s="12" t="s">
        <v>22</v>
      </c>
      <c r="AW429" s="12" t="s">
        <v>36</v>
      </c>
      <c r="AX429" s="12" t="s">
        <v>74</v>
      </c>
      <c r="AY429" s="151" t="s">
        <v>181</v>
      </c>
    </row>
    <row r="430" spans="2:65" s="13" customFormat="1" ht="11.25">
      <c r="B430" s="156"/>
      <c r="D430" s="150" t="s">
        <v>193</v>
      </c>
      <c r="E430" s="157" t="s">
        <v>20</v>
      </c>
      <c r="F430" s="158" t="s">
        <v>2108</v>
      </c>
      <c r="H430" s="159">
        <v>34.159999999999997</v>
      </c>
      <c r="I430" s="160"/>
      <c r="L430" s="156"/>
      <c r="M430" s="161"/>
      <c r="T430" s="162"/>
      <c r="AT430" s="157" t="s">
        <v>193</v>
      </c>
      <c r="AU430" s="157" t="s">
        <v>82</v>
      </c>
      <c r="AV430" s="13" t="s">
        <v>82</v>
      </c>
      <c r="AW430" s="13" t="s">
        <v>36</v>
      </c>
      <c r="AX430" s="13" t="s">
        <v>74</v>
      </c>
      <c r="AY430" s="157" t="s">
        <v>181</v>
      </c>
    </row>
    <row r="431" spans="2:65" s="13" customFormat="1" ht="11.25">
      <c r="B431" s="156"/>
      <c r="D431" s="150" t="s">
        <v>193</v>
      </c>
      <c r="E431" s="157" t="s">
        <v>20</v>
      </c>
      <c r="F431" s="158" t="s">
        <v>2109</v>
      </c>
      <c r="H431" s="159">
        <v>-2.8</v>
      </c>
      <c r="I431" s="160"/>
      <c r="L431" s="156"/>
      <c r="M431" s="161"/>
      <c r="T431" s="162"/>
      <c r="AT431" s="157" t="s">
        <v>193</v>
      </c>
      <c r="AU431" s="157" t="s">
        <v>82</v>
      </c>
      <c r="AV431" s="13" t="s">
        <v>82</v>
      </c>
      <c r="AW431" s="13" t="s">
        <v>36</v>
      </c>
      <c r="AX431" s="13" t="s">
        <v>74</v>
      </c>
      <c r="AY431" s="157" t="s">
        <v>181</v>
      </c>
    </row>
    <row r="432" spans="2:65" s="14" customFormat="1" ht="11.25">
      <c r="B432" s="163"/>
      <c r="D432" s="150" t="s">
        <v>193</v>
      </c>
      <c r="E432" s="164" t="s">
        <v>20</v>
      </c>
      <c r="F432" s="165" t="s">
        <v>202</v>
      </c>
      <c r="H432" s="166">
        <v>31.36</v>
      </c>
      <c r="I432" s="167"/>
      <c r="L432" s="163"/>
      <c r="M432" s="168"/>
      <c r="T432" s="169"/>
      <c r="AT432" s="164" t="s">
        <v>193</v>
      </c>
      <c r="AU432" s="164" t="s">
        <v>82</v>
      </c>
      <c r="AV432" s="14" t="s">
        <v>189</v>
      </c>
      <c r="AW432" s="14" t="s">
        <v>36</v>
      </c>
      <c r="AX432" s="14" t="s">
        <v>22</v>
      </c>
      <c r="AY432" s="164" t="s">
        <v>181</v>
      </c>
    </row>
    <row r="433" spans="2:65" s="1" customFormat="1" ht="33" customHeight="1">
      <c r="B433" s="33"/>
      <c r="C433" s="132" t="s">
        <v>712</v>
      </c>
      <c r="D433" s="132" t="s">
        <v>184</v>
      </c>
      <c r="E433" s="133" t="s">
        <v>891</v>
      </c>
      <c r="F433" s="134" t="s">
        <v>892</v>
      </c>
      <c r="G433" s="135" t="s">
        <v>211</v>
      </c>
      <c r="H433" s="136">
        <v>31.36</v>
      </c>
      <c r="I433" s="137"/>
      <c r="J433" s="138">
        <f>ROUND(I433*H433,2)</f>
        <v>0</v>
      </c>
      <c r="K433" s="134" t="s">
        <v>188</v>
      </c>
      <c r="L433" s="33"/>
      <c r="M433" s="139" t="s">
        <v>20</v>
      </c>
      <c r="N433" s="140" t="s">
        <v>45</v>
      </c>
      <c r="P433" s="141">
        <f>O433*H433</f>
        <v>0</v>
      </c>
      <c r="Q433" s="141">
        <v>4.4999999999999997E-3</v>
      </c>
      <c r="R433" s="141">
        <f>Q433*H433</f>
        <v>0.14112</v>
      </c>
      <c r="S433" s="141">
        <v>0</v>
      </c>
      <c r="T433" s="142">
        <f>S433*H433</f>
        <v>0</v>
      </c>
      <c r="AR433" s="143" t="s">
        <v>317</v>
      </c>
      <c r="AT433" s="143" t="s">
        <v>184</v>
      </c>
      <c r="AU433" s="143" t="s">
        <v>82</v>
      </c>
      <c r="AY433" s="18" t="s">
        <v>181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8" t="s">
        <v>22</v>
      </c>
      <c r="BK433" s="144">
        <f>ROUND(I433*H433,2)</f>
        <v>0</v>
      </c>
      <c r="BL433" s="18" t="s">
        <v>317</v>
      </c>
      <c r="BM433" s="143" t="s">
        <v>2110</v>
      </c>
    </row>
    <row r="434" spans="2:65" s="1" customFormat="1" ht="11.25">
      <c r="B434" s="33"/>
      <c r="D434" s="145" t="s">
        <v>191</v>
      </c>
      <c r="F434" s="146" t="s">
        <v>894</v>
      </c>
      <c r="I434" s="147"/>
      <c r="L434" s="33"/>
      <c r="M434" s="148"/>
      <c r="T434" s="54"/>
      <c r="AT434" s="18" t="s">
        <v>191</v>
      </c>
      <c r="AU434" s="18" t="s">
        <v>82</v>
      </c>
    </row>
    <row r="435" spans="2:65" s="12" customFormat="1" ht="11.25">
      <c r="B435" s="149"/>
      <c r="D435" s="150" t="s">
        <v>193</v>
      </c>
      <c r="E435" s="151" t="s">
        <v>20</v>
      </c>
      <c r="F435" s="152" t="s">
        <v>1991</v>
      </c>
      <c r="H435" s="151" t="s">
        <v>20</v>
      </c>
      <c r="I435" s="153"/>
      <c r="L435" s="149"/>
      <c r="M435" s="154"/>
      <c r="T435" s="155"/>
      <c r="AT435" s="151" t="s">
        <v>193</v>
      </c>
      <c r="AU435" s="151" t="s">
        <v>82</v>
      </c>
      <c r="AV435" s="12" t="s">
        <v>22</v>
      </c>
      <c r="AW435" s="12" t="s">
        <v>36</v>
      </c>
      <c r="AX435" s="12" t="s">
        <v>74</v>
      </c>
      <c r="AY435" s="151" t="s">
        <v>181</v>
      </c>
    </row>
    <row r="436" spans="2:65" s="13" customFormat="1" ht="11.25">
      <c r="B436" s="156"/>
      <c r="D436" s="150" t="s">
        <v>193</v>
      </c>
      <c r="E436" s="157" t="s">
        <v>20</v>
      </c>
      <c r="F436" s="158" t="s">
        <v>2108</v>
      </c>
      <c r="H436" s="159">
        <v>34.159999999999997</v>
      </c>
      <c r="I436" s="160"/>
      <c r="L436" s="156"/>
      <c r="M436" s="161"/>
      <c r="T436" s="162"/>
      <c r="AT436" s="157" t="s">
        <v>193</v>
      </c>
      <c r="AU436" s="157" t="s">
        <v>82</v>
      </c>
      <c r="AV436" s="13" t="s">
        <v>82</v>
      </c>
      <c r="AW436" s="13" t="s">
        <v>36</v>
      </c>
      <c r="AX436" s="13" t="s">
        <v>74</v>
      </c>
      <c r="AY436" s="157" t="s">
        <v>181</v>
      </c>
    </row>
    <row r="437" spans="2:65" s="13" customFormat="1" ht="11.25">
      <c r="B437" s="156"/>
      <c r="D437" s="150" t="s">
        <v>193</v>
      </c>
      <c r="E437" s="157" t="s">
        <v>20</v>
      </c>
      <c r="F437" s="158" t="s">
        <v>2109</v>
      </c>
      <c r="H437" s="159">
        <v>-2.8</v>
      </c>
      <c r="I437" s="160"/>
      <c r="L437" s="156"/>
      <c r="M437" s="161"/>
      <c r="T437" s="162"/>
      <c r="AT437" s="157" t="s">
        <v>193</v>
      </c>
      <c r="AU437" s="157" t="s">
        <v>82</v>
      </c>
      <c r="AV437" s="13" t="s">
        <v>82</v>
      </c>
      <c r="AW437" s="13" t="s">
        <v>36</v>
      </c>
      <c r="AX437" s="13" t="s">
        <v>74</v>
      </c>
      <c r="AY437" s="157" t="s">
        <v>181</v>
      </c>
    </row>
    <row r="438" spans="2:65" s="14" customFormat="1" ht="11.25">
      <c r="B438" s="163"/>
      <c r="D438" s="150" t="s">
        <v>193</v>
      </c>
      <c r="E438" s="164" t="s">
        <v>20</v>
      </c>
      <c r="F438" s="165" t="s">
        <v>202</v>
      </c>
      <c r="H438" s="166">
        <v>31.36</v>
      </c>
      <c r="I438" s="167"/>
      <c r="L438" s="163"/>
      <c r="M438" s="168"/>
      <c r="T438" s="169"/>
      <c r="AT438" s="164" t="s">
        <v>193</v>
      </c>
      <c r="AU438" s="164" t="s">
        <v>82</v>
      </c>
      <c r="AV438" s="14" t="s">
        <v>189</v>
      </c>
      <c r="AW438" s="14" t="s">
        <v>36</v>
      </c>
      <c r="AX438" s="14" t="s">
        <v>22</v>
      </c>
      <c r="AY438" s="164" t="s">
        <v>181</v>
      </c>
    </row>
    <row r="439" spans="2:65" s="1" customFormat="1" ht="24.2" customHeight="1">
      <c r="B439" s="33"/>
      <c r="C439" s="132" t="s">
        <v>716</v>
      </c>
      <c r="D439" s="132" t="s">
        <v>184</v>
      </c>
      <c r="E439" s="133" t="s">
        <v>896</v>
      </c>
      <c r="F439" s="134" t="s">
        <v>897</v>
      </c>
      <c r="G439" s="135" t="s">
        <v>211</v>
      </c>
      <c r="H439" s="136">
        <v>30.984999999999999</v>
      </c>
      <c r="I439" s="137"/>
      <c r="J439" s="138">
        <f>ROUND(I439*H439,2)</f>
        <v>0</v>
      </c>
      <c r="K439" s="134" t="s">
        <v>188</v>
      </c>
      <c r="L439" s="33"/>
      <c r="M439" s="139" t="s">
        <v>20</v>
      </c>
      <c r="N439" s="140" t="s">
        <v>45</v>
      </c>
      <c r="P439" s="141">
        <f>O439*H439</f>
        <v>0</v>
      </c>
      <c r="Q439" s="141">
        <v>0</v>
      </c>
      <c r="R439" s="141">
        <f>Q439*H439</f>
        <v>0</v>
      </c>
      <c r="S439" s="141">
        <v>8.1500000000000003E-2</v>
      </c>
      <c r="T439" s="142">
        <f>S439*H439</f>
        <v>2.5252775000000001</v>
      </c>
      <c r="AR439" s="143" t="s">
        <v>317</v>
      </c>
      <c r="AT439" s="143" t="s">
        <v>184</v>
      </c>
      <c r="AU439" s="143" t="s">
        <v>82</v>
      </c>
      <c r="AY439" s="18" t="s">
        <v>181</v>
      </c>
      <c r="BE439" s="144">
        <f>IF(N439="základní",J439,0)</f>
        <v>0</v>
      </c>
      <c r="BF439" s="144">
        <f>IF(N439="snížená",J439,0)</f>
        <v>0</v>
      </c>
      <c r="BG439" s="144">
        <f>IF(N439="zákl. přenesená",J439,0)</f>
        <v>0</v>
      </c>
      <c r="BH439" s="144">
        <f>IF(N439="sníž. přenesená",J439,0)</f>
        <v>0</v>
      </c>
      <c r="BI439" s="144">
        <f>IF(N439="nulová",J439,0)</f>
        <v>0</v>
      </c>
      <c r="BJ439" s="18" t="s">
        <v>22</v>
      </c>
      <c r="BK439" s="144">
        <f>ROUND(I439*H439,2)</f>
        <v>0</v>
      </c>
      <c r="BL439" s="18" t="s">
        <v>317</v>
      </c>
      <c r="BM439" s="143" t="s">
        <v>2111</v>
      </c>
    </row>
    <row r="440" spans="2:65" s="1" customFormat="1" ht="11.25">
      <c r="B440" s="33"/>
      <c r="D440" s="145" t="s">
        <v>191</v>
      </c>
      <c r="F440" s="146" t="s">
        <v>899</v>
      </c>
      <c r="I440" s="147"/>
      <c r="L440" s="33"/>
      <c r="M440" s="148"/>
      <c r="T440" s="54"/>
      <c r="AT440" s="18" t="s">
        <v>191</v>
      </c>
      <c r="AU440" s="18" t="s">
        <v>82</v>
      </c>
    </row>
    <row r="441" spans="2:65" s="12" customFormat="1" ht="11.25">
      <c r="B441" s="149"/>
      <c r="D441" s="150" t="s">
        <v>193</v>
      </c>
      <c r="E441" s="151" t="s">
        <v>20</v>
      </c>
      <c r="F441" s="152" t="s">
        <v>1976</v>
      </c>
      <c r="H441" s="151" t="s">
        <v>20</v>
      </c>
      <c r="I441" s="153"/>
      <c r="L441" s="149"/>
      <c r="M441" s="154"/>
      <c r="T441" s="155"/>
      <c r="AT441" s="151" t="s">
        <v>193</v>
      </c>
      <c r="AU441" s="151" t="s">
        <v>82</v>
      </c>
      <c r="AV441" s="12" t="s">
        <v>22</v>
      </c>
      <c r="AW441" s="12" t="s">
        <v>36</v>
      </c>
      <c r="AX441" s="12" t="s">
        <v>74</v>
      </c>
      <c r="AY441" s="151" t="s">
        <v>181</v>
      </c>
    </row>
    <row r="442" spans="2:65" s="13" customFormat="1" ht="22.5">
      <c r="B442" s="156"/>
      <c r="D442" s="150" t="s">
        <v>193</v>
      </c>
      <c r="E442" s="157" t="s">
        <v>20</v>
      </c>
      <c r="F442" s="158" t="s">
        <v>2112</v>
      </c>
      <c r="H442" s="159">
        <v>41.384999999999998</v>
      </c>
      <c r="I442" s="160"/>
      <c r="L442" s="156"/>
      <c r="M442" s="161"/>
      <c r="T442" s="162"/>
      <c r="AT442" s="157" t="s">
        <v>193</v>
      </c>
      <c r="AU442" s="157" t="s">
        <v>82</v>
      </c>
      <c r="AV442" s="13" t="s">
        <v>82</v>
      </c>
      <c r="AW442" s="13" t="s">
        <v>36</v>
      </c>
      <c r="AX442" s="13" t="s">
        <v>74</v>
      </c>
      <c r="AY442" s="157" t="s">
        <v>181</v>
      </c>
    </row>
    <row r="443" spans="2:65" s="13" customFormat="1" ht="11.25">
      <c r="B443" s="156"/>
      <c r="D443" s="150" t="s">
        <v>193</v>
      </c>
      <c r="E443" s="157" t="s">
        <v>20</v>
      </c>
      <c r="F443" s="158" t="s">
        <v>1982</v>
      </c>
      <c r="H443" s="159">
        <v>-3.2</v>
      </c>
      <c r="I443" s="160"/>
      <c r="L443" s="156"/>
      <c r="M443" s="161"/>
      <c r="T443" s="162"/>
      <c r="AT443" s="157" t="s">
        <v>193</v>
      </c>
      <c r="AU443" s="157" t="s">
        <v>82</v>
      </c>
      <c r="AV443" s="13" t="s">
        <v>82</v>
      </c>
      <c r="AW443" s="13" t="s">
        <v>36</v>
      </c>
      <c r="AX443" s="13" t="s">
        <v>74</v>
      </c>
      <c r="AY443" s="157" t="s">
        <v>181</v>
      </c>
    </row>
    <row r="444" spans="2:65" s="13" customFormat="1" ht="11.25">
      <c r="B444" s="156"/>
      <c r="D444" s="150" t="s">
        <v>193</v>
      </c>
      <c r="E444" s="157" t="s">
        <v>20</v>
      </c>
      <c r="F444" s="158" t="s">
        <v>1983</v>
      </c>
      <c r="H444" s="159">
        <v>-7.2</v>
      </c>
      <c r="I444" s="160"/>
      <c r="L444" s="156"/>
      <c r="M444" s="161"/>
      <c r="T444" s="162"/>
      <c r="AT444" s="157" t="s">
        <v>193</v>
      </c>
      <c r="AU444" s="157" t="s">
        <v>82</v>
      </c>
      <c r="AV444" s="13" t="s">
        <v>82</v>
      </c>
      <c r="AW444" s="13" t="s">
        <v>36</v>
      </c>
      <c r="AX444" s="13" t="s">
        <v>74</v>
      </c>
      <c r="AY444" s="157" t="s">
        <v>181</v>
      </c>
    </row>
    <row r="445" spans="2:65" s="14" customFormat="1" ht="11.25">
      <c r="B445" s="163"/>
      <c r="D445" s="150" t="s">
        <v>193</v>
      </c>
      <c r="E445" s="164" t="s">
        <v>20</v>
      </c>
      <c r="F445" s="165" t="s">
        <v>202</v>
      </c>
      <c r="H445" s="166">
        <v>30.984999999999999</v>
      </c>
      <c r="I445" s="167"/>
      <c r="L445" s="163"/>
      <c r="M445" s="168"/>
      <c r="T445" s="169"/>
      <c r="AT445" s="164" t="s">
        <v>193</v>
      </c>
      <c r="AU445" s="164" t="s">
        <v>82</v>
      </c>
      <c r="AV445" s="14" t="s">
        <v>189</v>
      </c>
      <c r="AW445" s="14" t="s">
        <v>36</v>
      </c>
      <c r="AX445" s="14" t="s">
        <v>22</v>
      </c>
      <c r="AY445" s="164" t="s">
        <v>181</v>
      </c>
    </row>
    <row r="446" spans="2:65" s="1" customFormat="1" ht="37.9" customHeight="1">
      <c r="B446" s="33"/>
      <c r="C446" s="132" t="s">
        <v>721</v>
      </c>
      <c r="D446" s="132" t="s">
        <v>184</v>
      </c>
      <c r="E446" s="133" t="s">
        <v>906</v>
      </c>
      <c r="F446" s="134" t="s">
        <v>907</v>
      </c>
      <c r="G446" s="135" t="s">
        <v>211</v>
      </c>
      <c r="H446" s="136">
        <v>31.36</v>
      </c>
      <c r="I446" s="137"/>
      <c r="J446" s="138">
        <f>ROUND(I446*H446,2)</f>
        <v>0</v>
      </c>
      <c r="K446" s="134" t="s">
        <v>188</v>
      </c>
      <c r="L446" s="33"/>
      <c r="M446" s="139" t="s">
        <v>20</v>
      </c>
      <c r="N446" s="140" t="s">
        <v>45</v>
      </c>
      <c r="P446" s="141">
        <f>O446*H446</f>
        <v>0</v>
      </c>
      <c r="Q446" s="141">
        <v>9.0900000000000009E-3</v>
      </c>
      <c r="R446" s="141">
        <f>Q446*H446</f>
        <v>0.28506240000000005</v>
      </c>
      <c r="S446" s="141">
        <v>0</v>
      </c>
      <c r="T446" s="142">
        <f>S446*H446</f>
        <v>0</v>
      </c>
      <c r="AR446" s="143" t="s">
        <v>317</v>
      </c>
      <c r="AT446" s="143" t="s">
        <v>184</v>
      </c>
      <c r="AU446" s="143" t="s">
        <v>82</v>
      </c>
      <c r="AY446" s="18" t="s">
        <v>181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8" t="s">
        <v>22</v>
      </c>
      <c r="BK446" s="144">
        <f>ROUND(I446*H446,2)</f>
        <v>0</v>
      </c>
      <c r="BL446" s="18" t="s">
        <v>317</v>
      </c>
      <c r="BM446" s="143" t="s">
        <v>2113</v>
      </c>
    </row>
    <row r="447" spans="2:65" s="1" customFormat="1" ht="11.25">
      <c r="B447" s="33"/>
      <c r="D447" s="145" t="s">
        <v>191</v>
      </c>
      <c r="F447" s="146" t="s">
        <v>909</v>
      </c>
      <c r="I447" s="147"/>
      <c r="L447" s="33"/>
      <c r="M447" s="148"/>
      <c r="T447" s="54"/>
      <c r="AT447" s="18" t="s">
        <v>191</v>
      </c>
      <c r="AU447" s="18" t="s">
        <v>82</v>
      </c>
    </row>
    <row r="448" spans="2:65" s="12" customFormat="1" ht="11.25">
      <c r="B448" s="149"/>
      <c r="D448" s="150" t="s">
        <v>193</v>
      </c>
      <c r="E448" s="151" t="s">
        <v>20</v>
      </c>
      <c r="F448" s="152" t="s">
        <v>1991</v>
      </c>
      <c r="H448" s="151" t="s">
        <v>20</v>
      </c>
      <c r="I448" s="153"/>
      <c r="L448" s="149"/>
      <c r="M448" s="154"/>
      <c r="T448" s="155"/>
      <c r="AT448" s="151" t="s">
        <v>193</v>
      </c>
      <c r="AU448" s="151" t="s">
        <v>82</v>
      </c>
      <c r="AV448" s="12" t="s">
        <v>22</v>
      </c>
      <c r="AW448" s="12" t="s">
        <v>36</v>
      </c>
      <c r="AX448" s="12" t="s">
        <v>74</v>
      </c>
      <c r="AY448" s="151" t="s">
        <v>181</v>
      </c>
    </row>
    <row r="449" spans="2:65" s="13" customFormat="1" ht="11.25">
      <c r="B449" s="156"/>
      <c r="D449" s="150" t="s">
        <v>193</v>
      </c>
      <c r="E449" s="157" t="s">
        <v>20</v>
      </c>
      <c r="F449" s="158" t="s">
        <v>2108</v>
      </c>
      <c r="H449" s="159">
        <v>34.159999999999997</v>
      </c>
      <c r="I449" s="160"/>
      <c r="L449" s="156"/>
      <c r="M449" s="161"/>
      <c r="T449" s="162"/>
      <c r="AT449" s="157" t="s">
        <v>193</v>
      </c>
      <c r="AU449" s="157" t="s">
        <v>82</v>
      </c>
      <c r="AV449" s="13" t="s">
        <v>82</v>
      </c>
      <c r="AW449" s="13" t="s">
        <v>36</v>
      </c>
      <c r="AX449" s="13" t="s">
        <v>74</v>
      </c>
      <c r="AY449" s="157" t="s">
        <v>181</v>
      </c>
    </row>
    <row r="450" spans="2:65" s="13" customFormat="1" ht="11.25">
      <c r="B450" s="156"/>
      <c r="D450" s="150" t="s">
        <v>193</v>
      </c>
      <c r="E450" s="157" t="s">
        <v>20</v>
      </c>
      <c r="F450" s="158" t="s">
        <v>2109</v>
      </c>
      <c r="H450" s="159">
        <v>-2.8</v>
      </c>
      <c r="I450" s="160"/>
      <c r="L450" s="156"/>
      <c r="M450" s="161"/>
      <c r="T450" s="162"/>
      <c r="AT450" s="157" t="s">
        <v>193</v>
      </c>
      <c r="AU450" s="157" t="s">
        <v>82</v>
      </c>
      <c r="AV450" s="13" t="s">
        <v>82</v>
      </c>
      <c r="AW450" s="13" t="s">
        <v>36</v>
      </c>
      <c r="AX450" s="13" t="s">
        <v>74</v>
      </c>
      <c r="AY450" s="157" t="s">
        <v>181</v>
      </c>
    </row>
    <row r="451" spans="2:65" s="14" customFormat="1" ht="11.25">
      <c r="B451" s="163"/>
      <c r="D451" s="150" t="s">
        <v>193</v>
      </c>
      <c r="E451" s="164" t="s">
        <v>20</v>
      </c>
      <c r="F451" s="165" t="s">
        <v>202</v>
      </c>
      <c r="H451" s="166">
        <v>31.36</v>
      </c>
      <c r="I451" s="167"/>
      <c r="L451" s="163"/>
      <c r="M451" s="168"/>
      <c r="T451" s="169"/>
      <c r="AT451" s="164" t="s">
        <v>193</v>
      </c>
      <c r="AU451" s="164" t="s">
        <v>82</v>
      </c>
      <c r="AV451" s="14" t="s">
        <v>189</v>
      </c>
      <c r="AW451" s="14" t="s">
        <v>36</v>
      </c>
      <c r="AX451" s="14" t="s">
        <v>22</v>
      </c>
      <c r="AY451" s="164" t="s">
        <v>181</v>
      </c>
    </row>
    <row r="452" spans="2:65" s="1" customFormat="1" ht="24.2" customHeight="1">
      <c r="B452" s="33"/>
      <c r="C452" s="177" t="s">
        <v>725</v>
      </c>
      <c r="D452" s="177" t="s">
        <v>309</v>
      </c>
      <c r="E452" s="178" t="s">
        <v>911</v>
      </c>
      <c r="F452" s="179" t="s">
        <v>912</v>
      </c>
      <c r="G452" s="180" t="s">
        <v>211</v>
      </c>
      <c r="H452" s="181">
        <v>36.064</v>
      </c>
      <c r="I452" s="182"/>
      <c r="J452" s="183">
        <f>ROUND(I452*H452,2)</f>
        <v>0</v>
      </c>
      <c r="K452" s="179" t="s">
        <v>188</v>
      </c>
      <c r="L452" s="184"/>
      <c r="M452" s="185" t="s">
        <v>20</v>
      </c>
      <c r="N452" s="186" t="s">
        <v>45</v>
      </c>
      <c r="P452" s="141">
        <f>O452*H452</f>
        <v>0</v>
      </c>
      <c r="Q452" s="141">
        <v>1.9E-2</v>
      </c>
      <c r="R452" s="141">
        <f>Q452*H452</f>
        <v>0.68521599999999994</v>
      </c>
      <c r="S452" s="141">
        <v>0</v>
      </c>
      <c r="T452" s="142">
        <f>S452*H452</f>
        <v>0</v>
      </c>
      <c r="AR452" s="143" t="s">
        <v>431</v>
      </c>
      <c r="AT452" s="143" t="s">
        <v>309</v>
      </c>
      <c r="AU452" s="143" t="s">
        <v>82</v>
      </c>
      <c r="AY452" s="18" t="s">
        <v>181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8" t="s">
        <v>22</v>
      </c>
      <c r="BK452" s="144">
        <f>ROUND(I452*H452,2)</f>
        <v>0</v>
      </c>
      <c r="BL452" s="18" t="s">
        <v>317</v>
      </c>
      <c r="BM452" s="143" t="s">
        <v>2114</v>
      </c>
    </row>
    <row r="453" spans="2:65" s="13" customFormat="1" ht="11.25">
      <c r="B453" s="156"/>
      <c r="D453" s="150" t="s">
        <v>193</v>
      </c>
      <c r="F453" s="158" t="s">
        <v>2115</v>
      </c>
      <c r="H453" s="159">
        <v>36.064</v>
      </c>
      <c r="I453" s="160"/>
      <c r="L453" s="156"/>
      <c r="M453" s="161"/>
      <c r="T453" s="162"/>
      <c r="AT453" s="157" t="s">
        <v>193</v>
      </c>
      <c r="AU453" s="157" t="s">
        <v>82</v>
      </c>
      <c r="AV453" s="13" t="s">
        <v>82</v>
      </c>
      <c r="AW453" s="13" t="s">
        <v>4</v>
      </c>
      <c r="AX453" s="13" t="s">
        <v>22</v>
      </c>
      <c r="AY453" s="157" t="s">
        <v>181</v>
      </c>
    </row>
    <row r="454" spans="2:65" s="1" customFormat="1" ht="37.9" customHeight="1">
      <c r="B454" s="33"/>
      <c r="C454" s="132" t="s">
        <v>733</v>
      </c>
      <c r="D454" s="132" t="s">
        <v>184</v>
      </c>
      <c r="E454" s="133" t="s">
        <v>916</v>
      </c>
      <c r="F454" s="134" t="s">
        <v>917</v>
      </c>
      <c r="G454" s="135" t="s">
        <v>211</v>
      </c>
      <c r="H454" s="136">
        <v>31.36</v>
      </c>
      <c r="I454" s="137"/>
      <c r="J454" s="138">
        <f>ROUND(I454*H454,2)</f>
        <v>0</v>
      </c>
      <c r="K454" s="134" t="s">
        <v>188</v>
      </c>
      <c r="L454" s="33"/>
      <c r="M454" s="139" t="s">
        <v>20</v>
      </c>
      <c r="N454" s="140" t="s">
        <v>45</v>
      </c>
      <c r="P454" s="141">
        <f>O454*H454</f>
        <v>0</v>
      </c>
      <c r="Q454" s="141">
        <v>0</v>
      </c>
      <c r="R454" s="141">
        <f>Q454*H454</f>
        <v>0</v>
      </c>
      <c r="S454" s="141">
        <v>0</v>
      </c>
      <c r="T454" s="142">
        <f>S454*H454</f>
        <v>0</v>
      </c>
      <c r="AR454" s="143" t="s">
        <v>317</v>
      </c>
      <c r="AT454" s="143" t="s">
        <v>184</v>
      </c>
      <c r="AU454" s="143" t="s">
        <v>82</v>
      </c>
      <c r="AY454" s="18" t="s">
        <v>181</v>
      </c>
      <c r="BE454" s="144">
        <f>IF(N454="základní",J454,0)</f>
        <v>0</v>
      </c>
      <c r="BF454" s="144">
        <f>IF(N454="snížená",J454,0)</f>
        <v>0</v>
      </c>
      <c r="BG454" s="144">
        <f>IF(N454="zákl. přenesená",J454,0)</f>
        <v>0</v>
      </c>
      <c r="BH454" s="144">
        <f>IF(N454="sníž. přenesená",J454,0)</f>
        <v>0</v>
      </c>
      <c r="BI454" s="144">
        <f>IF(N454="nulová",J454,0)</f>
        <v>0</v>
      </c>
      <c r="BJ454" s="18" t="s">
        <v>22</v>
      </c>
      <c r="BK454" s="144">
        <f>ROUND(I454*H454,2)</f>
        <v>0</v>
      </c>
      <c r="BL454" s="18" t="s">
        <v>317</v>
      </c>
      <c r="BM454" s="143" t="s">
        <v>2116</v>
      </c>
    </row>
    <row r="455" spans="2:65" s="1" customFormat="1" ht="11.25">
      <c r="B455" s="33"/>
      <c r="D455" s="145" t="s">
        <v>191</v>
      </c>
      <c r="F455" s="146" t="s">
        <v>919</v>
      </c>
      <c r="I455" s="147"/>
      <c r="L455" s="33"/>
      <c r="M455" s="148"/>
      <c r="T455" s="54"/>
      <c r="AT455" s="18" t="s">
        <v>191</v>
      </c>
      <c r="AU455" s="18" t="s">
        <v>82</v>
      </c>
    </row>
    <row r="456" spans="2:65" s="12" customFormat="1" ht="11.25">
      <c r="B456" s="149"/>
      <c r="D456" s="150" t="s">
        <v>193</v>
      </c>
      <c r="E456" s="151" t="s">
        <v>20</v>
      </c>
      <c r="F456" s="152" t="s">
        <v>1991</v>
      </c>
      <c r="H456" s="151" t="s">
        <v>20</v>
      </c>
      <c r="I456" s="153"/>
      <c r="L456" s="149"/>
      <c r="M456" s="154"/>
      <c r="T456" s="155"/>
      <c r="AT456" s="151" t="s">
        <v>193</v>
      </c>
      <c r="AU456" s="151" t="s">
        <v>82</v>
      </c>
      <c r="AV456" s="12" t="s">
        <v>22</v>
      </c>
      <c r="AW456" s="12" t="s">
        <v>36</v>
      </c>
      <c r="AX456" s="12" t="s">
        <v>74</v>
      </c>
      <c r="AY456" s="151" t="s">
        <v>181</v>
      </c>
    </row>
    <row r="457" spans="2:65" s="13" customFormat="1" ht="11.25">
      <c r="B457" s="156"/>
      <c r="D457" s="150" t="s">
        <v>193</v>
      </c>
      <c r="E457" s="157" t="s">
        <v>20</v>
      </c>
      <c r="F457" s="158" t="s">
        <v>2108</v>
      </c>
      <c r="H457" s="159">
        <v>34.159999999999997</v>
      </c>
      <c r="I457" s="160"/>
      <c r="L457" s="156"/>
      <c r="M457" s="161"/>
      <c r="T457" s="162"/>
      <c r="AT457" s="157" t="s">
        <v>193</v>
      </c>
      <c r="AU457" s="157" t="s">
        <v>82</v>
      </c>
      <c r="AV457" s="13" t="s">
        <v>82</v>
      </c>
      <c r="AW457" s="13" t="s">
        <v>36</v>
      </c>
      <c r="AX457" s="13" t="s">
        <v>74</v>
      </c>
      <c r="AY457" s="157" t="s">
        <v>181</v>
      </c>
    </row>
    <row r="458" spans="2:65" s="13" customFormat="1" ht="11.25">
      <c r="B458" s="156"/>
      <c r="D458" s="150" t="s">
        <v>193</v>
      </c>
      <c r="E458" s="157" t="s">
        <v>20</v>
      </c>
      <c r="F458" s="158" t="s">
        <v>2109</v>
      </c>
      <c r="H458" s="159">
        <v>-2.8</v>
      </c>
      <c r="I458" s="160"/>
      <c r="L458" s="156"/>
      <c r="M458" s="161"/>
      <c r="T458" s="162"/>
      <c r="AT458" s="157" t="s">
        <v>193</v>
      </c>
      <c r="AU458" s="157" t="s">
        <v>82</v>
      </c>
      <c r="AV458" s="13" t="s">
        <v>82</v>
      </c>
      <c r="AW458" s="13" t="s">
        <v>36</v>
      </c>
      <c r="AX458" s="13" t="s">
        <v>74</v>
      </c>
      <c r="AY458" s="157" t="s">
        <v>181</v>
      </c>
    </row>
    <row r="459" spans="2:65" s="14" customFormat="1" ht="11.25">
      <c r="B459" s="163"/>
      <c r="D459" s="150" t="s">
        <v>193</v>
      </c>
      <c r="E459" s="164" t="s">
        <v>20</v>
      </c>
      <c r="F459" s="165" t="s">
        <v>202</v>
      </c>
      <c r="H459" s="166">
        <v>31.36</v>
      </c>
      <c r="I459" s="167"/>
      <c r="L459" s="163"/>
      <c r="M459" s="168"/>
      <c r="T459" s="169"/>
      <c r="AT459" s="164" t="s">
        <v>193</v>
      </c>
      <c r="AU459" s="164" t="s">
        <v>82</v>
      </c>
      <c r="AV459" s="14" t="s">
        <v>189</v>
      </c>
      <c r="AW459" s="14" t="s">
        <v>36</v>
      </c>
      <c r="AX459" s="14" t="s">
        <v>22</v>
      </c>
      <c r="AY459" s="164" t="s">
        <v>181</v>
      </c>
    </row>
    <row r="460" spans="2:65" s="1" customFormat="1" ht="24.2" customHeight="1">
      <c r="B460" s="33"/>
      <c r="C460" s="132" t="s">
        <v>740</v>
      </c>
      <c r="D460" s="132" t="s">
        <v>184</v>
      </c>
      <c r="E460" s="133" t="s">
        <v>921</v>
      </c>
      <c r="F460" s="134" t="s">
        <v>922</v>
      </c>
      <c r="G460" s="135" t="s">
        <v>211</v>
      </c>
      <c r="H460" s="136">
        <v>0.66</v>
      </c>
      <c r="I460" s="137"/>
      <c r="J460" s="138">
        <f>ROUND(I460*H460,2)</f>
        <v>0</v>
      </c>
      <c r="K460" s="134" t="s">
        <v>188</v>
      </c>
      <c r="L460" s="33"/>
      <c r="M460" s="139" t="s">
        <v>20</v>
      </c>
      <c r="N460" s="140" t="s">
        <v>45</v>
      </c>
      <c r="P460" s="141">
        <f>O460*H460</f>
        <v>0</v>
      </c>
      <c r="Q460" s="141">
        <v>1.49E-3</v>
      </c>
      <c r="R460" s="141">
        <f>Q460*H460</f>
        <v>9.8339999999999994E-4</v>
      </c>
      <c r="S460" s="141">
        <v>0</v>
      </c>
      <c r="T460" s="142">
        <f>S460*H460</f>
        <v>0</v>
      </c>
      <c r="AR460" s="143" t="s">
        <v>317</v>
      </c>
      <c r="AT460" s="143" t="s">
        <v>184</v>
      </c>
      <c r="AU460" s="143" t="s">
        <v>82</v>
      </c>
      <c r="AY460" s="18" t="s">
        <v>181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8" t="s">
        <v>22</v>
      </c>
      <c r="BK460" s="144">
        <f>ROUND(I460*H460,2)</f>
        <v>0</v>
      </c>
      <c r="BL460" s="18" t="s">
        <v>317</v>
      </c>
      <c r="BM460" s="143" t="s">
        <v>2117</v>
      </c>
    </row>
    <row r="461" spans="2:65" s="1" customFormat="1" ht="11.25">
      <c r="B461" s="33"/>
      <c r="D461" s="145" t="s">
        <v>191</v>
      </c>
      <c r="F461" s="146" t="s">
        <v>924</v>
      </c>
      <c r="I461" s="147"/>
      <c r="L461" s="33"/>
      <c r="M461" s="148"/>
      <c r="T461" s="54"/>
      <c r="AT461" s="18" t="s">
        <v>191</v>
      </c>
      <c r="AU461" s="18" t="s">
        <v>82</v>
      </c>
    </row>
    <row r="462" spans="2:65" s="12" customFormat="1" ht="11.25">
      <c r="B462" s="149"/>
      <c r="D462" s="150" t="s">
        <v>193</v>
      </c>
      <c r="E462" s="151" t="s">
        <v>20</v>
      </c>
      <c r="F462" s="152" t="s">
        <v>504</v>
      </c>
      <c r="H462" s="151" t="s">
        <v>20</v>
      </c>
      <c r="I462" s="153"/>
      <c r="L462" s="149"/>
      <c r="M462" s="154"/>
      <c r="T462" s="155"/>
      <c r="AT462" s="151" t="s">
        <v>193</v>
      </c>
      <c r="AU462" s="151" t="s">
        <v>82</v>
      </c>
      <c r="AV462" s="12" t="s">
        <v>22</v>
      </c>
      <c r="AW462" s="12" t="s">
        <v>36</v>
      </c>
      <c r="AX462" s="12" t="s">
        <v>74</v>
      </c>
      <c r="AY462" s="151" t="s">
        <v>181</v>
      </c>
    </row>
    <row r="463" spans="2:65" s="12" customFormat="1" ht="11.25">
      <c r="B463" s="149"/>
      <c r="D463" s="150" t="s">
        <v>193</v>
      </c>
      <c r="E463" s="151" t="s">
        <v>20</v>
      </c>
      <c r="F463" s="152" t="s">
        <v>927</v>
      </c>
      <c r="H463" s="151" t="s">
        <v>20</v>
      </c>
      <c r="I463" s="153"/>
      <c r="L463" s="149"/>
      <c r="M463" s="154"/>
      <c r="T463" s="155"/>
      <c r="AT463" s="151" t="s">
        <v>193</v>
      </c>
      <c r="AU463" s="151" t="s">
        <v>82</v>
      </c>
      <c r="AV463" s="12" t="s">
        <v>22</v>
      </c>
      <c r="AW463" s="12" t="s">
        <v>36</v>
      </c>
      <c r="AX463" s="12" t="s">
        <v>74</v>
      </c>
      <c r="AY463" s="151" t="s">
        <v>181</v>
      </c>
    </row>
    <row r="464" spans="2:65" s="13" customFormat="1" ht="11.25">
      <c r="B464" s="156"/>
      <c r="D464" s="150" t="s">
        <v>193</v>
      </c>
      <c r="E464" s="157" t="s">
        <v>20</v>
      </c>
      <c r="F464" s="158" t="s">
        <v>2118</v>
      </c>
      <c r="H464" s="159">
        <v>0.66</v>
      </c>
      <c r="I464" s="160"/>
      <c r="L464" s="156"/>
      <c r="M464" s="161"/>
      <c r="T464" s="162"/>
      <c r="AT464" s="157" t="s">
        <v>193</v>
      </c>
      <c r="AU464" s="157" t="s">
        <v>82</v>
      </c>
      <c r="AV464" s="13" t="s">
        <v>82</v>
      </c>
      <c r="AW464" s="13" t="s">
        <v>36</v>
      </c>
      <c r="AX464" s="13" t="s">
        <v>74</v>
      </c>
      <c r="AY464" s="157" t="s">
        <v>181</v>
      </c>
    </row>
    <row r="465" spans="2:65" s="14" customFormat="1" ht="11.25">
      <c r="B465" s="163"/>
      <c r="D465" s="150" t="s">
        <v>193</v>
      </c>
      <c r="E465" s="164" t="s">
        <v>20</v>
      </c>
      <c r="F465" s="165" t="s">
        <v>202</v>
      </c>
      <c r="H465" s="166">
        <v>0.66</v>
      </c>
      <c r="I465" s="167"/>
      <c r="L465" s="163"/>
      <c r="M465" s="168"/>
      <c r="T465" s="169"/>
      <c r="AT465" s="164" t="s">
        <v>193</v>
      </c>
      <c r="AU465" s="164" t="s">
        <v>82</v>
      </c>
      <c r="AV465" s="14" t="s">
        <v>189</v>
      </c>
      <c r="AW465" s="14" t="s">
        <v>36</v>
      </c>
      <c r="AX465" s="14" t="s">
        <v>22</v>
      </c>
      <c r="AY465" s="164" t="s">
        <v>181</v>
      </c>
    </row>
    <row r="466" spans="2:65" s="1" customFormat="1" ht="24.2" customHeight="1">
      <c r="B466" s="33"/>
      <c r="C466" s="177" t="s">
        <v>758</v>
      </c>
      <c r="D466" s="177" t="s">
        <v>309</v>
      </c>
      <c r="E466" s="178" t="s">
        <v>932</v>
      </c>
      <c r="F466" s="179" t="s">
        <v>933</v>
      </c>
      <c r="G466" s="180" t="s">
        <v>211</v>
      </c>
      <c r="H466" s="181">
        <v>0.72599999999999998</v>
      </c>
      <c r="I466" s="182"/>
      <c r="J466" s="183">
        <f>ROUND(I466*H466,2)</f>
        <v>0</v>
      </c>
      <c r="K466" s="179" t="s">
        <v>188</v>
      </c>
      <c r="L466" s="184"/>
      <c r="M466" s="185" t="s">
        <v>20</v>
      </c>
      <c r="N466" s="186" t="s">
        <v>45</v>
      </c>
      <c r="P466" s="141">
        <f>O466*H466</f>
        <v>0</v>
      </c>
      <c r="Q466" s="141">
        <v>1.2E-2</v>
      </c>
      <c r="R466" s="141">
        <f>Q466*H466</f>
        <v>8.7119999999999993E-3</v>
      </c>
      <c r="S466" s="141">
        <v>0</v>
      </c>
      <c r="T466" s="142">
        <f>S466*H466</f>
        <v>0</v>
      </c>
      <c r="AR466" s="143" t="s">
        <v>431</v>
      </c>
      <c r="AT466" s="143" t="s">
        <v>309</v>
      </c>
      <c r="AU466" s="143" t="s">
        <v>82</v>
      </c>
      <c r="AY466" s="18" t="s">
        <v>181</v>
      </c>
      <c r="BE466" s="144">
        <f>IF(N466="základní",J466,0)</f>
        <v>0</v>
      </c>
      <c r="BF466" s="144">
        <f>IF(N466="snížená",J466,0)</f>
        <v>0</v>
      </c>
      <c r="BG466" s="144">
        <f>IF(N466="zákl. přenesená",J466,0)</f>
        <v>0</v>
      </c>
      <c r="BH466" s="144">
        <f>IF(N466="sníž. přenesená",J466,0)</f>
        <v>0</v>
      </c>
      <c r="BI466" s="144">
        <f>IF(N466="nulová",J466,0)</f>
        <v>0</v>
      </c>
      <c r="BJ466" s="18" t="s">
        <v>22</v>
      </c>
      <c r="BK466" s="144">
        <f>ROUND(I466*H466,2)</f>
        <v>0</v>
      </c>
      <c r="BL466" s="18" t="s">
        <v>317</v>
      </c>
      <c r="BM466" s="143" t="s">
        <v>2119</v>
      </c>
    </row>
    <row r="467" spans="2:65" s="13" customFormat="1" ht="11.25">
      <c r="B467" s="156"/>
      <c r="D467" s="150" t="s">
        <v>193</v>
      </c>
      <c r="F467" s="158" t="s">
        <v>2120</v>
      </c>
      <c r="H467" s="159">
        <v>0.72599999999999998</v>
      </c>
      <c r="I467" s="160"/>
      <c r="L467" s="156"/>
      <c r="M467" s="161"/>
      <c r="T467" s="162"/>
      <c r="AT467" s="157" t="s">
        <v>193</v>
      </c>
      <c r="AU467" s="157" t="s">
        <v>82</v>
      </c>
      <c r="AV467" s="13" t="s">
        <v>82</v>
      </c>
      <c r="AW467" s="13" t="s">
        <v>4</v>
      </c>
      <c r="AX467" s="13" t="s">
        <v>22</v>
      </c>
      <c r="AY467" s="157" t="s">
        <v>181</v>
      </c>
    </row>
    <row r="468" spans="2:65" s="1" customFormat="1" ht="37.9" customHeight="1">
      <c r="B468" s="33"/>
      <c r="C468" s="132" t="s">
        <v>763</v>
      </c>
      <c r="D468" s="132" t="s">
        <v>184</v>
      </c>
      <c r="E468" s="133" t="s">
        <v>937</v>
      </c>
      <c r="F468" s="134" t="s">
        <v>938</v>
      </c>
      <c r="G468" s="135" t="s">
        <v>280</v>
      </c>
      <c r="H468" s="136">
        <v>19.68</v>
      </c>
      <c r="I468" s="137"/>
      <c r="J468" s="138">
        <f>ROUND(I468*H468,2)</f>
        <v>0</v>
      </c>
      <c r="K468" s="134" t="s">
        <v>188</v>
      </c>
      <c r="L468" s="33"/>
      <c r="M468" s="139" t="s">
        <v>20</v>
      </c>
      <c r="N468" s="140" t="s">
        <v>45</v>
      </c>
      <c r="P468" s="141">
        <f>O468*H468</f>
        <v>0</v>
      </c>
      <c r="Q468" s="141">
        <v>2.0000000000000001E-4</v>
      </c>
      <c r="R468" s="141">
        <f>Q468*H468</f>
        <v>3.9360000000000003E-3</v>
      </c>
      <c r="S468" s="141">
        <v>0</v>
      </c>
      <c r="T468" s="142">
        <f>S468*H468</f>
        <v>0</v>
      </c>
      <c r="AR468" s="143" t="s">
        <v>317</v>
      </c>
      <c r="AT468" s="143" t="s">
        <v>184</v>
      </c>
      <c r="AU468" s="143" t="s">
        <v>82</v>
      </c>
      <c r="AY468" s="18" t="s">
        <v>181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8" t="s">
        <v>22</v>
      </c>
      <c r="BK468" s="144">
        <f>ROUND(I468*H468,2)</f>
        <v>0</v>
      </c>
      <c r="BL468" s="18" t="s">
        <v>317</v>
      </c>
      <c r="BM468" s="143" t="s">
        <v>2121</v>
      </c>
    </row>
    <row r="469" spans="2:65" s="1" customFormat="1" ht="11.25">
      <c r="B469" s="33"/>
      <c r="D469" s="145" t="s">
        <v>191</v>
      </c>
      <c r="F469" s="146" t="s">
        <v>940</v>
      </c>
      <c r="I469" s="147"/>
      <c r="L469" s="33"/>
      <c r="M469" s="148"/>
      <c r="T469" s="54"/>
      <c r="AT469" s="18" t="s">
        <v>191</v>
      </c>
      <c r="AU469" s="18" t="s">
        <v>82</v>
      </c>
    </row>
    <row r="470" spans="2:65" s="12" customFormat="1" ht="11.25">
      <c r="B470" s="149"/>
      <c r="D470" s="150" t="s">
        <v>193</v>
      </c>
      <c r="E470" s="151" t="s">
        <v>20</v>
      </c>
      <c r="F470" s="152" t="s">
        <v>1991</v>
      </c>
      <c r="H470" s="151" t="s">
        <v>20</v>
      </c>
      <c r="I470" s="153"/>
      <c r="L470" s="149"/>
      <c r="M470" s="154"/>
      <c r="T470" s="155"/>
      <c r="AT470" s="151" t="s">
        <v>193</v>
      </c>
      <c r="AU470" s="151" t="s">
        <v>82</v>
      </c>
      <c r="AV470" s="12" t="s">
        <v>22</v>
      </c>
      <c r="AW470" s="12" t="s">
        <v>36</v>
      </c>
      <c r="AX470" s="12" t="s">
        <v>74</v>
      </c>
      <c r="AY470" s="151" t="s">
        <v>181</v>
      </c>
    </row>
    <row r="471" spans="2:65" s="13" customFormat="1" ht="11.25">
      <c r="B471" s="156"/>
      <c r="D471" s="150" t="s">
        <v>193</v>
      </c>
      <c r="E471" s="157" t="s">
        <v>20</v>
      </c>
      <c r="F471" s="158" t="s">
        <v>2122</v>
      </c>
      <c r="H471" s="159">
        <v>17.079999999999998</v>
      </c>
      <c r="I471" s="160"/>
      <c r="L471" s="156"/>
      <c r="M471" s="161"/>
      <c r="T471" s="162"/>
      <c r="AT471" s="157" t="s">
        <v>193</v>
      </c>
      <c r="AU471" s="157" t="s">
        <v>82</v>
      </c>
      <c r="AV471" s="13" t="s">
        <v>82</v>
      </c>
      <c r="AW471" s="13" t="s">
        <v>36</v>
      </c>
      <c r="AX471" s="13" t="s">
        <v>74</v>
      </c>
      <c r="AY471" s="157" t="s">
        <v>181</v>
      </c>
    </row>
    <row r="472" spans="2:65" s="13" customFormat="1" ht="11.25">
      <c r="B472" s="156"/>
      <c r="D472" s="150" t="s">
        <v>193</v>
      </c>
      <c r="E472" s="157" t="s">
        <v>20</v>
      </c>
      <c r="F472" s="158" t="s">
        <v>2123</v>
      </c>
      <c r="H472" s="159">
        <v>-1.4</v>
      </c>
      <c r="I472" s="160"/>
      <c r="L472" s="156"/>
      <c r="M472" s="161"/>
      <c r="T472" s="162"/>
      <c r="AT472" s="157" t="s">
        <v>193</v>
      </c>
      <c r="AU472" s="157" t="s">
        <v>82</v>
      </c>
      <c r="AV472" s="13" t="s">
        <v>82</v>
      </c>
      <c r="AW472" s="13" t="s">
        <v>36</v>
      </c>
      <c r="AX472" s="13" t="s">
        <v>74</v>
      </c>
      <c r="AY472" s="157" t="s">
        <v>181</v>
      </c>
    </row>
    <row r="473" spans="2:65" s="13" customFormat="1" ht="11.25">
      <c r="B473" s="156"/>
      <c r="D473" s="150" t="s">
        <v>193</v>
      </c>
      <c r="E473" s="157" t="s">
        <v>20</v>
      </c>
      <c r="F473" s="158" t="s">
        <v>2124</v>
      </c>
      <c r="H473" s="159">
        <v>4</v>
      </c>
      <c r="I473" s="160"/>
      <c r="L473" s="156"/>
      <c r="M473" s="161"/>
      <c r="T473" s="162"/>
      <c r="AT473" s="157" t="s">
        <v>193</v>
      </c>
      <c r="AU473" s="157" t="s">
        <v>82</v>
      </c>
      <c r="AV473" s="13" t="s">
        <v>82</v>
      </c>
      <c r="AW473" s="13" t="s">
        <v>36</v>
      </c>
      <c r="AX473" s="13" t="s">
        <v>74</v>
      </c>
      <c r="AY473" s="157" t="s">
        <v>181</v>
      </c>
    </row>
    <row r="474" spans="2:65" s="14" customFormat="1" ht="11.25">
      <c r="B474" s="163"/>
      <c r="D474" s="150" t="s">
        <v>193</v>
      </c>
      <c r="E474" s="164" t="s">
        <v>20</v>
      </c>
      <c r="F474" s="165" t="s">
        <v>202</v>
      </c>
      <c r="H474" s="166">
        <v>19.68</v>
      </c>
      <c r="I474" s="167"/>
      <c r="L474" s="163"/>
      <c r="M474" s="168"/>
      <c r="T474" s="169"/>
      <c r="AT474" s="164" t="s">
        <v>193</v>
      </c>
      <c r="AU474" s="164" t="s">
        <v>82</v>
      </c>
      <c r="AV474" s="14" t="s">
        <v>189</v>
      </c>
      <c r="AW474" s="14" t="s">
        <v>36</v>
      </c>
      <c r="AX474" s="14" t="s">
        <v>22</v>
      </c>
      <c r="AY474" s="164" t="s">
        <v>181</v>
      </c>
    </row>
    <row r="475" spans="2:65" s="1" customFormat="1" ht="16.5" customHeight="1">
      <c r="B475" s="33"/>
      <c r="C475" s="177" t="s">
        <v>768</v>
      </c>
      <c r="D475" s="177" t="s">
        <v>309</v>
      </c>
      <c r="E475" s="178" t="s">
        <v>945</v>
      </c>
      <c r="F475" s="179" t="s">
        <v>946</v>
      </c>
      <c r="G475" s="180" t="s">
        <v>280</v>
      </c>
      <c r="H475" s="181">
        <v>20.664000000000001</v>
      </c>
      <c r="I475" s="182"/>
      <c r="J475" s="183">
        <f>ROUND(I475*H475,2)</f>
        <v>0</v>
      </c>
      <c r="K475" s="179" t="s">
        <v>188</v>
      </c>
      <c r="L475" s="184"/>
      <c r="M475" s="185" t="s">
        <v>20</v>
      </c>
      <c r="N475" s="186" t="s">
        <v>45</v>
      </c>
      <c r="P475" s="141">
        <f>O475*H475</f>
        <v>0</v>
      </c>
      <c r="Q475" s="141">
        <v>1.2E-4</v>
      </c>
      <c r="R475" s="141">
        <f>Q475*H475</f>
        <v>2.4796800000000002E-3</v>
      </c>
      <c r="S475" s="141">
        <v>0</v>
      </c>
      <c r="T475" s="142">
        <f>S475*H475</f>
        <v>0</v>
      </c>
      <c r="AR475" s="143" t="s">
        <v>431</v>
      </c>
      <c r="AT475" s="143" t="s">
        <v>309</v>
      </c>
      <c r="AU475" s="143" t="s">
        <v>82</v>
      </c>
      <c r="AY475" s="18" t="s">
        <v>181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8" t="s">
        <v>22</v>
      </c>
      <c r="BK475" s="144">
        <f>ROUND(I475*H475,2)</f>
        <v>0</v>
      </c>
      <c r="BL475" s="18" t="s">
        <v>317</v>
      </c>
      <c r="BM475" s="143" t="s">
        <v>2125</v>
      </c>
    </row>
    <row r="476" spans="2:65" s="13" customFormat="1" ht="11.25">
      <c r="B476" s="156"/>
      <c r="D476" s="150" t="s">
        <v>193</v>
      </c>
      <c r="F476" s="158" t="s">
        <v>2126</v>
      </c>
      <c r="H476" s="159">
        <v>20.664000000000001</v>
      </c>
      <c r="I476" s="160"/>
      <c r="L476" s="156"/>
      <c r="M476" s="161"/>
      <c r="T476" s="162"/>
      <c r="AT476" s="157" t="s">
        <v>193</v>
      </c>
      <c r="AU476" s="157" t="s">
        <v>82</v>
      </c>
      <c r="AV476" s="13" t="s">
        <v>82</v>
      </c>
      <c r="AW476" s="13" t="s">
        <v>4</v>
      </c>
      <c r="AX476" s="13" t="s">
        <v>22</v>
      </c>
      <c r="AY476" s="157" t="s">
        <v>181</v>
      </c>
    </row>
    <row r="477" spans="2:65" s="1" customFormat="1" ht="24.2" customHeight="1">
      <c r="B477" s="33"/>
      <c r="C477" s="132" t="s">
        <v>776</v>
      </c>
      <c r="D477" s="132" t="s">
        <v>184</v>
      </c>
      <c r="E477" s="133" t="s">
        <v>950</v>
      </c>
      <c r="F477" s="134" t="s">
        <v>951</v>
      </c>
      <c r="G477" s="135" t="s">
        <v>280</v>
      </c>
      <c r="H477" s="136">
        <v>24</v>
      </c>
      <c r="I477" s="137"/>
      <c r="J477" s="138">
        <f>ROUND(I477*H477,2)</f>
        <v>0</v>
      </c>
      <c r="K477" s="134" t="s">
        <v>188</v>
      </c>
      <c r="L477" s="33"/>
      <c r="M477" s="139" t="s">
        <v>20</v>
      </c>
      <c r="N477" s="140" t="s">
        <v>45</v>
      </c>
      <c r="P477" s="141">
        <f>O477*H477</f>
        <v>0</v>
      </c>
      <c r="Q477" s="141">
        <v>9.0000000000000006E-5</v>
      </c>
      <c r="R477" s="141">
        <f>Q477*H477</f>
        <v>2.16E-3</v>
      </c>
      <c r="S477" s="141">
        <v>0</v>
      </c>
      <c r="T477" s="142">
        <f>S477*H477</f>
        <v>0</v>
      </c>
      <c r="AR477" s="143" t="s">
        <v>317</v>
      </c>
      <c r="AT477" s="143" t="s">
        <v>184</v>
      </c>
      <c r="AU477" s="143" t="s">
        <v>82</v>
      </c>
      <c r="AY477" s="18" t="s">
        <v>181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22</v>
      </c>
      <c r="BK477" s="144">
        <f>ROUND(I477*H477,2)</f>
        <v>0</v>
      </c>
      <c r="BL477" s="18" t="s">
        <v>317</v>
      </c>
      <c r="BM477" s="143" t="s">
        <v>2127</v>
      </c>
    </row>
    <row r="478" spans="2:65" s="1" customFormat="1" ht="11.25">
      <c r="B478" s="33"/>
      <c r="D478" s="145" t="s">
        <v>191</v>
      </c>
      <c r="F478" s="146" t="s">
        <v>953</v>
      </c>
      <c r="I478" s="147"/>
      <c r="L478" s="33"/>
      <c r="M478" s="148"/>
      <c r="T478" s="54"/>
      <c r="AT478" s="18" t="s">
        <v>191</v>
      </c>
      <c r="AU478" s="18" t="s">
        <v>82</v>
      </c>
    </row>
    <row r="479" spans="2:65" s="12" customFormat="1" ht="11.25">
      <c r="B479" s="149"/>
      <c r="D479" s="150" t="s">
        <v>193</v>
      </c>
      <c r="E479" s="151" t="s">
        <v>20</v>
      </c>
      <c r="F479" s="152" t="s">
        <v>1991</v>
      </c>
      <c r="H479" s="151" t="s">
        <v>20</v>
      </c>
      <c r="I479" s="153"/>
      <c r="L479" s="149"/>
      <c r="M479" s="154"/>
      <c r="T479" s="155"/>
      <c r="AT479" s="151" t="s">
        <v>193</v>
      </c>
      <c r="AU479" s="151" t="s">
        <v>82</v>
      </c>
      <c r="AV479" s="12" t="s">
        <v>22</v>
      </c>
      <c r="AW479" s="12" t="s">
        <v>36</v>
      </c>
      <c r="AX479" s="12" t="s">
        <v>74</v>
      </c>
      <c r="AY479" s="151" t="s">
        <v>181</v>
      </c>
    </row>
    <row r="480" spans="2:65" s="13" customFormat="1" ht="11.25">
      <c r="B480" s="156"/>
      <c r="D480" s="150" t="s">
        <v>193</v>
      </c>
      <c r="E480" s="157" t="s">
        <v>20</v>
      </c>
      <c r="F480" s="158" t="s">
        <v>2128</v>
      </c>
      <c r="H480" s="159">
        <v>24</v>
      </c>
      <c r="I480" s="160"/>
      <c r="L480" s="156"/>
      <c r="M480" s="161"/>
      <c r="T480" s="162"/>
      <c r="AT480" s="157" t="s">
        <v>193</v>
      </c>
      <c r="AU480" s="157" t="s">
        <v>82</v>
      </c>
      <c r="AV480" s="13" t="s">
        <v>82</v>
      </c>
      <c r="AW480" s="13" t="s">
        <v>36</v>
      </c>
      <c r="AX480" s="13" t="s">
        <v>22</v>
      </c>
      <c r="AY480" s="157" t="s">
        <v>181</v>
      </c>
    </row>
    <row r="481" spans="2:65" s="1" customFormat="1" ht="33" customHeight="1">
      <c r="B481" s="33"/>
      <c r="C481" s="132" t="s">
        <v>786</v>
      </c>
      <c r="D481" s="132" t="s">
        <v>184</v>
      </c>
      <c r="E481" s="133" t="s">
        <v>958</v>
      </c>
      <c r="F481" s="134" t="s">
        <v>959</v>
      </c>
      <c r="G481" s="135" t="s">
        <v>280</v>
      </c>
      <c r="H481" s="136">
        <v>24</v>
      </c>
      <c r="I481" s="137"/>
      <c r="J481" s="138">
        <f>ROUND(I481*H481,2)</f>
        <v>0</v>
      </c>
      <c r="K481" s="134" t="s">
        <v>188</v>
      </c>
      <c r="L481" s="33"/>
      <c r="M481" s="139" t="s">
        <v>20</v>
      </c>
      <c r="N481" s="140" t="s">
        <v>45</v>
      </c>
      <c r="P481" s="141">
        <f>O481*H481</f>
        <v>0</v>
      </c>
      <c r="Q481" s="141">
        <v>3.0000000000000001E-5</v>
      </c>
      <c r="R481" s="141">
        <f>Q481*H481</f>
        <v>7.2000000000000005E-4</v>
      </c>
      <c r="S481" s="141">
        <v>0</v>
      </c>
      <c r="T481" s="142">
        <f>S481*H481</f>
        <v>0</v>
      </c>
      <c r="AR481" s="143" t="s">
        <v>317</v>
      </c>
      <c r="AT481" s="143" t="s">
        <v>184</v>
      </c>
      <c r="AU481" s="143" t="s">
        <v>82</v>
      </c>
      <c r="AY481" s="18" t="s">
        <v>181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8" t="s">
        <v>22</v>
      </c>
      <c r="BK481" s="144">
        <f>ROUND(I481*H481,2)</f>
        <v>0</v>
      </c>
      <c r="BL481" s="18" t="s">
        <v>317</v>
      </c>
      <c r="BM481" s="143" t="s">
        <v>2129</v>
      </c>
    </row>
    <row r="482" spans="2:65" s="1" customFormat="1" ht="11.25">
      <c r="B482" s="33"/>
      <c r="D482" s="145" t="s">
        <v>191</v>
      </c>
      <c r="F482" s="146" t="s">
        <v>961</v>
      </c>
      <c r="I482" s="147"/>
      <c r="L482" s="33"/>
      <c r="M482" s="148"/>
      <c r="T482" s="54"/>
      <c r="AT482" s="18" t="s">
        <v>191</v>
      </c>
      <c r="AU482" s="18" t="s">
        <v>82</v>
      </c>
    </row>
    <row r="483" spans="2:65" s="12" customFormat="1" ht="11.25">
      <c r="B483" s="149"/>
      <c r="D483" s="150" t="s">
        <v>193</v>
      </c>
      <c r="E483" s="151" t="s">
        <v>20</v>
      </c>
      <c r="F483" s="152" t="s">
        <v>1991</v>
      </c>
      <c r="H483" s="151" t="s">
        <v>20</v>
      </c>
      <c r="I483" s="153"/>
      <c r="L483" s="149"/>
      <c r="M483" s="154"/>
      <c r="T483" s="155"/>
      <c r="AT483" s="151" t="s">
        <v>193</v>
      </c>
      <c r="AU483" s="151" t="s">
        <v>82</v>
      </c>
      <c r="AV483" s="12" t="s">
        <v>22</v>
      </c>
      <c r="AW483" s="12" t="s">
        <v>36</v>
      </c>
      <c r="AX483" s="12" t="s">
        <v>74</v>
      </c>
      <c r="AY483" s="151" t="s">
        <v>181</v>
      </c>
    </row>
    <row r="484" spans="2:65" s="13" customFormat="1" ht="11.25">
      <c r="B484" s="156"/>
      <c r="D484" s="150" t="s">
        <v>193</v>
      </c>
      <c r="E484" s="157" t="s">
        <v>20</v>
      </c>
      <c r="F484" s="158" t="s">
        <v>2128</v>
      </c>
      <c r="H484" s="159">
        <v>24</v>
      </c>
      <c r="I484" s="160"/>
      <c r="L484" s="156"/>
      <c r="M484" s="161"/>
      <c r="T484" s="162"/>
      <c r="AT484" s="157" t="s">
        <v>193</v>
      </c>
      <c r="AU484" s="157" t="s">
        <v>82</v>
      </c>
      <c r="AV484" s="13" t="s">
        <v>82</v>
      </c>
      <c r="AW484" s="13" t="s">
        <v>36</v>
      </c>
      <c r="AX484" s="13" t="s">
        <v>22</v>
      </c>
      <c r="AY484" s="157" t="s">
        <v>181</v>
      </c>
    </row>
    <row r="485" spans="2:65" s="1" customFormat="1" ht="24.2" customHeight="1">
      <c r="B485" s="33"/>
      <c r="C485" s="132" t="s">
        <v>791</v>
      </c>
      <c r="D485" s="132" t="s">
        <v>184</v>
      </c>
      <c r="E485" s="133" t="s">
        <v>963</v>
      </c>
      <c r="F485" s="134" t="s">
        <v>964</v>
      </c>
      <c r="G485" s="135" t="s">
        <v>187</v>
      </c>
      <c r="H485" s="136">
        <v>8</v>
      </c>
      <c r="I485" s="137"/>
      <c r="J485" s="138">
        <f>ROUND(I485*H485,2)</f>
        <v>0</v>
      </c>
      <c r="K485" s="134" t="s">
        <v>188</v>
      </c>
      <c r="L485" s="33"/>
      <c r="M485" s="139" t="s">
        <v>20</v>
      </c>
      <c r="N485" s="140" t="s">
        <v>45</v>
      </c>
      <c r="P485" s="141">
        <f>O485*H485</f>
        <v>0</v>
      </c>
      <c r="Q485" s="141">
        <v>0</v>
      </c>
      <c r="R485" s="141">
        <f>Q485*H485</f>
        <v>0</v>
      </c>
      <c r="S485" s="141">
        <v>0</v>
      </c>
      <c r="T485" s="142">
        <f>S485*H485</f>
        <v>0</v>
      </c>
      <c r="AR485" s="143" t="s">
        <v>317</v>
      </c>
      <c r="AT485" s="143" t="s">
        <v>184</v>
      </c>
      <c r="AU485" s="143" t="s">
        <v>82</v>
      </c>
      <c r="AY485" s="18" t="s">
        <v>181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8" t="s">
        <v>22</v>
      </c>
      <c r="BK485" s="144">
        <f>ROUND(I485*H485,2)</f>
        <v>0</v>
      </c>
      <c r="BL485" s="18" t="s">
        <v>317</v>
      </c>
      <c r="BM485" s="143" t="s">
        <v>2130</v>
      </c>
    </row>
    <row r="486" spans="2:65" s="1" customFormat="1" ht="11.25">
      <c r="B486" s="33"/>
      <c r="D486" s="145" t="s">
        <v>191</v>
      </c>
      <c r="F486" s="146" t="s">
        <v>966</v>
      </c>
      <c r="I486" s="147"/>
      <c r="L486" s="33"/>
      <c r="M486" s="148"/>
      <c r="T486" s="54"/>
      <c r="AT486" s="18" t="s">
        <v>191</v>
      </c>
      <c r="AU486" s="18" t="s">
        <v>82</v>
      </c>
    </row>
    <row r="487" spans="2:65" s="12" customFormat="1" ht="11.25">
      <c r="B487" s="149"/>
      <c r="D487" s="150" t="s">
        <v>193</v>
      </c>
      <c r="E487" s="151" t="s">
        <v>20</v>
      </c>
      <c r="F487" s="152" t="s">
        <v>1991</v>
      </c>
      <c r="H487" s="151" t="s">
        <v>20</v>
      </c>
      <c r="I487" s="153"/>
      <c r="L487" s="149"/>
      <c r="M487" s="154"/>
      <c r="T487" s="155"/>
      <c r="AT487" s="151" t="s">
        <v>193</v>
      </c>
      <c r="AU487" s="151" t="s">
        <v>82</v>
      </c>
      <c r="AV487" s="12" t="s">
        <v>22</v>
      </c>
      <c r="AW487" s="12" t="s">
        <v>36</v>
      </c>
      <c r="AX487" s="12" t="s">
        <v>74</v>
      </c>
      <c r="AY487" s="151" t="s">
        <v>181</v>
      </c>
    </row>
    <row r="488" spans="2:65" s="13" customFormat="1" ht="11.25">
      <c r="B488" s="156"/>
      <c r="D488" s="150" t="s">
        <v>193</v>
      </c>
      <c r="E488" s="157" t="s">
        <v>20</v>
      </c>
      <c r="F488" s="158" t="s">
        <v>262</v>
      </c>
      <c r="H488" s="159">
        <v>8</v>
      </c>
      <c r="I488" s="160"/>
      <c r="L488" s="156"/>
      <c r="M488" s="161"/>
      <c r="T488" s="162"/>
      <c r="AT488" s="157" t="s">
        <v>193</v>
      </c>
      <c r="AU488" s="157" t="s">
        <v>82</v>
      </c>
      <c r="AV488" s="13" t="s">
        <v>82</v>
      </c>
      <c r="AW488" s="13" t="s">
        <v>36</v>
      </c>
      <c r="AX488" s="13" t="s">
        <v>22</v>
      </c>
      <c r="AY488" s="157" t="s">
        <v>181</v>
      </c>
    </row>
    <row r="489" spans="2:65" s="1" customFormat="1" ht="24.2" customHeight="1">
      <c r="B489" s="33"/>
      <c r="C489" s="132" t="s">
        <v>798</v>
      </c>
      <c r="D489" s="132" t="s">
        <v>184</v>
      </c>
      <c r="E489" s="133" t="s">
        <v>968</v>
      </c>
      <c r="F489" s="134" t="s">
        <v>969</v>
      </c>
      <c r="G489" s="135" t="s">
        <v>187</v>
      </c>
      <c r="H489" s="136">
        <v>6</v>
      </c>
      <c r="I489" s="137"/>
      <c r="J489" s="138">
        <f>ROUND(I489*H489,2)</f>
        <v>0</v>
      </c>
      <c r="K489" s="134" t="s">
        <v>188</v>
      </c>
      <c r="L489" s="33"/>
      <c r="M489" s="139" t="s">
        <v>20</v>
      </c>
      <c r="N489" s="140" t="s">
        <v>45</v>
      </c>
      <c r="P489" s="141">
        <f>O489*H489</f>
        <v>0</v>
      </c>
      <c r="Q489" s="141">
        <v>0</v>
      </c>
      <c r="R489" s="141">
        <f>Q489*H489</f>
        <v>0</v>
      </c>
      <c r="S489" s="141">
        <v>0</v>
      </c>
      <c r="T489" s="142">
        <f>S489*H489</f>
        <v>0</v>
      </c>
      <c r="AR489" s="143" t="s">
        <v>317</v>
      </c>
      <c r="AT489" s="143" t="s">
        <v>184</v>
      </c>
      <c r="AU489" s="143" t="s">
        <v>82</v>
      </c>
      <c r="AY489" s="18" t="s">
        <v>181</v>
      </c>
      <c r="BE489" s="144">
        <f>IF(N489="základní",J489,0)</f>
        <v>0</v>
      </c>
      <c r="BF489" s="144">
        <f>IF(N489="snížená",J489,0)</f>
        <v>0</v>
      </c>
      <c r="BG489" s="144">
        <f>IF(N489="zákl. přenesená",J489,0)</f>
        <v>0</v>
      </c>
      <c r="BH489" s="144">
        <f>IF(N489="sníž. přenesená",J489,0)</f>
        <v>0</v>
      </c>
      <c r="BI489" s="144">
        <f>IF(N489="nulová",J489,0)</f>
        <v>0</v>
      </c>
      <c r="BJ489" s="18" t="s">
        <v>22</v>
      </c>
      <c r="BK489" s="144">
        <f>ROUND(I489*H489,2)</f>
        <v>0</v>
      </c>
      <c r="BL489" s="18" t="s">
        <v>317</v>
      </c>
      <c r="BM489" s="143" t="s">
        <v>2131</v>
      </c>
    </row>
    <row r="490" spans="2:65" s="1" customFormat="1" ht="11.25">
      <c r="B490" s="33"/>
      <c r="D490" s="145" t="s">
        <v>191</v>
      </c>
      <c r="F490" s="146" t="s">
        <v>971</v>
      </c>
      <c r="I490" s="147"/>
      <c r="L490" s="33"/>
      <c r="M490" s="148"/>
      <c r="T490" s="54"/>
      <c r="AT490" s="18" t="s">
        <v>191</v>
      </c>
      <c r="AU490" s="18" t="s">
        <v>82</v>
      </c>
    </row>
    <row r="491" spans="2:65" s="12" customFormat="1" ht="11.25">
      <c r="B491" s="149"/>
      <c r="D491" s="150" t="s">
        <v>193</v>
      </c>
      <c r="E491" s="151" t="s">
        <v>20</v>
      </c>
      <c r="F491" s="152" t="s">
        <v>1991</v>
      </c>
      <c r="H491" s="151" t="s">
        <v>20</v>
      </c>
      <c r="I491" s="153"/>
      <c r="L491" s="149"/>
      <c r="M491" s="154"/>
      <c r="T491" s="155"/>
      <c r="AT491" s="151" t="s">
        <v>193</v>
      </c>
      <c r="AU491" s="151" t="s">
        <v>82</v>
      </c>
      <c r="AV491" s="12" t="s">
        <v>22</v>
      </c>
      <c r="AW491" s="12" t="s">
        <v>36</v>
      </c>
      <c r="AX491" s="12" t="s">
        <v>74</v>
      </c>
      <c r="AY491" s="151" t="s">
        <v>181</v>
      </c>
    </row>
    <row r="492" spans="2:65" s="13" customFormat="1" ht="11.25">
      <c r="B492" s="156"/>
      <c r="D492" s="150" t="s">
        <v>193</v>
      </c>
      <c r="E492" s="157" t="s">
        <v>20</v>
      </c>
      <c r="F492" s="158" t="s">
        <v>222</v>
      </c>
      <c r="H492" s="159">
        <v>6</v>
      </c>
      <c r="I492" s="160"/>
      <c r="L492" s="156"/>
      <c r="M492" s="161"/>
      <c r="T492" s="162"/>
      <c r="AT492" s="157" t="s">
        <v>193</v>
      </c>
      <c r="AU492" s="157" t="s">
        <v>82</v>
      </c>
      <c r="AV492" s="13" t="s">
        <v>82</v>
      </c>
      <c r="AW492" s="13" t="s">
        <v>36</v>
      </c>
      <c r="AX492" s="13" t="s">
        <v>22</v>
      </c>
      <c r="AY492" s="157" t="s">
        <v>181</v>
      </c>
    </row>
    <row r="493" spans="2:65" s="1" customFormat="1" ht="55.5" customHeight="1">
      <c r="B493" s="33"/>
      <c r="C493" s="132" t="s">
        <v>803</v>
      </c>
      <c r="D493" s="132" t="s">
        <v>184</v>
      </c>
      <c r="E493" s="133" t="s">
        <v>973</v>
      </c>
      <c r="F493" s="134" t="s">
        <v>974</v>
      </c>
      <c r="G493" s="135" t="s">
        <v>452</v>
      </c>
      <c r="H493" s="136">
        <v>1.1399999999999999</v>
      </c>
      <c r="I493" s="137"/>
      <c r="J493" s="138">
        <f>ROUND(I493*H493,2)</f>
        <v>0</v>
      </c>
      <c r="K493" s="134" t="s">
        <v>188</v>
      </c>
      <c r="L493" s="33"/>
      <c r="M493" s="139" t="s">
        <v>20</v>
      </c>
      <c r="N493" s="140" t="s">
        <v>45</v>
      </c>
      <c r="P493" s="141">
        <f>O493*H493</f>
        <v>0</v>
      </c>
      <c r="Q493" s="141">
        <v>0</v>
      </c>
      <c r="R493" s="141">
        <f>Q493*H493</f>
        <v>0</v>
      </c>
      <c r="S493" s="141">
        <v>0</v>
      </c>
      <c r="T493" s="142">
        <f>S493*H493</f>
        <v>0</v>
      </c>
      <c r="AR493" s="143" t="s">
        <v>317</v>
      </c>
      <c r="AT493" s="143" t="s">
        <v>184</v>
      </c>
      <c r="AU493" s="143" t="s">
        <v>82</v>
      </c>
      <c r="AY493" s="18" t="s">
        <v>181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8" t="s">
        <v>22</v>
      </c>
      <c r="BK493" s="144">
        <f>ROUND(I493*H493,2)</f>
        <v>0</v>
      </c>
      <c r="BL493" s="18" t="s">
        <v>317</v>
      </c>
      <c r="BM493" s="143" t="s">
        <v>2132</v>
      </c>
    </row>
    <row r="494" spans="2:65" s="1" customFormat="1" ht="11.25">
      <c r="B494" s="33"/>
      <c r="D494" s="145" t="s">
        <v>191</v>
      </c>
      <c r="F494" s="146" t="s">
        <v>976</v>
      </c>
      <c r="I494" s="147"/>
      <c r="L494" s="33"/>
      <c r="M494" s="148"/>
      <c r="T494" s="54"/>
      <c r="AT494" s="18" t="s">
        <v>191</v>
      </c>
      <c r="AU494" s="18" t="s">
        <v>82</v>
      </c>
    </row>
    <row r="495" spans="2:65" s="11" customFormat="1" ht="22.9" customHeight="1">
      <c r="B495" s="120"/>
      <c r="D495" s="121" t="s">
        <v>73</v>
      </c>
      <c r="E495" s="130" t="s">
        <v>977</v>
      </c>
      <c r="F495" s="130" t="s">
        <v>978</v>
      </c>
      <c r="I495" s="123"/>
      <c r="J495" s="131">
        <f>BK495</f>
        <v>0</v>
      </c>
      <c r="L495" s="120"/>
      <c r="M495" s="125"/>
      <c r="P495" s="126">
        <f>SUM(P496:P522)</f>
        <v>0</v>
      </c>
      <c r="R495" s="126">
        <f>SUM(R496:R522)</f>
        <v>3.4453300000000006E-2</v>
      </c>
      <c r="T495" s="127">
        <f>SUM(T496:T522)</f>
        <v>4.3800000000000002E-4</v>
      </c>
      <c r="AR495" s="121" t="s">
        <v>82</v>
      </c>
      <c r="AT495" s="128" t="s">
        <v>73</v>
      </c>
      <c r="AU495" s="128" t="s">
        <v>22</v>
      </c>
      <c r="AY495" s="121" t="s">
        <v>181</v>
      </c>
      <c r="BK495" s="129">
        <f>SUM(BK496:BK522)</f>
        <v>0</v>
      </c>
    </row>
    <row r="496" spans="2:65" s="1" customFormat="1" ht="24.2" customHeight="1">
      <c r="B496" s="33"/>
      <c r="C496" s="132" t="s">
        <v>808</v>
      </c>
      <c r="D496" s="132" t="s">
        <v>184</v>
      </c>
      <c r="E496" s="133" t="s">
        <v>980</v>
      </c>
      <c r="F496" s="134" t="s">
        <v>981</v>
      </c>
      <c r="G496" s="135" t="s">
        <v>211</v>
      </c>
      <c r="H496" s="136">
        <v>14.6</v>
      </c>
      <c r="I496" s="137"/>
      <c r="J496" s="138">
        <f>ROUND(I496*H496,2)</f>
        <v>0</v>
      </c>
      <c r="K496" s="134" t="s">
        <v>188</v>
      </c>
      <c r="L496" s="33"/>
      <c r="M496" s="139" t="s">
        <v>20</v>
      </c>
      <c r="N496" s="140" t="s">
        <v>45</v>
      </c>
      <c r="P496" s="141">
        <f>O496*H496</f>
        <v>0</v>
      </c>
      <c r="Q496" s="141">
        <v>0</v>
      </c>
      <c r="R496" s="141">
        <f>Q496*H496</f>
        <v>0</v>
      </c>
      <c r="S496" s="141">
        <v>3.0000000000000001E-5</v>
      </c>
      <c r="T496" s="142">
        <f>S496*H496</f>
        <v>4.3800000000000002E-4</v>
      </c>
      <c r="AR496" s="143" t="s">
        <v>317</v>
      </c>
      <c r="AT496" s="143" t="s">
        <v>184</v>
      </c>
      <c r="AU496" s="143" t="s">
        <v>82</v>
      </c>
      <c r="AY496" s="18" t="s">
        <v>181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8" t="s">
        <v>22</v>
      </c>
      <c r="BK496" s="144">
        <f>ROUND(I496*H496,2)</f>
        <v>0</v>
      </c>
      <c r="BL496" s="18" t="s">
        <v>317</v>
      </c>
      <c r="BM496" s="143" t="s">
        <v>2133</v>
      </c>
    </row>
    <row r="497" spans="2:65" s="1" customFormat="1" ht="11.25">
      <c r="B497" s="33"/>
      <c r="D497" s="145" t="s">
        <v>191</v>
      </c>
      <c r="F497" s="146" t="s">
        <v>983</v>
      </c>
      <c r="I497" s="147"/>
      <c r="L497" s="33"/>
      <c r="M497" s="148"/>
      <c r="T497" s="54"/>
      <c r="AT497" s="18" t="s">
        <v>191</v>
      </c>
      <c r="AU497" s="18" t="s">
        <v>82</v>
      </c>
    </row>
    <row r="498" spans="2:65" s="12" customFormat="1" ht="11.25">
      <c r="B498" s="149"/>
      <c r="D498" s="150" t="s">
        <v>193</v>
      </c>
      <c r="E498" s="151" t="s">
        <v>20</v>
      </c>
      <c r="F498" s="152" t="s">
        <v>1974</v>
      </c>
      <c r="H498" s="151" t="s">
        <v>20</v>
      </c>
      <c r="I498" s="153"/>
      <c r="L498" s="149"/>
      <c r="M498" s="154"/>
      <c r="T498" s="155"/>
      <c r="AT498" s="151" t="s">
        <v>193</v>
      </c>
      <c r="AU498" s="151" t="s">
        <v>82</v>
      </c>
      <c r="AV498" s="12" t="s">
        <v>22</v>
      </c>
      <c r="AW498" s="12" t="s">
        <v>36</v>
      </c>
      <c r="AX498" s="12" t="s">
        <v>74</v>
      </c>
      <c r="AY498" s="151" t="s">
        <v>181</v>
      </c>
    </row>
    <row r="499" spans="2:65" s="13" customFormat="1" ht="11.25">
      <c r="B499" s="156"/>
      <c r="D499" s="150" t="s">
        <v>193</v>
      </c>
      <c r="E499" s="157" t="s">
        <v>20</v>
      </c>
      <c r="F499" s="158" t="s">
        <v>2134</v>
      </c>
      <c r="H499" s="159">
        <v>14.6</v>
      </c>
      <c r="I499" s="160"/>
      <c r="L499" s="156"/>
      <c r="M499" s="161"/>
      <c r="T499" s="162"/>
      <c r="AT499" s="157" t="s">
        <v>193</v>
      </c>
      <c r="AU499" s="157" t="s">
        <v>82</v>
      </c>
      <c r="AV499" s="13" t="s">
        <v>82</v>
      </c>
      <c r="AW499" s="13" t="s">
        <v>36</v>
      </c>
      <c r="AX499" s="13" t="s">
        <v>22</v>
      </c>
      <c r="AY499" s="157" t="s">
        <v>181</v>
      </c>
    </row>
    <row r="500" spans="2:65" s="1" customFormat="1" ht="16.5" customHeight="1">
      <c r="B500" s="33"/>
      <c r="C500" s="177" t="s">
        <v>817</v>
      </c>
      <c r="D500" s="177" t="s">
        <v>309</v>
      </c>
      <c r="E500" s="178" t="s">
        <v>986</v>
      </c>
      <c r="F500" s="179" t="s">
        <v>987</v>
      </c>
      <c r="G500" s="180" t="s">
        <v>211</v>
      </c>
      <c r="H500" s="181">
        <v>15.33</v>
      </c>
      <c r="I500" s="182"/>
      <c r="J500" s="183">
        <f>ROUND(I500*H500,2)</f>
        <v>0</v>
      </c>
      <c r="K500" s="179" t="s">
        <v>188</v>
      </c>
      <c r="L500" s="184"/>
      <c r="M500" s="185" t="s">
        <v>20</v>
      </c>
      <c r="N500" s="186" t="s">
        <v>45</v>
      </c>
      <c r="P500" s="141">
        <f>O500*H500</f>
        <v>0</v>
      </c>
      <c r="Q500" s="141">
        <v>1.0000000000000001E-5</v>
      </c>
      <c r="R500" s="141">
        <f>Q500*H500</f>
        <v>1.5330000000000001E-4</v>
      </c>
      <c r="S500" s="141">
        <v>0</v>
      </c>
      <c r="T500" s="142">
        <f>S500*H500</f>
        <v>0</v>
      </c>
      <c r="AR500" s="143" t="s">
        <v>431</v>
      </c>
      <c r="AT500" s="143" t="s">
        <v>309</v>
      </c>
      <c r="AU500" s="143" t="s">
        <v>82</v>
      </c>
      <c r="AY500" s="18" t="s">
        <v>181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8" t="s">
        <v>22</v>
      </c>
      <c r="BK500" s="144">
        <f>ROUND(I500*H500,2)</f>
        <v>0</v>
      </c>
      <c r="BL500" s="18" t="s">
        <v>317</v>
      </c>
      <c r="BM500" s="143" t="s">
        <v>2135</v>
      </c>
    </row>
    <row r="501" spans="2:65" s="13" customFormat="1" ht="11.25">
      <c r="B501" s="156"/>
      <c r="D501" s="150" t="s">
        <v>193</v>
      </c>
      <c r="F501" s="158" t="s">
        <v>2136</v>
      </c>
      <c r="H501" s="159">
        <v>15.33</v>
      </c>
      <c r="I501" s="160"/>
      <c r="L501" s="156"/>
      <c r="M501" s="161"/>
      <c r="T501" s="162"/>
      <c r="AT501" s="157" t="s">
        <v>193</v>
      </c>
      <c r="AU501" s="157" t="s">
        <v>82</v>
      </c>
      <c r="AV501" s="13" t="s">
        <v>82</v>
      </c>
      <c r="AW501" s="13" t="s">
        <v>4</v>
      </c>
      <c r="AX501" s="13" t="s">
        <v>22</v>
      </c>
      <c r="AY501" s="157" t="s">
        <v>181</v>
      </c>
    </row>
    <row r="502" spans="2:65" s="1" customFormat="1" ht="24.2" customHeight="1">
      <c r="B502" s="33"/>
      <c r="C502" s="132" t="s">
        <v>825</v>
      </c>
      <c r="D502" s="132" t="s">
        <v>184</v>
      </c>
      <c r="E502" s="133" t="s">
        <v>991</v>
      </c>
      <c r="F502" s="134" t="s">
        <v>992</v>
      </c>
      <c r="G502" s="135" t="s">
        <v>211</v>
      </c>
      <c r="H502" s="136">
        <v>6.86</v>
      </c>
      <c r="I502" s="137"/>
      <c r="J502" s="138">
        <f>ROUND(I502*H502,2)</f>
        <v>0</v>
      </c>
      <c r="K502" s="134" t="s">
        <v>188</v>
      </c>
      <c r="L502" s="33"/>
      <c r="M502" s="139" t="s">
        <v>20</v>
      </c>
      <c r="N502" s="140" t="s">
        <v>45</v>
      </c>
      <c r="P502" s="141">
        <f>O502*H502</f>
        <v>0</v>
      </c>
      <c r="Q502" s="141">
        <v>0</v>
      </c>
      <c r="R502" s="141">
        <f>Q502*H502</f>
        <v>0</v>
      </c>
      <c r="S502" s="141">
        <v>0</v>
      </c>
      <c r="T502" s="142">
        <f>S502*H502</f>
        <v>0</v>
      </c>
      <c r="AR502" s="143" t="s">
        <v>317</v>
      </c>
      <c r="AT502" s="143" t="s">
        <v>184</v>
      </c>
      <c r="AU502" s="143" t="s">
        <v>82</v>
      </c>
      <c r="AY502" s="18" t="s">
        <v>181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22</v>
      </c>
      <c r="BK502" s="144">
        <f>ROUND(I502*H502,2)</f>
        <v>0</v>
      </c>
      <c r="BL502" s="18" t="s">
        <v>317</v>
      </c>
      <c r="BM502" s="143" t="s">
        <v>2137</v>
      </c>
    </row>
    <row r="503" spans="2:65" s="1" customFormat="1" ht="11.25">
      <c r="B503" s="33"/>
      <c r="D503" s="145" t="s">
        <v>191</v>
      </c>
      <c r="F503" s="146" t="s">
        <v>994</v>
      </c>
      <c r="I503" s="147"/>
      <c r="L503" s="33"/>
      <c r="M503" s="148"/>
      <c r="T503" s="54"/>
      <c r="AT503" s="18" t="s">
        <v>191</v>
      </c>
      <c r="AU503" s="18" t="s">
        <v>82</v>
      </c>
    </row>
    <row r="504" spans="2:65" s="12" customFormat="1" ht="11.25">
      <c r="B504" s="149"/>
      <c r="D504" s="150" t="s">
        <v>193</v>
      </c>
      <c r="E504" s="151" t="s">
        <v>20</v>
      </c>
      <c r="F504" s="152" t="s">
        <v>995</v>
      </c>
      <c r="H504" s="151" t="s">
        <v>20</v>
      </c>
      <c r="I504" s="153"/>
      <c r="L504" s="149"/>
      <c r="M504" s="154"/>
      <c r="T504" s="155"/>
      <c r="AT504" s="151" t="s">
        <v>193</v>
      </c>
      <c r="AU504" s="151" t="s">
        <v>82</v>
      </c>
      <c r="AV504" s="12" t="s">
        <v>22</v>
      </c>
      <c r="AW504" s="12" t="s">
        <v>36</v>
      </c>
      <c r="AX504" s="12" t="s">
        <v>74</v>
      </c>
      <c r="AY504" s="151" t="s">
        <v>181</v>
      </c>
    </row>
    <row r="505" spans="2:65" s="12" customFormat="1" ht="11.25">
      <c r="B505" s="149"/>
      <c r="D505" s="150" t="s">
        <v>193</v>
      </c>
      <c r="E505" s="151" t="s">
        <v>20</v>
      </c>
      <c r="F505" s="152" t="s">
        <v>1974</v>
      </c>
      <c r="H505" s="151" t="s">
        <v>20</v>
      </c>
      <c r="I505" s="153"/>
      <c r="L505" s="149"/>
      <c r="M505" s="154"/>
      <c r="T505" s="155"/>
      <c r="AT505" s="151" t="s">
        <v>193</v>
      </c>
      <c r="AU505" s="151" t="s">
        <v>82</v>
      </c>
      <c r="AV505" s="12" t="s">
        <v>22</v>
      </c>
      <c r="AW505" s="12" t="s">
        <v>36</v>
      </c>
      <c r="AX505" s="12" t="s">
        <v>74</v>
      </c>
      <c r="AY505" s="151" t="s">
        <v>181</v>
      </c>
    </row>
    <row r="506" spans="2:65" s="13" customFormat="1" ht="11.25">
      <c r="B506" s="156"/>
      <c r="D506" s="150" t="s">
        <v>193</v>
      </c>
      <c r="E506" s="157" t="s">
        <v>20</v>
      </c>
      <c r="F506" s="158" t="s">
        <v>2138</v>
      </c>
      <c r="H506" s="159">
        <v>9.1</v>
      </c>
      <c r="I506" s="160"/>
      <c r="L506" s="156"/>
      <c r="M506" s="161"/>
      <c r="T506" s="162"/>
      <c r="AT506" s="157" t="s">
        <v>193</v>
      </c>
      <c r="AU506" s="157" t="s">
        <v>82</v>
      </c>
      <c r="AV506" s="13" t="s">
        <v>82</v>
      </c>
      <c r="AW506" s="13" t="s">
        <v>36</v>
      </c>
      <c r="AX506" s="13" t="s">
        <v>74</v>
      </c>
      <c r="AY506" s="157" t="s">
        <v>181</v>
      </c>
    </row>
    <row r="507" spans="2:65" s="13" customFormat="1" ht="11.25">
      <c r="B507" s="156"/>
      <c r="D507" s="150" t="s">
        <v>193</v>
      </c>
      <c r="E507" s="157" t="s">
        <v>20</v>
      </c>
      <c r="F507" s="158" t="s">
        <v>2139</v>
      </c>
      <c r="H507" s="159">
        <v>-2.2400000000000002</v>
      </c>
      <c r="I507" s="160"/>
      <c r="L507" s="156"/>
      <c r="M507" s="161"/>
      <c r="T507" s="162"/>
      <c r="AT507" s="157" t="s">
        <v>193</v>
      </c>
      <c r="AU507" s="157" t="s">
        <v>82</v>
      </c>
      <c r="AV507" s="13" t="s">
        <v>82</v>
      </c>
      <c r="AW507" s="13" t="s">
        <v>36</v>
      </c>
      <c r="AX507" s="13" t="s">
        <v>74</v>
      </c>
      <c r="AY507" s="157" t="s">
        <v>181</v>
      </c>
    </row>
    <row r="508" spans="2:65" s="14" customFormat="1" ht="11.25">
      <c r="B508" s="163"/>
      <c r="D508" s="150" t="s">
        <v>193</v>
      </c>
      <c r="E508" s="164" t="s">
        <v>20</v>
      </c>
      <c r="F508" s="165" t="s">
        <v>202</v>
      </c>
      <c r="H508" s="166">
        <v>6.86</v>
      </c>
      <c r="I508" s="167"/>
      <c r="L508" s="163"/>
      <c r="M508" s="168"/>
      <c r="T508" s="169"/>
      <c r="AT508" s="164" t="s">
        <v>193</v>
      </c>
      <c r="AU508" s="164" t="s">
        <v>82</v>
      </c>
      <c r="AV508" s="14" t="s">
        <v>189</v>
      </c>
      <c r="AW508" s="14" t="s">
        <v>36</v>
      </c>
      <c r="AX508" s="14" t="s">
        <v>22</v>
      </c>
      <c r="AY508" s="164" t="s">
        <v>181</v>
      </c>
    </row>
    <row r="509" spans="2:65" s="1" customFormat="1" ht="21.75" customHeight="1">
      <c r="B509" s="33"/>
      <c r="C509" s="132" t="s">
        <v>830</v>
      </c>
      <c r="D509" s="132" t="s">
        <v>184</v>
      </c>
      <c r="E509" s="133" t="s">
        <v>1000</v>
      </c>
      <c r="F509" s="134" t="s">
        <v>1001</v>
      </c>
      <c r="G509" s="135" t="s">
        <v>211</v>
      </c>
      <c r="H509" s="136">
        <v>6.86</v>
      </c>
      <c r="I509" s="137"/>
      <c r="J509" s="138">
        <f>ROUND(I509*H509,2)</f>
        <v>0</v>
      </c>
      <c r="K509" s="134" t="s">
        <v>188</v>
      </c>
      <c r="L509" s="33"/>
      <c r="M509" s="139" t="s">
        <v>20</v>
      </c>
      <c r="N509" s="140" t="s">
        <v>45</v>
      </c>
      <c r="P509" s="141">
        <f>O509*H509</f>
        <v>0</v>
      </c>
      <c r="Q509" s="141">
        <v>0</v>
      </c>
      <c r="R509" s="141">
        <f>Q509*H509</f>
        <v>0</v>
      </c>
      <c r="S509" s="141">
        <v>0</v>
      </c>
      <c r="T509" s="142">
        <f>S509*H509</f>
        <v>0</v>
      </c>
      <c r="AR509" s="143" t="s">
        <v>317</v>
      </c>
      <c r="AT509" s="143" t="s">
        <v>184</v>
      </c>
      <c r="AU509" s="143" t="s">
        <v>82</v>
      </c>
      <c r="AY509" s="18" t="s">
        <v>181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8" t="s">
        <v>22</v>
      </c>
      <c r="BK509" s="144">
        <f>ROUND(I509*H509,2)</f>
        <v>0</v>
      </c>
      <c r="BL509" s="18" t="s">
        <v>317</v>
      </c>
      <c r="BM509" s="143" t="s">
        <v>2140</v>
      </c>
    </row>
    <row r="510" spans="2:65" s="1" customFormat="1" ht="11.25">
      <c r="B510" s="33"/>
      <c r="D510" s="145" t="s">
        <v>191</v>
      </c>
      <c r="F510" s="146" t="s">
        <v>1003</v>
      </c>
      <c r="I510" s="147"/>
      <c r="L510" s="33"/>
      <c r="M510" s="148"/>
      <c r="T510" s="54"/>
      <c r="AT510" s="18" t="s">
        <v>191</v>
      </c>
      <c r="AU510" s="18" t="s">
        <v>82</v>
      </c>
    </row>
    <row r="511" spans="2:65" s="12" customFormat="1" ht="11.25">
      <c r="B511" s="149"/>
      <c r="D511" s="150" t="s">
        <v>193</v>
      </c>
      <c r="E511" s="151" t="s">
        <v>20</v>
      </c>
      <c r="F511" s="152" t="s">
        <v>995</v>
      </c>
      <c r="H511" s="151" t="s">
        <v>20</v>
      </c>
      <c r="I511" s="153"/>
      <c r="L511" s="149"/>
      <c r="M511" s="154"/>
      <c r="T511" s="155"/>
      <c r="AT511" s="151" t="s">
        <v>193</v>
      </c>
      <c r="AU511" s="151" t="s">
        <v>82</v>
      </c>
      <c r="AV511" s="12" t="s">
        <v>22</v>
      </c>
      <c r="AW511" s="12" t="s">
        <v>36</v>
      </c>
      <c r="AX511" s="12" t="s">
        <v>74</v>
      </c>
      <c r="AY511" s="151" t="s">
        <v>181</v>
      </c>
    </row>
    <row r="512" spans="2:65" s="12" customFormat="1" ht="11.25">
      <c r="B512" s="149"/>
      <c r="D512" s="150" t="s">
        <v>193</v>
      </c>
      <c r="E512" s="151" t="s">
        <v>20</v>
      </c>
      <c r="F512" s="152" t="s">
        <v>1974</v>
      </c>
      <c r="H512" s="151" t="s">
        <v>20</v>
      </c>
      <c r="I512" s="153"/>
      <c r="L512" s="149"/>
      <c r="M512" s="154"/>
      <c r="T512" s="155"/>
      <c r="AT512" s="151" t="s">
        <v>193</v>
      </c>
      <c r="AU512" s="151" t="s">
        <v>82</v>
      </c>
      <c r="AV512" s="12" t="s">
        <v>22</v>
      </c>
      <c r="AW512" s="12" t="s">
        <v>36</v>
      </c>
      <c r="AX512" s="12" t="s">
        <v>74</v>
      </c>
      <c r="AY512" s="151" t="s">
        <v>181</v>
      </c>
    </row>
    <row r="513" spans="2:65" s="13" customFormat="1" ht="11.25">
      <c r="B513" s="156"/>
      <c r="D513" s="150" t="s">
        <v>193</v>
      </c>
      <c r="E513" s="157" t="s">
        <v>20</v>
      </c>
      <c r="F513" s="158" t="s">
        <v>2138</v>
      </c>
      <c r="H513" s="159">
        <v>9.1</v>
      </c>
      <c r="I513" s="160"/>
      <c r="L513" s="156"/>
      <c r="M513" s="161"/>
      <c r="T513" s="162"/>
      <c r="AT513" s="157" t="s">
        <v>193</v>
      </c>
      <c r="AU513" s="157" t="s">
        <v>82</v>
      </c>
      <c r="AV513" s="13" t="s">
        <v>82</v>
      </c>
      <c r="AW513" s="13" t="s">
        <v>36</v>
      </c>
      <c r="AX513" s="13" t="s">
        <v>74</v>
      </c>
      <c r="AY513" s="157" t="s">
        <v>181</v>
      </c>
    </row>
    <row r="514" spans="2:65" s="13" customFormat="1" ht="11.25">
      <c r="B514" s="156"/>
      <c r="D514" s="150" t="s">
        <v>193</v>
      </c>
      <c r="E514" s="157" t="s">
        <v>20</v>
      </c>
      <c r="F514" s="158" t="s">
        <v>2139</v>
      </c>
      <c r="H514" s="159">
        <v>-2.2400000000000002</v>
      </c>
      <c r="I514" s="160"/>
      <c r="L514" s="156"/>
      <c r="M514" s="161"/>
      <c r="T514" s="162"/>
      <c r="AT514" s="157" t="s">
        <v>193</v>
      </c>
      <c r="AU514" s="157" t="s">
        <v>82</v>
      </c>
      <c r="AV514" s="13" t="s">
        <v>82</v>
      </c>
      <c r="AW514" s="13" t="s">
        <v>36</v>
      </c>
      <c r="AX514" s="13" t="s">
        <v>74</v>
      </c>
      <c r="AY514" s="157" t="s">
        <v>181</v>
      </c>
    </row>
    <row r="515" spans="2:65" s="14" customFormat="1" ht="11.25">
      <c r="B515" s="163"/>
      <c r="D515" s="150" t="s">
        <v>193</v>
      </c>
      <c r="E515" s="164" t="s">
        <v>20</v>
      </c>
      <c r="F515" s="165" t="s">
        <v>202</v>
      </c>
      <c r="H515" s="166">
        <v>6.86</v>
      </c>
      <c r="I515" s="167"/>
      <c r="L515" s="163"/>
      <c r="M515" s="168"/>
      <c r="T515" s="169"/>
      <c r="AT515" s="164" t="s">
        <v>193</v>
      </c>
      <c r="AU515" s="164" t="s">
        <v>82</v>
      </c>
      <c r="AV515" s="14" t="s">
        <v>189</v>
      </c>
      <c r="AW515" s="14" t="s">
        <v>36</v>
      </c>
      <c r="AX515" s="14" t="s">
        <v>22</v>
      </c>
      <c r="AY515" s="164" t="s">
        <v>181</v>
      </c>
    </row>
    <row r="516" spans="2:65" s="1" customFormat="1" ht="24.2" customHeight="1">
      <c r="B516" s="33"/>
      <c r="C516" s="132" t="s">
        <v>835</v>
      </c>
      <c r="D516" s="132" t="s">
        <v>184</v>
      </c>
      <c r="E516" s="133" t="s">
        <v>1009</v>
      </c>
      <c r="F516" s="134" t="s">
        <v>1010</v>
      </c>
      <c r="G516" s="135" t="s">
        <v>211</v>
      </c>
      <c r="H516" s="136">
        <v>6.86</v>
      </c>
      <c r="I516" s="137"/>
      <c r="J516" s="138">
        <f>ROUND(I516*H516,2)</f>
        <v>0</v>
      </c>
      <c r="K516" s="134" t="s">
        <v>188</v>
      </c>
      <c r="L516" s="33"/>
      <c r="M516" s="139" t="s">
        <v>20</v>
      </c>
      <c r="N516" s="140" t="s">
        <v>45</v>
      </c>
      <c r="P516" s="141">
        <f>O516*H516</f>
        <v>0</v>
      </c>
      <c r="Q516" s="141">
        <v>5.0000000000000001E-3</v>
      </c>
      <c r="R516" s="141">
        <f>Q516*H516</f>
        <v>3.4300000000000004E-2</v>
      </c>
      <c r="S516" s="141">
        <v>0</v>
      </c>
      <c r="T516" s="142">
        <f>S516*H516</f>
        <v>0</v>
      </c>
      <c r="AR516" s="143" t="s">
        <v>317</v>
      </c>
      <c r="AT516" s="143" t="s">
        <v>184</v>
      </c>
      <c r="AU516" s="143" t="s">
        <v>82</v>
      </c>
      <c r="AY516" s="18" t="s">
        <v>181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8" t="s">
        <v>22</v>
      </c>
      <c r="BK516" s="144">
        <f>ROUND(I516*H516,2)</f>
        <v>0</v>
      </c>
      <c r="BL516" s="18" t="s">
        <v>317</v>
      </c>
      <c r="BM516" s="143" t="s">
        <v>2141</v>
      </c>
    </row>
    <row r="517" spans="2:65" s="1" customFormat="1" ht="11.25">
      <c r="B517" s="33"/>
      <c r="D517" s="145" t="s">
        <v>191</v>
      </c>
      <c r="F517" s="146" t="s">
        <v>1012</v>
      </c>
      <c r="I517" s="147"/>
      <c r="L517" s="33"/>
      <c r="M517" s="148"/>
      <c r="T517" s="54"/>
      <c r="AT517" s="18" t="s">
        <v>191</v>
      </c>
      <c r="AU517" s="18" t="s">
        <v>82</v>
      </c>
    </row>
    <row r="518" spans="2:65" s="12" customFormat="1" ht="11.25">
      <c r="B518" s="149"/>
      <c r="D518" s="150" t="s">
        <v>193</v>
      </c>
      <c r="E518" s="151" t="s">
        <v>20</v>
      </c>
      <c r="F518" s="152" t="s">
        <v>995</v>
      </c>
      <c r="H518" s="151" t="s">
        <v>20</v>
      </c>
      <c r="I518" s="153"/>
      <c r="L518" s="149"/>
      <c r="M518" s="154"/>
      <c r="T518" s="155"/>
      <c r="AT518" s="151" t="s">
        <v>193</v>
      </c>
      <c r="AU518" s="151" t="s">
        <v>82</v>
      </c>
      <c r="AV518" s="12" t="s">
        <v>22</v>
      </c>
      <c r="AW518" s="12" t="s">
        <v>36</v>
      </c>
      <c r="AX518" s="12" t="s">
        <v>74</v>
      </c>
      <c r="AY518" s="151" t="s">
        <v>181</v>
      </c>
    </row>
    <row r="519" spans="2:65" s="12" customFormat="1" ht="11.25">
      <c r="B519" s="149"/>
      <c r="D519" s="150" t="s">
        <v>193</v>
      </c>
      <c r="E519" s="151" t="s">
        <v>20</v>
      </c>
      <c r="F519" s="152" t="s">
        <v>1974</v>
      </c>
      <c r="H519" s="151" t="s">
        <v>20</v>
      </c>
      <c r="I519" s="153"/>
      <c r="L519" s="149"/>
      <c r="M519" s="154"/>
      <c r="T519" s="155"/>
      <c r="AT519" s="151" t="s">
        <v>193</v>
      </c>
      <c r="AU519" s="151" t="s">
        <v>82</v>
      </c>
      <c r="AV519" s="12" t="s">
        <v>22</v>
      </c>
      <c r="AW519" s="12" t="s">
        <v>36</v>
      </c>
      <c r="AX519" s="12" t="s">
        <v>74</v>
      </c>
      <c r="AY519" s="151" t="s">
        <v>181</v>
      </c>
    </row>
    <row r="520" spans="2:65" s="13" customFormat="1" ht="11.25">
      <c r="B520" s="156"/>
      <c r="D520" s="150" t="s">
        <v>193</v>
      </c>
      <c r="E520" s="157" t="s">
        <v>20</v>
      </c>
      <c r="F520" s="158" t="s">
        <v>2138</v>
      </c>
      <c r="H520" s="159">
        <v>9.1</v>
      </c>
      <c r="I520" s="160"/>
      <c r="L520" s="156"/>
      <c r="M520" s="161"/>
      <c r="T520" s="162"/>
      <c r="AT520" s="157" t="s">
        <v>193</v>
      </c>
      <c r="AU520" s="157" t="s">
        <v>82</v>
      </c>
      <c r="AV520" s="13" t="s">
        <v>82</v>
      </c>
      <c r="AW520" s="13" t="s">
        <v>36</v>
      </c>
      <c r="AX520" s="13" t="s">
        <v>74</v>
      </c>
      <c r="AY520" s="157" t="s">
        <v>181</v>
      </c>
    </row>
    <row r="521" spans="2:65" s="13" customFormat="1" ht="11.25">
      <c r="B521" s="156"/>
      <c r="D521" s="150" t="s">
        <v>193</v>
      </c>
      <c r="E521" s="157" t="s">
        <v>20</v>
      </c>
      <c r="F521" s="158" t="s">
        <v>2139</v>
      </c>
      <c r="H521" s="159">
        <v>-2.2400000000000002</v>
      </c>
      <c r="I521" s="160"/>
      <c r="L521" s="156"/>
      <c r="M521" s="161"/>
      <c r="T521" s="162"/>
      <c r="AT521" s="157" t="s">
        <v>193</v>
      </c>
      <c r="AU521" s="157" t="s">
        <v>82</v>
      </c>
      <c r="AV521" s="13" t="s">
        <v>82</v>
      </c>
      <c r="AW521" s="13" t="s">
        <v>36</v>
      </c>
      <c r="AX521" s="13" t="s">
        <v>74</v>
      </c>
      <c r="AY521" s="157" t="s">
        <v>181</v>
      </c>
    </row>
    <row r="522" spans="2:65" s="14" customFormat="1" ht="11.25">
      <c r="B522" s="163"/>
      <c r="D522" s="150" t="s">
        <v>193</v>
      </c>
      <c r="E522" s="164" t="s">
        <v>20</v>
      </c>
      <c r="F522" s="165" t="s">
        <v>202</v>
      </c>
      <c r="H522" s="166">
        <v>6.86</v>
      </c>
      <c r="I522" s="167"/>
      <c r="L522" s="163"/>
      <c r="M522" s="168"/>
      <c r="T522" s="169"/>
      <c r="AT522" s="164" t="s">
        <v>193</v>
      </c>
      <c r="AU522" s="164" t="s">
        <v>82</v>
      </c>
      <c r="AV522" s="14" t="s">
        <v>189</v>
      </c>
      <c r="AW522" s="14" t="s">
        <v>36</v>
      </c>
      <c r="AX522" s="14" t="s">
        <v>22</v>
      </c>
      <c r="AY522" s="164" t="s">
        <v>181</v>
      </c>
    </row>
    <row r="523" spans="2:65" s="11" customFormat="1" ht="22.9" customHeight="1">
      <c r="B523" s="120"/>
      <c r="D523" s="121" t="s">
        <v>73</v>
      </c>
      <c r="E523" s="130" t="s">
        <v>1013</v>
      </c>
      <c r="F523" s="130" t="s">
        <v>1014</v>
      </c>
      <c r="I523" s="123"/>
      <c r="J523" s="131">
        <f>BK523</f>
        <v>0</v>
      </c>
      <c r="L523" s="120"/>
      <c r="M523" s="125"/>
      <c r="P523" s="126">
        <f>SUM(P524:P559)</f>
        <v>0</v>
      </c>
      <c r="R523" s="126">
        <f>SUM(R524:R559)</f>
        <v>0.14525502000000001</v>
      </c>
      <c r="T523" s="127">
        <f>SUM(T524:T559)</f>
        <v>2.0953209999999996E-2</v>
      </c>
      <c r="AR523" s="121" t="s">
        <v>82</v>
      </c>
      <c r="AT523" s="128" t="s">
        <v>73</v>
      </c>
      <c r="AU523" s="128" t="s">
        <v>22</v>
      </c>
      <c r="AY523" s="121" t="s">
        <v>181</v>
      </c>
      <c r="BK523" s="129">
        <f>SUM(BK524:BK559)</f>
        <v>0</v>
      </c>
    </row>
    <row r="524" spans="2:65" s="1" customFormat="1" ht="16.5" customHeight="1">
      <c r="B524" s="33"/>
      <c r="C524" s="132" t="s">
        <v>28</v>
      </c>
      <c r="D524" s="132" t="s">
        <v>184</v>
      </c>
      <c r="E524" s="133" t="s">
        <v>1016</v>
      </c>
      <c r="F524" s="134" t="s">
        <v>1017</v>
      </c>
      <c r="G524" s="135" t="s">
        <v>211</v>
      </c>
      <c r="H524" s="136">
        <v>67.590999999999994</v>
      </c>
      <c r="I524" s="137"/>
      <c r="J524" s="138">
        <f>ROUND(I524*H524,2)</f>
        <v>0</v>
      </c>
      <c r="K524" s="134" t="s">
        <v>188</v>
      </c>
      <c r="L524" s="33"/>
      <c r="M524" s="139" t="s">
        <v>20</v>
      </c>
      <c r="N524" s="140" t="s">
        <v>45</v>
      </c>
      <c r="P524" s="141">
        <f>O524*H524</f>
        <v>0</v>
      </c>
      <c r="Q524" s="141">
        <v>1E-3</v>
      </c>
      <c r="R524" s="141">
        <f>Q524*H524</f>
        <v>6.7590999999999998E-2</v>
      </c>
      <c r="S524" s="141">
        <v>3.1E-4</v>
      </c>
      <c r="T524" s="142">
        <f>S524*H524</f>
        <v>2.0953209999999996E-2</v>
      </c>
      <c r="AR524" s="143" t="s">
        <v>317</v>
      </c>
      <c r="AT524" s="143" t="s">
        <v>184</v>
      </c>
      <c r="AU524" s="143" t="s">
        <v>82</v>
      </c>
      <c r="AY524" s="18" t="s">
        <v>181</v>
      </c>
      <c r="BE524" s="144">
        <f>IF(N524="základní",J524,0)</f>
        <v>0</v>
      </c>
      <c r="BF524" s="144">
        <f>IF(N524="snížená",J524,0)</f>
        <v>0</v>
      </c>
      <c r="BG524" s="144">
        <f>IF(N524="zákl. přenesená",J524,0)</f>
        <v>0</v>
      </c>
      <c r="BH524" s="144">
        <f>IF(N524="sníž. přenesená",J524,0)</f>
        <v>0</v>
      </c>
      <c r="BI524" s="144">
        <f>IF(N524="nulová",J524,0)</f>
        <v>0</v>
      </c>
      <c r="BJ524" s="18" t="s">
        <v>22</v>
      </c>
      <c r="BK524" s="144">
        <f>ROUND(I524*H524,2)</f>
        <v>0</v>
      </c>
      <c r="BL524" s="18" t="s">
        <v>317</v>
      </c>
      <c r="BM524" s="143" t="s">
        <v>2142</v>
      </c>
    </row>
    <row r="525" spans="2:65" s="1" customFormat="1" ht="11.25">
      <c r="B525" s="33"/>
      <c r="D525" s="145" t="s">
        <v>191</v>
      </c>
      <c r="F525" s="146" t="s">
        <v>1019</v>
      </c>
      <c r="I525" s="147"/>
      <c r="L525" s="33"/>
      <c r="M525" s="148"/>
      <c r="T525" s="54"/>
      <c r="AT525" s="18" t="s">
        <v>191</v>
      </c>
      <c r="AU525" s="18" t="s">
        <v>82</v>
      </c>
    </row>
    <row r="526" spans="2:65" s="12" customFormat="1" ht="11.25">
      <c r="B526" s="149"/>
      <c r="D526" s="150" t="s">
        <v>193</v>
      </c>
      <c r="E526" s="151" t="s">
        <v>20</v>
      </c>
      <c r="F526" s="152" t="s">
        <v>2143</v>
      </c>
      <c r="H526" s="151" t="s">
        <v>20</v>
      </c>
      <c r="I526" s="153"/>
      <c r="L526" s="149"/>
      <c r="M526" s="154"/>
      <c r="T526" s="155"/>
      <c r="AT526" s="151" t="s">
        <v>193</v>
      </c>
      <c r="AU526" s="151" t="s">
        <v>82</v>
      </c>
      <c r="AV526" s="12" t="s">
        <v>22</v>
      </c>
      <c r="AW526" s="12" t="s">
        <v>36</v>
      </c>
      <c r="AX526" s="12" t="s">
        <v>74</v>
      </c>
      <c r="AY526" s="151" t="s">
        <v>181</v>
      </c>
    </row>
    <row r="527" spans="2:65" s="13" customFormat="1" ht="11.25">
      <c r="B527" s="156"/>
      <c r="D527" s="150" t="s">
        <v>193</v>
      </c>
      <c r="E527" s="157" t="s">
        <v>20</v>
      </c>
      <c r="F527" s="158" t="s">
        <v>1977</v>
      </c>
      <c r="H527" s="159">
        <v>9.1</v>
      </c>
      <c r="I527" s="160"/>
      <c r="L527" s="156"/>
      <c r="M527" s="161"/>
      <c r="T527" s="162"/>
      <c r="AT527" s="157" t="s">
        <v>193</v>
      </c>
      <c r="AU527" s="157" t="s">
        <v>82</v>
      </c>
      <c r="AV527" s="13" t="s">
        <v>82</v>
      </c>
      <c r="AW527" s="13" t="s">
        <v>36</v>
      </c>
      <c r="AX527" s="13" t="s">
        <v>74</v>
      </c>
      <c r="AY527" s="157" t="s">
        <v>181</v>
      </c>
    </row>
    <row r="528" spans="2:65" s="12" customFormat="1" ht="11.25">
      <c r="B528" s="149"/>
      <c r="D528" s="150" t="s">
        <v>193</v>
      </c>
      <c r="E528" s="151" t="s">
        <v>20</v>
      </c>
      <c r="F528" s="152" t="s">
        <v>236</v>
      </c>
      <c r="H528" s="151" t="s">
        <v>20</v>
      </c>
      <c r="I528" s="153"/>
      <c r="L528" s="149"/>
      <c r="M528" s="154"/>
      <c r="T528" s="155"/>
      <c r="AT528" s="151" t="s">
        <v>193</v>
      </c>
      <c r="AU528" s="151" t="s">
        <v>82</v>
      </c>
      <c r="AV528" s="12" t="s">
        <v>22</v>
      </c>
      <c r="AW528" s="12" t="s">
        <v>36</v>
      </c>
      <c r="AX528" s="12" t="s">
        <v>74</v>
      </c>
      <c r="AY528" s="151" t="s">
        <v>181</v>
      </c>
    </row>
    <row r="529" spans="2:65" s="12" customFormat="1" ht="11.25">
      <c r="B529" s="149"/>
      <c r="D529" s="150" t="s">
        <v>193</v>
      </c>
      <c r="E529" s="151" t="s">
        <v>20</v>
      </c>
      <c r="F529" s="152" t="s">
        <v>1976</v>
      </c>
      <c r="H529" s="151" t="s">
        <v>20</v>
      </c>
      <c r="I529" s="153"/>
      <c r="L529" s="149"/>
      <c r="M529" s="154"/>
      <c r="T529" s="155"/>
      <c r="AT529" s="151" t="s">
        <v>193</v>
      </c>
      <c r="AU529" s="151" t="s">
        <v>82</v>
      </c>
      <c r="AV529" s="12" t="s">
        <v>22</v>
      </c>
      <c r="AW529" s="12" t="s">
        <v>36</v>
      </c>
      <c r="AX529" s="12" t="s">
        <v>74</v>
      </c>
      <c r="AY529" s="151" t="s">
        <v>181</v>
      </c>
    </row>
    <row r="530" spans="2:65" s="13" customFormat="1" ht="22.5">
      <c r="B530" s="156"/>
      <c r="D530" s="150" t="s">
        <v>193</v>
      </c>
      <c r="E530" s="157" t="s">
        <v>20</v>
      </c>
      <c r="F530" s="158" t="s">
        <v>1979</v>
      </c>
      <c r="H530" s="159">
        <v>99.876000000000005</v>
      </c>
      <c r="I530" s="160"/>
      <c r="L530" s="156"/>
      <c r="M530" s="161"/>
      <c r="T530" s="162"/>
      <c r="AT530" s="157" t="s">
        <v>193</v>
      </c>
      <c r="AU530" s="157" t="s">
        <v>82</v>
      </c>
      <c r="AV530" s="13" t="s">
        <v>82</v>
      </c>
      <c r="AW530" s="13" t="s">
        <v>36</v>
      </c>
      <c r="AX530" s="13" t="s">
        <v>74</v>
      </c>
      <c r="AY530" s="157" t="s">
        <v>181</v>
      </c>
    </row>
    <row r="531" spans="2:65" s="12" customFormat="1" ht="11.25">
      <c r="B531" s="149"/>
      <c r="D531" s="150" t="s">
        <v>193</v>
      </c>
      <c r="E531" s="151" t="s">
        <v>20</v>
      </c>
      <c r="F531" s="152" t="s">
        <v>248</v>
      </c>
      <c r="H531" s="151" t="s">
        <v>20</v>
      </c>
      <c r="I531" s="153"/>
      <c r="L531" s="149"/>
      <c r="M531" s="154"/>
      <c r="T531" s="155"/>
      <c r="AT531" s="151" t="s">
        <v>193</v>
      </c>
      <c r="AU531" s="151" t="s">
        <v>82</v>
      </c>
      <c r="AV531" s="12" t="s">
        <v>22</v>
      </c>
      <c r="AW531" s="12" t="s">
        <v>36</v>
      </c>
      <c r="AX531" s="12" t="s">
        <v>74</v>
      </c>
      <c r="AY531" s="151" t="s">
        <v>181</v>
      </c>
    </row>
    <row r="532" spans="2:65" s="13" customFormat="1" ht="33.75">
      <c r="B532" s="156"/>
      <c r="D532" s="150" t="s">
        <v>193</v>
      </c>
      <c r="E532" s="157" t="s">
        <v>20</v>
      </c>
      <c r="F532" s="158" t="s">
        <v>1980</v>
      </c>
      <c r="H532" s="159">
        <v>-41.384999999999998</v>
      </c>
      <c r="I532" s="160"/>
      <c r="L532" s="156"/>
      <c r="M532" s="161"/>
      <c r="T532" s="162"/>
      <c r="AT532" s="157" t="s">
        <v>193</v>
      </c>
      <c r="AU532" s="157" t="s">
        <v>82</v>
      </c>
      <c r="AV532" s="13" t="s">
        <v>82</v>
      </c>
      <c r="AW532" s="13" t="s">
        <v>36</v>
      </c>
      <c r="AX532" s="13" t="s">
        <v>74</v>
      </c>
      <c r="AY532" s="157" t="s">
        <v>181</v>
      </c>
    </row>
    <row r="533" spans="2:65" s="14" customFormat="1" ht="11.25">
      <c r="B533" s="163"/>
      <c r="D533" s="150" t="s">
        <v>193</v>
      </c>
      <c r="E533" s="164" t="s">
        <v>20</v>
      </c>
      <c r="F533" s="165" t="s">
        <v>202</v>
      </c>
      <c r="H533" s="166">
        <v>67.590999999999994</v>
      </c>
      <c r="I533" s="167"/>
      <c r="L533" s="163"/>
      <c r="M533" s="168"/>
      <c r="T533" s="169"/>
      <c r="AT533" s="164" t="s">
        <v>193</v>
      </c>
      <c r="AU533" s="164" t="s">
        <v>82</v>
      </c>
      <c r="AV533" s="14" t="s">
        <v>189</v>
      </c>
      <c r="AW533" s="14" t="s">
        <v>36</v>
      </c>
      <c r="AX533" s="14" t="s">
        <v>22</v>
      </c>
      <c r="AY533" s="164" t="s">
        <v>181</v>
      </c>
    </row>
    <row r="534" spans="2:65" s="1" customFormat="1" ht="33" customHeight="1">
      <c r="B534" s="33"/>
      <c r="C534" s="132" t="s">
        <v>846</v>
      </c>
      <c r="D534" s="132" t="s">
        <v>184</v>
      </c>
      <c r="E534" s="133" t="s">
        <v>1035</v>
      </c>
      <c r="F534" s="134" t="s">
        <v>1036</v>
      </c>
      <c r="G534" s="135" t="s">
        <v>211</v>
      </c>
      <c r="H534" s="136">
        <v>33.478000000000002</v>
      </c>
      <c r="I534" s="137"/>
      <c r="J534" s="138">
        <f>ROUND(I534*H534,2)</f>
        <v>0</v>
      </c>
      <c r="K534" s="134" t="s">
        <v>188</v>
      </c>
      <c r="L534" s="33"/>
      <c r="M534" s="139" t="s">
        <v>20</v>
      </c>
      <c r="N534" s="140" t="s">
        <v>45</v>
      </c>
      <c r="P534" s="141">
        <f>O534*H534</f>
        <v>0</v>
      </c>
      <c r="Q534" s="141">
        <v>2.0000000000000001E-4</v>
      </c>
      <c r="R534" s="141">
        <f>Q534*H534</f>
        <v>6.6956000000000003E-3</v>
      </c>
      <c r="S534" s="141">
        <v>0</v>
      </c>
      <c r="T534" s="142">
        <f>S534*H534</f>
        <v>0</v>
      </c>
      <c r="AR534" s="143" t="s">
        <v>317</v>
      </c>
      <c r="AT534" s="143" t="s">
        <v>184</v>
      </c>
      <c r="AU534" s="143" t="s">
        <v>82</v>
      </c>
      <c r="AY534" s="18" t="s">
        <v>181</v>
      </c>
      <c r="BE534" s="144">
        <f>IF(N534="základní",J534,0)</f>
        <v>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8" t="s">
        <v>22</v>
      </c>
      <c r="BK534" s="144">
        <f>ROUND(I534*H534,2)</f>
        <v>0</v>
      </c>
      <c r="BL534" s="18" t="s">
        <v>317</v>
      </c>
      <c r="BM534" s="143" t="s">
        <v>2144</v>
      </c>
    </row>
    <row r="535" spans="2:65" s="1" customFormat="1" ht="11.25">
      <c r="B535" s="33"/>
      <c r="D535" s="145" t="s">
        <v>191</v>
      </c>
      <c r="F535" s="146" t="s">
        <v>1038</v>
      </c>
      <c r="I535" s="147"/>
      <c r="L535" s="33"/>
      <c r="M535" s="148"/>
      <c r="T535" s="54"/>
      <c r="AT535" s="18" t="s">
        <v>191</v>
      </c>
      <c r="AU535" s="18" t="s">
        <v>82</v>
      </c>
    </row>
    <row r="536" spans="2:65" s="12" customFormat="1" ht="11.25">
      <c r="B536" s="149"/>
      <c r="D536" s="150" t="s">
        <v>193</v>
      </c>
      <c r="E536" s="151" t="s">
        <v>20</v>
      </c>
      <c r="F536" s="152" t="s">
        <v>207</v>
      </c>
      <c r="H536" s="151" t="s">
        <v>20</v>
      </c>
      <c r="I536" s="153"/>
      <c r="L536" s="149"/>
      <c r="M536" s="154"/>
      <c r="T536" s="155"/>
      <c r="AT536" s="151" t="s">
        <v>193</v>
      </c>
      <c r="AU536" s="151" t="s">
        <v>82</v>
      </c>
      <c r="AV536" s="12" t="s">
        <v>22</v>
      </c>
      <c r="AW536" s="12" t="s">
        <v>36</v>
      </c>
      <c r="AX536" s="12" t="s">
        <v>74</v>
      </c>
      <c r="AY536" s="151" t="s">
        <v>181</v>
      </c>
    </row>
    <row r="537" spans="2:65" s="12" customFormat="1" ht="11.25">
      <c r="B537" s="149"/>
      <c r="D537" s="150" t="s">
        <v>193</v>
      </c>
      <c r="E537" s="151" t="s">
        <v>20</v>
      </c>
      <c r="F537" s="152" t="s">
        <v>1039</v>
      </c>
      <c r="H537" s="151" t="s">
        <v>20</v>
      </c>
      <c r="I537" s="153"/>
      <c r="L537" s="149"/>
      <c r="M537" s="154"/>
      <c r="T537" s="155"/>
      <c r="AT537" s="151" t="s">
        <v>193</v>
      </c>
      <c r="AU537" s="151" t="s">
        <v>82</v>
      </c>
      <c r="AV537" s="12" t="s">
        <v>22</v>
      </c>
      <c r="AW537" s="12" t="s">
        <v>36</v>
      </c>
      <c r="AX537" s="12" t="s">
        <v>74</v>
      </c>
      <c r="AY537" s="151" t="s">
        <v>181</v>
      </c>
    </row>
    <row r="538" spans="2:65" s="13" customFormat="1" ht="11.25">
      <c r="B538" s="156"/>
      <c r="D538" s="150" t="s">
        <v>193</v>
      </c>
      <c r="E538" s="157" t="s">
        <v>20</v>
      </c>
      <c r="F538" s="158" t="s">
        <v>2145</v>
      </c>
      <c r="H538" s="159">
        <v>14.43</v>
      </c>
      <c r="I538" s="160"/>
      <c r="L538" s="156"/>
      <c r="M538" s="161"/>
      <c r="T538" s="162"/>
      <c r="AT538" s="157" t="s">
        <v>193</v>
      </c>
      <c r="AU538" s="157" t="s">
        <v>82</v>
      </c>
      <c r="AV538" s="13" t="s">
        <v>82</v>
      </c>
      <c r="AW538" s="13" t="s">
        <v>36</v>
      </c>
      <c r="AX538" s="13" t="s">
        <v>74</v>
      </c>
      <c r="AY538" s="157" t="s">
        <v>181</v>
      </c>
    </row>
    <row r="539" spans="2:65" s="12" customFormat="1" ht="11.25">
      <c r="B539" s="149"/>
      <c r="D539" s="150" t="s">
        <v>193</v>
      </c>
      <c r="E539" s="151" t="s">
        <v>20</v>
      </c>
      <c r="F539" s="152" t="s">
        <v>1041</v>
      </c>
      <c r="H539" s="151" t="s">
        <v>20</v>
      </c>
      <c r="I539" s="153"/>
      <c r="L539" s="149"/>
      <c r="M539" s="154"/>
      <c r="T539" s="155"/>
      <c r="AT539" s="151" t="s">
        <v>193</v>
      </c>
      <c r="AU539" s="151" t="s">
        <v>82</v>
      </c>
      <c r="AV539" s="12" t="s">
        <v>22</v>
      </c>
      <c r="AW539" s="12" t="s">
        <v>36</v>
      </c>
      <c r="AX539" s="12" t="s">
        <v>74</v>
      </c>
      <c r="AY539" s="151" t="s">
        <v>181</v>
      </c>
    </row>
    <row r="540" spans="2:65" s="13" customFormat="1" ht="11.25">
      <c r="B540" s="156"/>
      <c r="D540" s="150" t="s">
        <v>193</v>
      </c>
      <c r="E540" s="157" t="s">
        <v>20</v>
      </c>
      <c r="F540" s="158" t="s">
        <v>2146</v>
      </c>
      <c r="H540" s="159">
        <v>10.247999999999999</v>
      </c>
      <c r="I540" s="160"/>
      <c r="L540" s="156"/>
      <c r="M540" s="161"/>
      <c r="T540" s="162"/>
      <c r="AT540" s="157" t="s">
        <v>193</v>
      </c>
      <c r="AU540" s="157" t="s">
        <v>82</v>
      </c>
      <c r="AV540" s="13" t="s">
        <v>82</v>
      </c>
      <c r="AW540" s="13" t="s">
        <v>36</v>
      </c>
      <c r="AX540" s="13" t="s">
        <v>74</v>
      </c>
      <c r="AY540" s="157" t="s">
        <v>181</v>
      </c>
    </row>
    <row r="541" spans="2:65" s="12" customFormat="1" ht="11.25">
      <c r="B541" s="149"/>
      <c r="D541" s="150" t="s">
        <v>193</v>
      </c>
      <c r="E541" s="151" t="s">
        <v>20</v>
      </c>
      <c r="F541" s="152" t="s">
        <v>1043</v>
      </c>
      <c r="H541" s="151" t="s">
        <v>20</v>
      </c>
      <c r="I541" s="153"/>
      <c r="L541" s="149"/>
      <c r="M541" s="154"/>
      <c r="T541" s="155"/>
      <c r="AT541" s="151" t="s">
        <v>193</v>
      </c>
      <c r="AU541" s="151" t="s">
        <v>82</v>
      </c>
      <c r="AV541" s="12" t="s">
        <v>22</v>
      </c>
      <c r="AW541" s="12" t="s">
        <v>36</v>
      </c>
      <c r="AX541" s="12" t="s">
        <v>74</v>
      </c>
      <c r="AY541" s="151" t="s">
        <v>181</v>
      </c>
    </row>
    <row r="542" spans="2:65" s="13" customFormat="1" ht="11.25">
      <c r="B542" s="156"/>
      <c r="D542" s="150" t="s">
        <v>193</v>
      </c>
      <c r="E542" s="157" t="s">
        <v>20</v>
      </c>
      <c r="F542" s="158" t="s">
        <v>1998</v>
      </c>
      <c r="H542" s="159">
        <v>8.8000000000000007</v>
      </c>
      <c r="I542" s="160"/>
      <c r="L542" s="156"/>
      <c r="M542" s="161"/>
      <c r="T542" s="162"/>
      <c r="AT542" s="157" t="s">
        <v>193</v>
      </c>
      <c r="AU542" s="157" t="s">
        <v>82</v>
      </c>
      <c r="AV542" s="13" t="s">
        <v>82</v>
      </c>
      <c r="AW542" s="13" t="s">
        <v>36</v>
      </c>
      <c r="AX542" s="13" t="s">
        <v>74</v>
      </c>
      <c r="AY542" s="157" t="s">
        <v>181</v>
      </c>
    </row>
    <row r="543" spans="2:65" s="14" customFormat="1" ht="11.25">
      <c r="B543" s="163"/>
      <c r="D543" s="150" t="s">
        <v>193</v>
      </c>
      <c r="E543" s="164" t="s">
        <v>20</v>
      </c>
      <c r="F543" s="165" t="s">
        <v>202</v>
      </c>
      <c r="H543" s="166">
        <v>33.478000000000002</v>
      </c>
      <c r="I543" s="167"/>
      <c r="L543" s="163"/>
      <c r="M543" s="168"/>
      <c r="T543" s="169"/>
      <c r="AT543" s="164" t="s">
        <v>193</v>
      </c>
      <c r="AU543" s="164" t="s">
        <v>82</v>
      </c>
      <c r="AV543" s="14" t="s">
        <v>189</v>
      </c>
      <c r="AW543" s="14" t="s">
        <v>36</v>
      </c>
      <c r="AX543" s="14" t="s">
        <v>22</v>
      </c>
      <c r="AY543" s="164" t="s">
        <v>181</v>
      </c>
    </row>
    <row r="544" spans="2:65" s="1" customFormat="1" ht="37.9" customHeight="1">
      <c r="B544" s="33"/>
      <c r="C544" s="132" t="s">
        <v>853</v>
      </c>
      <c r="D544" s="132" t="s">
        <v>184</v>
      </c>
      <c r="E544" s="133" t="s">
        <v>1052</v>
      </c>
      <c r="F544" s="134" t="s">
        <v>1053</v>
      </c>
      <c r="G544" s="135" t="s">
        <v>211</v>
      </c>
      <c r="H544" s="136">
        <v>33.478000000000002</v>
      </c>
      <c r="I544" s="137"/>
      <c r="J544" s="138">
        <f>ROUND(I544*H544,2)</f>
        <v>0</v>
      </c>
      <c r="K544" s="134" t="s">
        <v>188</v>
      </c>
      <c r="L544" s="33"/>
      <c r="M544" s="139" t="s">
        <v>20</v>
      </c>
      <c r="N544" s="140" t="s">
        <v>45</v>
      </c>
      <c r="P544" s="141">
        <f>O544*H544</f>
        <v>0</v>
      </c>
      <c r="Q544" s="141">
        <v>2.9E-4</v>
      </c>
      <c r="R544" s="141">
        <f>Q544*H544</f>
        <v>9.7086200000000011E-3</v>
      </c>
      <c r="S544" s="141">
        <v>0</v>
      </c>
      <c r="T544" s="142">
        <f>S544*H544</f>
        <v>0</v>
      </c>
      <c r="AR544" s="143" t="s">
        <v>317</v>
      </c>
      <c r="AT544" s="143" t="s">
        <v>184</v>
      </c>
      <c r="AU544" s="143" t="s">
        <v>82</v>
      </c>
      <c r="AY544" s="18" t="s">
        <v>181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8" t="s">
        <v>22</v>
      </c>
      <c r="BK544" s="144">
        <f>ROUND(I544*H544,2)</f>
        <v>0</v>
      </c>
      <c r="BL544" s="18" t="s">
        <v>317</v>
      </c>
      <c r="BM544" s="143" t="s">
        <v>2147</v>
      </c>
    </row>
    <row r="545" spans="2:65" s="1" customFormat="1" ht="11.25">
      <c r="B545" s="33"/>
      <c r="D545" s="145" t="s">
        <v>191</v>
      </c>
      <c r="F545" s="146" t="s">
        <v>1055</v>
      </c>
      <c r="I545" s="147"/>
      <c r="L545" s="33"/>
      <c r="M545" s="148"/>
      <c r="T545" s="54"/>
      <c r="AT545" s="18" t="s">
        <v>191</v>
      </c>
      <c r="AU545" s="18" t="s">
        <v>82</v>
      </c>
    </row>
    <row r="546" spans="2:65" s="12" customFormat="1" ht="11.25">
      <c r="B546" s="149"/>
      <c r="D546" s="150" t="s">
        <v>193</v>
      </c>
      <c r="E546" s="151" t="s">
        <v>20</v>
      </c>
      <c r="F546" s="152" t="s">
        <v>207</v>
      </c>
      <c r="H546" s="151" t="s">
        <v>20</v>
      </c>
      <c r="I546" s="153"/>
      <c r="L546" s="149"/>
      <c r="M546" s="154"/>
      <c r="T546" s="155"/>
      <c r="AT546" s="151" t="s">
        <v>193</v>
      </c>
      <c r="AU546" s="151" t="s">
        <v>82</v>
      </c>
      <c r="AV546" s="12" t="s">
        <v>22</v>
      </c>
      <c r="AW546" s="12" t="s">
        <v>36</v>
      </c>
      <c r="AX546" s="12" t="s">
        <v>74</v>
      </c>
      <c r="AY546" s="151" t="s">
        <v>181</v>
      </c>
    </row>
    <row r="547" spans="2:65" s="12" customFormat="1" ht="11.25">
      <c r="B547" s="149"/>
      <c r="D547" s="150" t="s">
        <v>193</v>
      </c>
      <c r="E547" s="151" t="s">
        <v>20</v>
      </c>
      <c r="F547" s="152" t="s">
        <v>1039</v>
      </c>
      <c r="H547" s="151" t="s">
        <v>20</v>
      </c>
      <c r="I547" s="153"/>
      <c r="L547" s="149"/>
      <c r="M547" s="154"/>
      <c r="T547" s="155"/>
      <c r="AT547" s="151" t="s">
        <v>193</v>
      </c>
      <c r="AU547" s="151" t="s">
        <v>82</v>
      </c>
      <c r="AV547" s="12" t="s">
        <v>22</v>
      </c>
      <c r="AW547" s="12" t="s">
        <v>36</v>
      </c>
      <c r="AX547" s="12" t="s">
        <v>74</v>
      </c>
      <c r="AY547" s="151" t="s">
        <v>181</v>
      </c>
    </row>
    <row r="548" spans="2:65" s="13" customFormat="1" ht="11.25">
      <c r="B548" s="156"/>
      <c r="D548" s="150" t="s">
        <v>193</v>
      </c>
      <c r="E548" s="157" t="s">
        <v>20</v>
      </c>
      <c r="F548" s="158" t="s">
        <v>2145</v>
      </c>
      <c r="H548" s="159">
        <v>14.43</v>
      </c>
      <c r="I548" s="160"/>
      <c r="L548" s="156"/>
      <c r="M548" s="161"/>
      <c r="T548" s="162"/>
      <c r="AT548" s="157" t="s">
        <v>193</v>
      </c>
      <c r="AU548" s="157" t="s">
        <v>82</v>
      </c>
      <c r="AV548" s="13" t="s">
        <v>82</v>
      </c>
      <c r="AW548" s="13" t="s">
        <v>36</v>
      </c>
      <c r="AX548" s="13" t="s">
        <v>74</v>
      </c>
      <c r="AY548" s="157" t="s">
        <v>181</v>
      </c>
    </row>
    <row r="549" spans="2:65" s="12" customFormat="1" ht="11.25">
      <c r="B549" s="149"/>
      <c r="D549" s="150" t="s">
        <v>193</v>
      </c>
      <c r="E549" s="151" t="s">
        <v>20</v>
      </c>
      <c r="F549" s="152" t="s">
        <v>1041</v>
      </c>
      <c r="H549" s="151" t="s">
        <v>20</v>
      </c>
      <c r="I549" s="153"/>
      <c r="L549" s="149"/>
      <c r="M549" s="154"/>
      <c r="T549" s="155"/>
      <c r="AT549" s="151" t="s">
        <v>193</v>
      </c>
      <c r="AU549" s="151" t="s">
        <v>82</v>
      </c>
      <c r="AV549" s="12" t="s">
        <v>22</v>
      </c>
      <c r="AW549" s="12" t="s">
        <v>36</v>
      </c>
      <c r="AX549" s="12" t="s">
        <v>74</v>
      </c>
      <c r="AY549" s="151" t="s">
        <v>181</v>
      </c>
    </row>
    <row r="550" spans="2:65" s="13" customFormat="1" ht="11.25">
      <c r="B550" s="156"/>
      <c r="D550" s="150" t="s">
        <v>193</v>
      </c>
      <c r="E550" s="157" t="s">
        <v>20</v>
      </c>
      <c r="F550" s="158" t="s">
        <v>2146</v>
      </c>
      <c r="H550" s="159">
        <v>10.247999999999999</v>
      </c>
      <c r="I550" s="160"/>
      <c r="L550" s="156"/>
      <c r="M550" s="161"/>
      <c r="T550" s="162"/>
      <c r="AT550" s="157" t="s">
        <v>193</v>
      </c>
      <c r="AU550" s="157" t="s">
        <v>82</v>
      </c>
      <c r="AV550" s="13" t="s">
        <v>82</v>
      </c>
      <c r="AW550" s="13" t="s">
        <v>36</v>
      </c>
      <c r="AX550" s="13" t="s">
        <v>74</v>
      </c>
      <c r="AY550" s="157" t="s">
        <v>181</v>
      </c>
    </row>
    <row r="551" spans="2:65" s="12" customFormat="1" ht="11.25">
      <c r="B551" s="149"/>
      <c r="D551" s="150" t="s">
        <v>193</v>
      </c>
      <c r="E551" s="151" t="s">
        <v>20</v>
      </c>
      <c r="F551" s="152" t="s">
        <v>1043</v>
      </c>
      <c r="H551" s="151" t="s">
        <v>20</v>
      </c>
      <c r="I551" s="153"/>
      <c r="L551" s="149"/>
      <c r="M551" s="154"/>
      <c r="T551" s="155"/>
      <c r="AT551" s="151" t="s">
        <v>193</v>
      </c>
      <c r="AU551" s="151" t="s">
        <v>82</v>
      </c>
      <c r="AV551" s="12" t="s">
        <v>22</v>
      </c>
      <c r="AW551" s="12" t="s">
        <v>36</v>
      </c>
      <c r="AX551" s="12" t="s">
        <v>74</v>
      </c>
      <c r="AY551" s="151" t="s">
        <v>181</v>
      </c>
    </row>
    <row r="552" spans="2:65" s="13" customFormat="1" ht="11.25">
      <c r="B552" s="156"/>
      <c r="D552" s="150" t="s">
        <v>193</v>
      </c>
      <c r="E552" s="157" t="s">
        <v>20</v>
      </c>
      <c r="F552" s="158" t="s">
        <v>1998</v>
      </c>
      <c r="H552" s="159">
        <v>8.8000000000000007</v>
      </c>
      <c r="I552" s="160"/>
      <c r="L552" s="156"/>
      <c r="M552" s="161"/>
      <c r="T552" s="162"/>
      <c r="AT552" s="157" t="s">
        <v>193</v>
      </c>
      <c r="AU552" s="157" t="s">
        <v>82</v>
      </c>
      <c r="AV552" s="13" t="s">
        <v>82</v>
      </c>
      <c r="AW552" s="13" t="s">
        <v>36</v>
      </c>
      <c r="AX552" s="13" t="s">
        <v>74</v>
      </c>
      <c r="AY552" s="157" t="s">
        <v>181</v>
      </c>
    </row>
    <row r="553" spans="2:65" s="14" customFormat="1" ht="11.25">
      <c r="B553" s="163"/>
      <c r="D553" s="150" t="s">
        <v>193</v>
      </c>
      <c r="E553" s="164" t="s">
        <v>20</v>
      </c>
      <c r="F553" s="165" t="s">
        <v>202</v>
      </c>
      <c r="H553" s="166">
        <v>33.478000000000002</v>
      </c>
      <c r="I553" s="167"/>
      <c r="L553" s="163"/>
      <c r="M553" s="168"/>
      <c r="T553" s="169"/>
      <c r="AT553" s="164" t="s">
        <v>193</v>
      </c>
      <c r="AU553" s="164" t="s">
        <v>82</v>
      </c>
      <c r="AV553" s="14" t="s">
        <v>189</v>
      </c>
      <c r="AW553" s="14" t="s">
        <v>36</v>
      </c>
      <c r="AX553" s="14" t="s">
        <v>22</v>
      </c>
      <c r="AY553" s="164" t="s">
        <v>181</v>
      </c>
    </row>
    <row r="554" spans="2:65" s="1" customFormat="1" ht="24.2" customHeight="1">
      <c r="B554" s="33"/>
      <c r="C554" s="132" t="s">
        <v>858</v>
      </c>
      <c r="D554" s="132" t="s">
        <v>184</v>
      </c>
      <c r="E554" s="133" t="s">
        <v>1057</v>
      </c>
      <c r="F554" s="134" t="s">
        <v>1058</v>
      </c>
      <c r="G554" s="135" t="s">
        <v>211</v>
      </c>
      <c r="H554" s="136">
        <v>6.86</v>
      </c>
      <c r="I554" s="137"/>
      <c r="J554" s="138">
        <f>ROUND(I554*H554,2)</f>
        <v>0</v>
      </c>
      <c r="K554" s="134" t="s">
        <v>188</v>
      </c>
      <c r="L554" s="33"/>
      <c r="M554" s="139" t="s">
        <v>20</v>
      </c>
      <c r="N554" s="140" t="s">
        <v>45</v>
      </c>
      <c r="P554" s="141">
        <f>O554*H554</f>
        <v>0</v>
      </c>
      <c r="Q554" s="141">
        <v>8.9300000000000004E-3</v>
      </c>
      <c r="R554" s="141">
        <f>Q554*H554</f>
        <v>6.1259800000000003E-2</v>
      </c>
      <c r="S554" s="141">
        <v>0</v>
      </c>
      <c r="T554" s="142">
        <f>S554*H554</f>
        <v>0</v>
      </c>
      <c r="AR554" s="143" t="s">
        <v>317</v>
      </c>
      <c r="AT554" s="143" t="s">
        <v>184</v>
      </c>
      <c r="AU554" s="143" t="s">
        <v>82</v>
      </c>
      <c r="AY554" s="18" t="s">
        <v>181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22</v>
      </c>
      <c r="BK554" s="144">
        <f>ROUND(I554*H554,2)</f>
        <v>0</v>
      </c>
      <c r="BL554" s="18" t="s">
        <v>317</v>
      </c>
      <c r="BM554" s="143" t="s">
        <v>2148</v>
      </c>
    </row>
    <row r="555" spans="2:65" s="1" customFormat="1" ht="11.25">
      <c r="B555" s="33"/>
      <c r="D555" s="145" t="s">
        <v>191</v>
      </c>
      <c r="F555" s="146" t="s">
        <v>1060</v>
      </c>
      <c r="I555" s="147"/>
      <c r="L555" s="33"/>
      <c r="M555" s="148"/>
      <c r="T555" s="54"/>
      <c r="AT555" s="18" t="s">
        <v>191</v>
      </c>
      <c r="AU555" s="18" t="s">
        <v>82</v>
      </c>
    </row>
    <row r="556" spans="2:65" s="12" customFormat="1" ht="11.25">
      <c r="B556" s="149"/>
      <c r="D556" s="150" t="s">
        <v>193</v>
      </c>
      <c r="E556" s="151" t="s">
        <v>20</v>
      </c>
      <c r="F556" s="152" t="s">
        <v>1974</v>
      </c>
      <c r="H556" s="151" t="s">
        <v>20</v>
      </c>
      <c r="I556" s="153"/>
      <c r="L556" s="149"/>
      <c r="M556" s="154"/>
      <c r="T556" s="155"/>
      <c r="AT556" s="151" t="s">
        <v>193</v>
      </c>
      <c r="AU556" s="151" t="s">
        <v>82</v>
      </c>
      <c r="AV556" s="12" t="s">
        <v>22</v>
      </c>
      <c r="AW556" s="12" t="s">
        <v>36</v>
      </c>
      <c r="AX556" s="12" t="s">
        <v>74</v>
      </c>
      <c r="AY556" s="151" t="s">
        <v>181</v>
      </c>
    </row>
    <row r="557" spans="2:65" s="13" customFormat="1" ht="11.25">
      <c r="B557" s="156"/>
      <c r="D557" s="150" t="s">
        <v>193</v>
      </c>
      <c r="E557" s="157" t="s">
        <v>20</v>
      </c>
      <c r="F557" s="158" t="s">
        <v>2138</v>
      </c>
      <c r="H557" s="159">
        <v>9.1</v>
      </c>
      <c r="I557" s="160"/>
      <c r="L557" s="156"/>
      <c r="M557" s="161"/>
      <c r="T557" s="162"/>
      <c r="AT557" s="157" t="s">
        <v>193</v>
      </c>
      <c r="AU557" s="157" t="s">
        <v>82</v>
      </c>
      <c r="AV557" s="13" t="s">
        <v>82</v>
      </c>
      <c r="AW557" s="13" t="s">
        <v>36</v>
      </c>
      <c r="AX557" s="13" t="s">
        <v>74</v>
      </c>
      <c r="AY557" s="157" t="s">
        <v>181</v>
      </c>
    </row>
    <row r="558" spans="2:65" s="13" customFormat="1" ht="11.25">
      <c r="B558" s="156"/>
      <c r="D558" s="150" t="s">
        <v>193</v>
      </c>
      <c r="E558" s="157" t="s">
        <v>20</v>
      </c>
      <c r="F558" s="158" t="s">
        <v>2139</v>
      </c>
      <c r="H558" s="159">
        <v>-2.2400000000000002</v>
      </c>
      <c r="I558" s="160"/>
      <c r="L558" s="156"/>
      <c r="M558" s="161"/>
      <c r="T558" s="162"/>
      <c r="AT558" s="157" t="s">
        <v>193</v>
      </c>
      <c r="AU558" s="157" t="s">
        <v>82</v>
      </c>
      <c r="AV558" s="13" t="s">
        <v>82</v>
      </c>
      <c r="AW558" s="13" t="s">
        <v>36</v>
      </c>
      <c r="AX558" s="13" t="s">
        <v>74</v>
      </c>
      <c r="AY558" s="157" t="s">
        <v>181</v>
      </c>
    </row>
    <row r="559" spans="2:65" s="14" customFormat="1" ht="11.25">
      <c r="B559" s="163"/>
      <c r="D559" s="150" t="s">
        <v>193</v>
      </c>
      <c r="E559" s="164" t="s">
        <v>20</v>
      </c>
      <c r="F559" s="165" t="s">
        <v>202</v>
      </c>
      <c r="H559" s="166">
        <v>6.86</v>
      </c>
      <c r="I559" s="167"/>
      <c r="L559" s="163"/>
      <c r="M559" s="187"/>
      <c r="N559" s="188"/>
      <c r="O559" s="188"/>
      <c r="P559" s="188"/>
      <c r="Q559" s="188"/>
      <c r="R559" s="188"/>
      <c r="S559" s="188"/>
      <c r="T559" s="189"/>
      <c r="AT559" s="164" t="s">
        <v>193</v>
      </c>
      <c r="AU559" s="164" t="s">
        <v>82</v>
      </c>
      <c r="AV559" s="14" t="s">
        <v>189</v>
      </c>
      <c r="AW559" s="14" t="s">
        <v>36</v>
      </c>
      <c r="AX559" s="14" t="s">
        <v>22</v>
      </c>
      <c r="AY559" s="164" t="s">
        <v>181</v>
      </c>
    </row>
    <row r="560" spans="2:65" s="1" customFormat="1" ht="6.95" customHeight="1">
      <c r="B560" s="42"/>
      <c r="C560" s="43"/>
      <c r="D560" s="43"/>
      <c r="E560" s="43"/>
      <c r="F560" s="43"/>
      <c r="G560" s="43"/>
      <c r="H560" s="43"/>
      <c r="I560" s="43"/>
      <c r="J560" s="43"/>
      <c r="K560" s="43"/>
      <c r="L560" s="33"/>
    </row>
  </sheetData>
  <sheetProtection algorithmName="SHA-512" hashValue="1dOpVwcCWM1doWVgvA0kkWaii2Sn+7iESIwxh49CcOX/IfUKQsYDci8+tujmJJAhxTb3RQhnfcNuUI/RNCJFDQ==" saltValue="OOHj+3J9/nBbhN5lmW/azskSDWQSPphXFMLicERX3MOYdOH+up8fApH07rjTbKH5XTrFbGAbe2L4QSTm7nX/SQ==" spinCount="100000" sheet="1" objects="1" scenarios="1" formatColumns="0" formatRows="0" autoFilter="0"/>
  <autoFilter ref="C99:K559" xr:uid="{00000000-0009-0000-0000-00000B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hyperlinks>
    <hyperlink ref="F104" r:id="rId1" xr:uid="{00000000-0004-0000-0B00-000000000000}"/>
    <hyperlink ref="F109" r:id="rId2" xr:uid="{00000000-0004-0000-0B00-000001000000}"/>
    <hyperlink ref="F113" r:id="rId3" xr:uid="{00000000-0004-0000-0B00-000002000000}"/>
    <hyperlink ref="F124" r:id="rId4" xr:uid="{00000000-0004-0000-0B00-000003000000}"/>
    <hyperlink ref="F128" r:id="rId5" xr:uid="{00000000-0004-0000-0B00-000004000000}"/>
    <hyperlink ref="F135" r:id="rId6" xr:uid="{00000000-0004-0000-0B00-000005000000}"/>
    <hyperlink ref="F143" r:id="rId7" xr:uid="{00000000-0004-0000-0B00-000006000000}"/>
    <hyperlink ref="F149" r:id="rId8" xr:uid="{00000000-0004-0000-0B00-000007000000}"/>
    <hyperlink ref="F153" r:id="rId9" xr:uid="{00000000-0004-0000-0B00-000008000000}"/>
    <hyperlink ref="F157" r:id="rId10" xr:uid="{00000000-0004-0000-0B00-000009000000}"/>
    <hyperlink ref="F164" r:id="rId11" xr:uid="{00000000-0004-0000-0B00-00000A000000}"/>
    <hyperlink ref="F168" r:id="rId12" xr:uid="{00000000-0004-0000-0B00-00000B000000}"/>
    <hyperlink ref="F172" r:id="rId13" xr:uid="{00000000-0004-0000-0B00-00000C000000}"/>
    <hyperlink ref="F176" r:id="rId14" xr:uid="{00000000-0004-0000-0B00-00000D000000}"/>
    <hyperlink ref="F180" r:id="rId15" xr:uid="{00000000-0004-0000-0B00-00000E000000}"/>
    <hyperlink ref="F184" r:id="rId16" xr:uid="{00000000-0004-0000-0B00-00000F000000}"/>
    <hyperlink ref="F188" r:id="rId17" xr:uid="{00000000-0004-0000-0B00-000010000000}"/>
    <hyperlink ref="F203" r:id="rId18" xr:uid="{00000000-0004-0000-0B00-000011000000}"/>
    <hyperlink ref="F205" r:id="rId19" xr:uid="{00000000-0004-0000-0B00-000012000000}"/>
    <hyperlink ref="F208" r:id="rId20" xr:uid="{00000000-0004-0000-0B00-000013000000}"/>
    <hyperlink ref="F210" r:id="rId21" xr:uid="{00000000-0004-0000-0B00-000014000000}"/>
    <hyperlink ref="F213" r:id="rId22" xr:uid="{00000000-0004-0000-0B00-000015000000}"/>
    <hyperlink ref="F216" r:id="rId23" xr:uid="{00000000-0004-0000-0B00-000016000000}"/>
    <hyperlink ref="F220" r:id="rId24" xr:uid="{00000000-0004-0000-0B00-000017000000}"/>
    <hyperlink ref="F224" r:id="rId25" xr:uid="{00000000-0004-0000-0B00-000018000000}"/>
    <hyperlink ref="F228" r:id="rId26" xr:uid="{00000000-0004-0000-0B00-000019000000}"/>
    <hyperlink ref="F234" r:id="rId27" xr:uid="{00000000-0004-0000-0B00-00001A000000}"/>
    <hyperlink ref="F240" r:id="rId28" xr:uid="{00000000-0004-0000-0B00-00001B000000}"/>
    <hyperlink ref="F244" r:id="rId29" xr:uid="{00000000-0004-0000-0B00-00001C000000}"/>
    <hyperlink ref="F248" r:id="rId30" xr:uid="{00000000-0004-0000-0B00-00001D000000}"/>
    <hyperlink ref="F253" r:id="rId31" xr:uid="{00000000-0004-0000-0B00-00001E000000}"/>
    <hyperlink ref="F257" r:id="rId32" xr:uid="{00000000-0004-0000-0B00-00001F000000}"/>
    <hyperlink ref="F266" r:id="rId33" xr:uid="{00000000-0004-0000-0B00-000020000000}"/>
    <hyperlink ref="F270" r:id="rId34" xr:uid="{00000000-0004-0000-0B00-000021000000}"/>
    <hyperlink ref="F279" r:id="rId35" xr:uid="{00000000-0004-0000-0B00-000022000000}"/>
    <hyperlink ref="F285" r:id="rId36" xr:uid="{00000000-0004-0000-0B00-000023000000}"/>
    <hyperlink ref="F289" r:id="rId37" xr:uid="{00000000-0004-0000-0B00-000024000000}"/>
    <hyperlink ref="F296" r:id="rId38" xr:uid="{00000000-0004-0000-0B00-000025000000}"/>
    <hyperlink ref="F306" r:id="rId39" xr:uid="{00000000-0004-0000-0B00-000026000000}"/>
    <hyperlink ref="F311" r:id="rId40" xr:uid="{00000000-0004-0000-0B00-000027000000}"/>
    <hyperlink ref="F316" r:id="rId41" xr:uid="{00000000-0004-0000-0B00-000028000000}"/>
    <hyperlink ref="F321" r:id="rId42" xr:uid="{00000000-0004-0000-0B00-000029000000}"/>
    <hyperlink ref="F337" r:id="rId43" xr:uid="{00000000-0004-0000-0B00-00002A000000}"/>
    <hyperlink ref="F340" r:id="rId44" xr:uid="{00000000-0004-0000-0B00-00002B000000}"/>
    <hyperlink ref="F348" r:id="rId45" xr:uid="{00000000-0004-0000-0B00-00002C000000}"/>
    <hyperlink ref="F351" r:id="rId46" xr:uid="{00000000-0004-0000-0B00-00002D000000}"/>
    <hyperlink ref="F354" r:id="rId47" xr:uid="{00000000-0004-0000-0B00-00002E000000}"/>
    <hyperlink ref="F357" r:id="rId48" xr:uid="{00000000-0004-0000-0B00-00002F000000}"/>
    <hyperlink ref="F361" r:id="rId49" xr:uid="{00000000-0004-0000-0B00-000030000000}"/>
    <hyperlink ref="F365" r:id="rId50" xr:uid="{00000000-0004-0000-0B00-000031000000}"/>
    <hyperlink ref="F369" r:id="rId51" xr:uid="{00000000-0004-0000-0B00-000032000000}"/>
    <hyperlink ref="F375" r:id="rId52" xr:uid="{00000000-0004-0000-0B00-000033000000}"/>
    <hyperlink ref="F383" r:id="rId53" xr:uid="{00000000-0004-0000-0B00-000034000000}"/>
    <hyperlink ref="F387" r:id="rId54" xr:uid="{00000000-0004-0000-0B00-000035000000}"/>
    <hyperlink ref="F393" r:id="rId55" xr:uid="{00000000-0004-0000-0B00-000036000000}"/>
    <hyperlink ref="F399" r:id="rId56" xr:uid="{00000000-0004-0000-0B00-000037000000}"/>
    <hyperlink ref="F403" r:id="rId57" xr:uid="{00000000-0004-0000-0B00-000038000000}"/>
    <hyperlink ref="F407" r:id="rId58" xr:uid="{00000000-0004-0000-0B00-000039000000}"/>
    <hyperlink ref="F411" r:id="rId59" xr:uid="{00000000-0004-0000-0B00-00003A000000}"/>
    <hyperlink ref="F415" r:id="rId60" xr:uid="{00000000-0004-0000-0B00-00003B000000}"/>
    <hyperlink ref="F418" r:id="rId61" xr:uid="{00000000-0004-0000-0B00-00003C000000}"/>
    <hyperlink ref="F425" r:id="rId62" xr:uid="{00000000-0004-0000-0B00-00003D000000}"/>
    <hyperlink ref="F428" r:id="rId63" xr:uid="{00000000-0004-0000-0B00-00003E000000}"/>
    <hyperlink ref="F434" r:id="rId64" xr:uid="{00000000-0004-0000-0B00-00003F000000}"/>
    <hyperlink ref="F440" r:id="rId65" xr:uid="{00000000-0004-0000-0B00-000040000000}"/>
    <hyperlink ref="F447" r:id="rId66" xr:uid="{00000000-0004-0000-0B00-000041000000}"/>
    <hyperlink ref="F455" r:id="rId67" xr:uid="{00000000-0004-0000-0B00-000042000000}"/>
    <hyperlink ref="F461" r:id="rId68" xr:uid="{00000000-0004-0000-0B00-000043000000}"/>
    <hyperlink ref="F469" r:id="rId69" xr:uid="{00000000-0004-0000-0B00-000044000000}"/>
    <hyperlink ref="F478" r:id="rId70" xr:uid="{00000000-0004-0000-0B00-000045000000}"/>
    <hyperlink ref="F482" r:id="rId71" xr:uid="{00000000-0004-0000-0B00-000046000000}"/>
    <hyperlink ref="F486" r:id="rId72" xr:uid="{00000000-0004-0000-0B00-000047000000}"/>
    <hyperlink ref="F490" r:id="rId73" xr:uid="{00000000-0004-0000-0B00-000048000000}"/>
    <hyperlink ref="F494" r:id="rId74" xr:uid="{00000000-0004-0000-0B00-000049000000}"/>
    <hyperlink ref="F497" r:id="rId75" xr:uid="{00000000-0004-0000-0B00-00004A000000}"/>
    <hyperlink ref="F503" r:id="rId76" xr:uid="{00000000-0004-0000-0B00-00004B000000}"/>
    <hyperlink ref="F510" r:id="rId77" xr:uid="{00000000-0004-0000-0B00-00004C000000}"/>
    <hyperlink ref="F517" r:id="rId78" xr:uid="{00000000-0004-0000-0B00-00004D000000}"/>
    <hyperlink ref="F525" r:id="rId79" xr:uid="{00000000-0004-0000-0B00-00004E000000}"/>
    <hyperlink ref="F535" r:id="rId80" xr:uid="{00000000-0004-0000-0B00-00004F000000}"/>
    <hyperlink ref="F545" r:id="rId81" xr:uid="{00000000-0004-0000-0B00-000050000000}"/>
    <hyperlink ref="F555" r:id="rId82" xr:uid="{00000000-0004-0000-0B00-00005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121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1971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2149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ROUND((SUM(BE89:BE124)),  2)</f>
        <v>0</v>
      </c>
      <c r="I35" s="94">
        <v>0.21</v>
      </c>
      <c r="J35" s="84">
        <f>ROUND(((SUM(BE89:BE124))*I35),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ROUND((SUM(BF89:BF124)),  2)</f>
        <v>0</v>
      </c>
      <c r="I36" s="94">
        <v>0.12</v>
      </c>
      <c r="J36" s="84">
        <f>ROUND(((SUM(BF89:BF124))*I36),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ROUND((SUM(BG89:BG124)),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ROUND((SUM(BH89:BH124)),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ROUND((SUM(BI89:BI124)),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1971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SO_C1 - Elektroinstalace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1062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1063</v>
      </c>
      <c r="E65" s="106"/>
      <c r="F65" s="106"/>
      <c r="G65" s="106"/>
      <c r="H65" s="106"/>
      <c r="I65" s="106"/>
      <c r="J65" s="107">
        <f>J92</f>
        <v>0</v>
      </c>
      <c r="L65" s="104"/>
    </row>
    <row r="66" spans="2:12" s="8" customFormat="1" ht="24.95" customHeight="1">
      <c r="B66" s="104"/>
      <c r="D66" s="105" t="s">
        <v>1064</v>
      </c>
      <c r="E66" s="106"/>
      <c r="F66" s="106"/>
      <c r="G66" s="106"/>
      <c r="H66" s="106"/>
      <c r="I66" s="106"/>
      <c r="J66" s="107">
        <f>J105</f>
        <v>0</v>
      </c>
      <c r="L66" s="104"/>
    </row>
    <row r="67" spans="2:12" s="8" customFormat="1" ht="24.95" customHeight="1">
      <c r="B67" s="104"/>
      <c r="D67" s="105" t="s">
        <v>1065</v>
      </c>
      <c r="E67" s="106"/>
      <c r="F67" s="106"/>
      <c r="G67" s="106"/>
      <c r="H67" s="106"/>
      <c r="I67" s="106"/>
      <c r="J67" s="107">
        <f>J119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1971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SO_C1 - Elektroinstalace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P90+P92+P105+P119</f>
        <v>0</v>
      </c>
      <c r="Q89" s="51"/>
      <c r="R89" s="117">
        <f>R90+R92+R105+R119</f>
        <v>0</v>
      </c>
      <c r="S89" s="51"/>
      <c r="T89" s="118">
        <f>T90+T92+T105+T119</f>
        <v>0</v>
      </c>
      <c r="AT89" s="18" t="s">
        <v>73</v>
      </c>
      <c r="AU89" s="18" t="s">
        <v>150</v>
      </c>
      <c r="BK89" s="119">
        <f>BK90+BK92+BK105+BK119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1067</v>
      </c>
      <c r="I90" s="123"/>
      <c r="J90" s="124">
        <f>BK90</f>
        <v>0</v>
      </c>
      <c r="L90" s="120"/>
      <c r="M90" s="125"/>
      <c r="P90" s="126">
        <f>P91</f>
        <v>0</v>
      </c>
      <c r="R90" s="126">
        <f>R91</f>
        <v>0</v>
      </c>
      <c r="T90" s="127">
        <f>T91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BK91</f>
        <v>0</v>
      </c>
    </row>
    <row r="91" spans="2:65" s="1" customFormat="1" ht="21.75" customHeight="1">
      <c r="B91" s="33"/>
      <c r="C91" s="132" t="s">
        <v>22</v>
      </c>
      <c r="D91" s="132" t="s">
        <v>184</v>
      </c>
      <c r="E91" s="133" t="s">
        <v>1068</v>
      </c>
      <c r="F91" s="134" t="s">
        <v>2150</v>
      </c>
      <c r="G91" s="135" t="s">
        <v>1070</v>
      </c>
      <c r="H91" s="136">
        <v>1</v>
      </c>
      <c r="I91" s="137"/>
      <c r="J91" s="138">
        <f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22</v>
      </c>
      <c r="BK91" s="144">
        <f>ROUND(I91*H91,2)</f>
        <v>0</v>
      </c>
      <c r="BL91" s="18" t="s">
        <v>189</v>
      </c>
      <c r="BM91" s="143" t="s">
        <v>2151</v>
      </c>
    </row>
    <row r="92" spans="2:65" s="11" customFormat="1" ht="25.9" customHeight="1">
      <c r="B92" s="120"/>
      <c r="D92" s="121" t="s">
        <v>73</v>
      </c>
      <c r="E92" s="122" t="s">
        <v>1078</v>
      </c>
      <c r="F92" s="122" t="s">
        <v>1079</v>
      </c>
      <c r="I92" s="123"/>
      <c r="J92" s="124">
        <f>BK92</f>
        <v>0</v>
      </c>
      <c r="L92" s="120"/>
      <c r="M92" s="125"/>
      <c r="P92" s="126">
        <f>SUM(P93:P104)</f>
        <v>0</v>
      </c>
      <c r="R92" s="126">
        <f>SUM(R93:R104)</f>
        <v>0</v>
      </c>
      <c r="T92" s="127">
        <f>SUM(T93:T104)</f>
        <v>0</v>
      </c>
      <c r="AR92" s="121" t="s">
        <v>22</v>
      </c>
      <c r="AT92" s="128" t="s">
        <v>73</v>
      </c>
      <c r="AU92" s="128" t="s">
        <v>74</v>
      </c>
      <c r="AY92" s="121" t="s">
        <v>181</v>
      </c>
      <c r="BK92" s="129">
        <f>SUM(BK93:BK104)</f>
        <v>0</v>
      </c>
    </row>
    <row r="93" spans="2:65" s="1" customFormat="1" ht="16.5" customHeight="1">
      <c r="B93" s="33"/>
      <c r="C93" s="132" t="s">
        <v>303</v>
      </c>
      <c r="D93" s="132" t="s">
        <v>184</v>
      </c>
      <c r="E93" s="133" t="s">
        <v>1080</v>
      </c>
      <c r="F93" s="134" t="s">
        <v>1081</v>
      </c>
      <c r="G93" s="135" t="s">
        <v>1082</v>
      </c>
      <c r="H93" s="136">
        <v>1</v>
      </c>
      <c r="I93" s="137"/>
      <c r="J93" s="138">
        <f t="shared" ref="J93:J104" si="0">ROUND(I93*H93,2)</f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ref="P93:P104" si="1">O93*H93</f>
        <v>0</v>
      </c>
      <c r="Q93" s="141">
        <v>0</v>
      </c>
      <c r="R93" s="141">
        <f t="shared" ref="R93:R104" si="2">Q93*H93</f>
        <v>0</v>
      </c>
      <c r="S93" s="141">
        <v>0</v>
      </c>
      <c r="T93" s="142">
        <f t="shared" ref="T93:T104" si="3">S93*H93</f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ref="BE93:BE104" si="4">IF(N93="základní",J93,0)</f>
        <v>0</v>
      </c>
      <c r="BF93" s="144">
        <f t="shared" ref="BF93:BF104" si="5">IF(N93="snížená",J93,0)</f>
        <v>0</v>
      </c>
      <c r="BG93" s="144">
        <f t="shared" ref="BG93:BG104" si="6">IF(N93="zákl. přenesená",J93,0)</f>
        <v>0</v>
      </c>
      <c r="BH93" s="144">
        <f t="shared" ref="BH93:BH104" si="7">IF(N93="sníž. přenesená",J93,0)</f>
        <v>0</v>
      </c>
      <c r="BI93" s="144">
        <f t="shared" ref="BI93:BI104" si="8">IF(N93="nulová",J93,0)</f>
        <v>0</v>
      </c>
      <c r="BJ93" s="18" t="s">
        <v>22</v>
      </c>
      <c r="BK93" s="144">
        <f t="shared" ref="BK93:BK104" si="9">ROUND(I93*H93,2)</f>
        <v>0</v>
      </c>
      <c r="BL93" s="18" t="s">
        <v>189</v>
      </c>
      <c r="BM93" s="143" t="s">
        <v>2152</v>
      </c>
    </row>
    <row r="94" spans="2:65" s="1" customFormat="1" ht="16.5" customHeight="1">
      <c r="B94" s="33"/>
      <c r="C94" s="132" t="s">
        <v>189</v>
      </c>
      <c r="D94" s="132" t="s">
        <v>184</v>
      </c>
      <c r="E94" s="133" t="s">
        <v>1087</v>
      </c>
      <c r="F94" s="134" t="s">
        <v>1088</v>
      </c>
      <c r="G94" s="135" t="s">
        <v>1082</v>
      </c>
      <c r="H94" s="136">
        <v>1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2153</v>
      </c>
    </row>
    <row r="95" spans="2:65" s="1" customFormat="1" ht="16.5" customHeight="1">
      <c r="B95" s="33"/>
      <c r="C95" s="132" t="s">
        <v>216</v>
      </c>
      <c r="D95" s="132" t="s">
        <v>184</v>
      </c>
      <c r="E95" s="133" t="s">
        <v>1090</v>
      </c>
      <c r="F95" s="134" t="s">
        <v>1094</v>
      </c>
      <c r="G95" s="135" t="s">
        <v>1082</v>
      </c>
      <c r="H95" s="136">
        <v>2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2154</v>
      </c>
    </row>
    <row r="96" spans="2:65" s="1" customFormat="1" ht="16.5" customHeight="1">
      <c r="B96" s="33"/>
      <c r="C96" s="132" t="s">
        <v>277</v>
      </c>
      <c r="D96" s="132" t="s">
        <v>184</v>
      </c>
      <c r="E96" s="133" t="s">
        <v>1096</v>
      </c>
      <c r="F96" s="134" t="s">
        <v>1097</v>
      </c>
      <c r="G96" s="135" t="s">
        <v>280</v>
      </c>
      <c r="H96" s="136">
        <v>80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2155</v>
      </c>
    </row>
    <row r="97" spans="2:65" s="1" customFormat="1" ht="16.5" customHeight="1">
      <c r="B97" s="33"/>
      <c r="C97" s="132" t="s">
        <v>8</v>
      </c>
      <c r="D97" s="132" t="s">
        <v>184</v>
      </c>
      <c r="E97" s="133" t="s">
        <v>1099</v>
      </c>
      <c r="F97" s="134" t="s">
        <v>1100</v>
      </c>
      <c r="G97" s="135" t="s">
        <v>280</v>
      </c>
      <c r="H97" s="136">
        <v>110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2156</v>
      </c>
    </row>
    <row r="98" spans="2:65" s="1" customFormat="1" ht="16.5" customHeight="1">
      <c r="B98" s="33"/>
      <c r="C98" s="132" t="s">
        <v>27</v>
      </c>
      <c r="D98" s="132" t="s">
        <v>184</v>
      </c>
      <c r="E98" s="133" t="s">
        <v>1105</v>
      </c>
      <c r="F98" s="134" t="s">
        <v>1106</v>
      </c>
      <c r="G98" s="135" t="s">
        <v>280</v>
      </c>
      <c r="H98" s="136">
        <v>20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2157</v>
      </c>
    </row>
    <row r="99" spans="2:65" s="1" customFormat="1" ht="16.5" customHeight="1">
      <c r="B99" s="33"/>
      <c r="C99" s="132" t="s">
        <v>222</v>
      </c>
      <c r="D99" s="132" t="s">
        <v>184</v>
      </c>
      <c r="E99" s="133" t="s">
        <v>1108</v>
      </c>
      <c r="F99" s="134" t="s">
        <v>1112</v>
      </c>
      <c r="G99" s="135" t="s">
        <v>1082</v>
      </c>
      <c r="H99" s="136">
        <v>6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2158</v>
      </c>
    </row>
    <row r="100" spans="2:65" s="1" customFormat="1" ht="16.5" customHeight="1">
      <c r="B100" s="33"/>
      <c r="C100" s="132" t="s">
        <v>262</v>
      </c>
      <c r="D100" s="132" t="s">
        <v>184</v>
      </c>
      <c r="E100" s="133" t="s">
        <v>1114</v>
      </c>
      <c r="F100" s="134" t="s">
        <v>1115</v>
      </c>
      <c r="G100" s="135" t="s">
        <v>280</v>
      </c>
      <c r="H100" s="136">
        <v>24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2159</v>
      </c>
    </row>
    <row r="101" spans="2:65" s="1" customFormat="1" ht="16.5" customHeight="1">
      <c r="B101" s="33"/>
      <c r="C101" s="132" t="s">
        <v>267</v>
      </c>
      <c r="D101" s="132" t="s">
        <v>184</v>
      </c>
      <c r="E101" s="133" t="s">
        <v>1117</v>
      </c>
      <c r="F101" s="134" t="s">
        <v>1118</v>
      </c>
      <c r="G101" s="135" t="s">
        <v>280</v>
      </c>
      <c r="H101" s="136">
        <v>9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2160</v>
      </c>
    </row>
    <row r="102" spans="2:65" s="1" customFormat="1" ht="16.5" customHeight="1">
      <c r="B102" s="33"/>
      <c r="C102" s="132" t="s">
        <v>182</v>
      </c>
      <c r="D102" s="132" t="s">
        <v>184</v>
      </c>
      <c r="E102" s="133" t="s">
        <v>1123</v>
      </c>
      <c r="F102" s="134" t="s">
        <v>1124</v>
      </c>
      <c r="G102" s="135" t="s">
        <v>1082</v>
      </c>
      <c r="H102" s="136">
        <v>2</v>
      </c>
      <c r="I102" s="137"/>
      <c r="J102" s="138">
        <f t="shared" si="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22</v>
      </c>
      <c r="BK102" s="144">
        <f t="shared" si="9"/>
        <v>0</v>
      </c>
      <c r="BL102" s="18" t="s">
        <v>189</v>
      </c>
      <c r="BM102" s="143" t="s">
        <v>2161</v>
      </c>
    </row>
    <row r="103" spans="2:65" s="1" customFormat="1" ht="21.75" customHeight="1">
      <c r="B103" s="33"/>
      <c r="C103" s="132" t="s">
        <v>82</v>
      </c>
      <c r="D103" s="132" t="s">
        <v>184</v>
      </c>
      <c r="E103" s="133" t="s">
        <v>1126</v>
      </c>
      <c r="F103" s="134" t="s">
        <v>1130</v>
      </c>
      <c r="G103" s="135" t="s">
        <v>1082</v>
      </c>
      <c r="H103" s="136">
        <v>4</v>
      </c>
      <c r="I103" s="137"/>
      <c r="J103" s="138">
        <f t="shared" si="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22</v>
      </c>
      <c r="BK103" s="144">
        <f t="shared" si="9"/>
        <v>0</v>
      </c>
      <c r="BL103" s="18" t="s">
        <v>189</v>
      </c>
      <c r="BM103" s="143" t="s">
        <v>2162</v>
      </c>
    </row>
    <row r="104" spans="2:65" s="1" customFormat="1" ht="16.5" customHeight="1">
      <c r="B104" s="33"/>
      <c r="C104" s="132" t="s">
        <v>231</v>
      </c>
      <c r="D104" s="132" t="s">
        <v>184</v>
      </c>
      <c r="E104" s="133" t="s">
        <v>1135</v>
      </c>
      <c r="F104" s="134" t="s">
        <v>1136</v>
      </c>
      <c r="G104" s="135" t="s">
        <v>1070</v>
      </c>
      <c r="H104" s="136">
        <v>1</v>
      </c>
      <c r="I104" s="137"/>
      <c r="J104" s="138">
        <f t="shared" si="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22</v>
      </c>
      <c r="BK104" s="144">
        <f t="shared" si="9"/>
        <v>0</v>
      </c>
      <c r="BL104" s="18" t="s">
        <v>189</v>
      </c>
      <c r="BM104" s="143" t="s">
        <v>2163</v>
      </c>
    </row>
    <row r="105" spans="2:65" s="11" customFormat="1" ht="25.9" customHeight="1">
      <c r="B105" s="120"/>
      <c r="D105" s="121" t="s">
        <v>73</v>
      </c>
      <c r="E105" s="122" t="s">
        <v>1138</v>
      </c>
      <c r="F105" s="122" t="s">
        <v>1139</v>
      </c>
      <c r="I105" s="123"/>
      <c r="J105" s="124">
        <f>BK105</f>
        <v>0</v>
      </c>
      <c r="L105" s="120"/>
      <c r="M105" s="125"/>
      <c r="P105" s="126">
        <f>SUM(P106:P118)</f>
        <v>0</v>
      </c>
      <c r="R105" s="126">
        <f>SUM(R106:R118)</f>
        <v>0</v>
      </c>
      <c r="T105" s="127">
        <f>SUM(T106:T118)</f>
        <v>0</v>
      </c>
      <c r="AR105" s="121" t="s">
        <v>22</v>
      </c>
      <c r="AT105" s="128" t="s">
        <v>73</v>
      </c>
      <c r="AU105" s="128" t="s">
        <v>74</v>
      </c>
      <c r="AY105" s="121" t="s">
        <v>181</v>
      </c>
      <c r="BK105" s="129">
        <f>SUM(BK106:BK118)</f>
        <v>0</v>
      </c>
    </row>
    <row r="106" spans="2:65" s="1" customFormat="1" ht="16.5" customHeight="1">
      <c r="B106" s="33"/>
      <c r="C106" s="132" t="s">
        <v>385</v>
      </c>
      <c r="D106" s="132" t="s">
        <v>184</v>
      </c>
      <c r="E106" s="133" t="s">
        <v>1140</v>
      </c>
      <c r="F106" s="134" t="s">
        <v>1081</v>
      </c>
      <c r="G106" s="135" t="s">
        <v>1082</v>
      </c>
      <c r="H106" s="136">
        <v>1</v>
      </c>
      <c r="I106" s="137"/>
      <c r="J106" s="138">
        <f t="shared" ref="J106:J118" si="10">ROUND(I106*H106,2)</f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ref="P106:P118" si="11">O106*H106</f>
        <v>0</v>
      </c>
      <c r="Q106" s="141">
        <v>0</v>
      </c>
      <c r="R106" s="141">
        <f t="shared" ref="R106:R118" si="12">Q106*H106</f>
        <v>0</v>
      </c>
      <c r="S106" s="141">
        <v>0</v>
      </c>
      <c r="T106" s="142">
        <f t="shared" ref="T106:T118" si="13">S106*H106</f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ref="BE106:BE118" si="14">IF(N106="základní",J106,0)</f>
        <v>0</v>
      </c>
      <c r="BF106" s="144">
        <f t="shared" ref="BF106:BF118" si="15">IF(N106="snížená",J106,0)</f>
        <v>0</v>
      </c>
      <c r="BG106" s="144">
        <f t="shared" ref="BG106:BG118" si="16">IF(N106="zákl. přenesená",J106,0)</f>
        <v>0</v>
      </c>
      <c r="BH106" s="144">
        <f t="shared" ref="BH106:BH118" si="17">IF(N106="sníž. přenesená",J106,0)</f>
        <v>0</v>
      </c>
      <c r="BI106" s="144">
        <f t="shared" ref="BI106:BI118" si="18">IF(N106="nulová",J106,0)</f>
        <v>0</v>
      </c>
      <c r="BJ106" s="18" t="s">
        <v>22</v>
      </c>
      <c r="BK106" s="144">
        <f t="shared" ref="BK106:BK118" si="19">ROUND(I106*H106,2)</f>
        <v>0</v>
      </c>
      <c r="BL106" s="18" t="s">
        <v>189</v>
      </c>
      <c r="BM106" s="143" t="s">
        <v>2164</v>
      </c>
    </row>
    <row r="107" spans="2:65" s="1" customFormat="1" ht="16.5" customHeight="1">
      <c r="B107" s="33"/>
      <c r="C107" s="132" t="s">
        <v>365</v>
      </c>
      <c r="D107" s="132" t="s">
        <v>184</v>
      </c>
      <c r="E107" s="133" t="s">
        <v>1142</v>
      </c>
      <c r="F107" s="134" t="s">
        <v>1143</v>
      </c>
      <c r="G107" s="135" t="s">
        <v>1082</v>
      </c>
      <c r="H107" s="136">
        <v>12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2165</v>
      </c>
    </row>
    <row r="108" spans="2:65" s="1" customFormat="1" ht="16.5" customHeight="1">
      <c r="B108" s="33"/>
      <c r="C108" s="132" t="s">
        <v>370</v>
      </c>
      <c r="D108" s="132" t="s">
        <v>184</v>
      </c>
      <c r="E108" s="133" t="s">
        <v>1145</v>
      </c>
      <c r="F108" s="134" t="s">
        <v>1146</v>
      </c>
      <c r="G108" s="135" t="s">
        <v>1082</v>
      </c>
      <c r="H108" s="136">
        <v>8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2166</v>
      </c>
    </row>
    <row r="109" spans="2:65" s="1" customFormat="1" ht="16.5" customHeight="1">
      <c r="B109" s="33"/>
      <c r="C109" s="132" t="s">
        <v>359</v>
      </c>
      <c r="D109" s="132" t="s">
        <v>184</v>
      </c>
      <c r="E109" s="133" t="s">
        <v>1148</v>
      </c>
      <c r="F109" s="134" t="s">
        <v>1149</v>
      </c>
      <c r="G109" s="135" t="s">
        <v>280</v>
      </c>
      <c r="H109" s="136">
        <v>190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2167</v>
      </c>
    </row>
    <row r="110" spans="2:65" s="1" customFormat="1" ht="16.5" customHeight="1">
      <c r="B110" s="33"/>
      <c r="C110" s="132" t="s">
        <v>313</v>
      </c>
      <c r="D110" s="132" t="s">
        <v>184</v>
      </c>
      <c r="E110" s="133" t="s">
        <v>531</v>
      </c>
      <c r="F110" s="134" t="s">
        <v>1151</v>
      </c>
      <c r="G110" s="135" t="s">
        <v>1082</v>
      </c>
      <c r="H110" s="136">
        <v>2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2168</v>
      </c>
    </row>
    <row r="111" spans="2:65" s="1" customFormat="1" ht="16.5" customHeight="1">
      <c r="B111" s="33"/>
      <c r="C111" s="132" t="s">
        <v>337</v>
      </c>
      <c r="D111" s="132" t="s">
        <v>184</v>
      </c>
      <c r="E111" s="133" t="s">
        <v>1153</v>
      </c>
      <c r="F111" s="134" t="s">
        <v>1154</v>
      </c>
      <c r="G111" s="135" t="s">
        <v>280</v>
      </c>
      <c r="H111" s="136">
        <v>24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2169</v>
      </c>
    </row>
    <row r="112" spans="2:65" s="1" customFormat="1" ht="16.5" customHeight="1">
      <c r="B112" s="33"/>
      <c r="C112" s="132" t="s">
        <v>348</v>
      </c>
      <c r="D112" s="132" t="s">
        <v>184</v>
      </c>
      <c r="E112" s="133" t="s">
        <v>1156</v>
      </c>
      <c r="F112" s="134" t="s">
        <v>1157</v>
      </c>
      <c r="G112" s="135" t="s">
        <v>280</v>
      </c>
      <c r="H112" s="136">
        <v>9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2170</v>
      </c>
    </row>
    <row r="113" spans="2:65" s="1" customFormat="1" ht="16.5" customHeight="1">
      <c r="B113" s="33"/>
      <c r="C113" s="132" t="s">
        <v>329</v>
      </c>
      <c r="D113" s="132" t="s">
        <v>184</v>
      </c>
      <c r="E113" s="133" t="s">
        <v>1159</v>
      </c>
      <c r="F113" s="134" t="s">
        <v>1112</v>
      </c>
      <c r="G113" s="135" t="s">
        <v>1082</v>
      </c>
      <c r="H113" s="136">
        <v>6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2171</v>
      </c>
    </row>
    <row r="114" spans="2:65" s="1" customFormat="1" ht="16.5" customHeight="1">
      <c r="B114" s="33"/>
      <c r="C114" s="132" t="s">
        <v>7</v>
      </c>
      <c r="D114" s="132" t="s">
        <v>184</v>
      </c>
      <c r="E114" s="133" t="s">
        <v>1164</v>
      </c>
      <c r="F114" s="134" t="s">
        <v>1165</v>
      </c>
      <c r="G114" s="135" t="s">
        <v>280</v>
      </c>
      <c r="H114" s="136">
        <v>20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2172</v>
      </c>
    </row>
    <row r="115" spans="2:65" s="1" customFormat="1" ht="16.5" customHeight="1">
      <c r="B115" s="33"/>
      <c r="C115" s="132" t="s">
        <v>378</v>
      </c>
      <c r="D115" s="132" t="s">
        <v>184</v>
      </c>
      <c r="E115" s="133" t="s">
        <v>1167</v>
      </c>
      <c r="F115" s="134" t="s">
        <v>1168</v>
      </c>
      <c r="G115" s="135" t="s">
        <v>1082</v>
      </c>
      <c r="H115" s="136">
        <v>1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2173</v>
      </c>
    </row>
    <row r="116" spans="2:65" s="1" customFormat="1" ht="16.5" customHeight="1">
      <c r="B116" s="33"/>
      <c r="C116" s="132" t="s">
        <v>317</v>
      </c>
      <c r="D116" s="132" t="s">
        <v>184</v>
      </c>
      <c r="E116" s="133" t="s">
        <v>1173</v>
      </c>
      <c r="F116" s="134" t="s">
        <v>1174</v>
      </c>
      <c r="G116" s="135" t="s">
        <v>1082</v>
      </c>
      <c r="H116" s="136">
        <v>1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2174</v>
      </c>
    </row>
    <row r="117" spans="2:65" s="1" customFormat="1" ht="16.5" customHeight="1">
      <c r="B117" s="33"/>
      <c r="C117" s="132" t="s">
        <v>308</v>
      </c>
      <c r="D117" s="132" t="s">
        <v>184</v>
      </c>
      <c r="E117" s="133" t="s">
        <v>1176</v>
      </c>
      <c r="F117" s="134" t="s">
        <v>1177</v>
      </c>
      <c r="G117" s="135" t="s">
        <v>1082</v>
      </c>
      <c r="H117" s="136">
        <v>4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2175</v>
      </c>
    </row>
    <row r="118" spans="2:65" s="1" customFormat="1" ht="16.5" customHeight="1">
      <c r="B118" s="33"/>
      <c r="C118" s="132" t="s">
        <v>322</v>
      </c>
      <c r="D118" s="132" t="s">
        <v>184</v>
      </c>
      <c r="E118" s="133" t="s">
        <v>1191</v>
      </c>
      <c r="F118" s="134" t="s">
        <v>1192</v>
      </c>
      <c r="G118" s="135" t="s">
        <v>1082</v>
      </c>
      <c r="H118" s="136">
        <v>2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2176</v>
      </c>
    </row>
    <row r="119" spans="2:65" s="11" customFormat="1" ht="25.9" customHeight="1">
      <c r="B119" s="120"/>
      <c r="D119" s="121" t="s">
        <v>73</v>
      </c>
      <c r="E119" s="122" t="s">
        <v>1194</v>
      </c>
      <c r="F119" s="122" t="s">
        <v>1195</v>
      </c>
      <c r="I119" s="123"/>
      <c r="J119" s="124">
        <f>BK119</f>
        <v>0</v>
      </c>
      <c r="L119" s="120"/>
      <c r="M119" s="125"/>
      <c r="P119" s="126">
        <f>SUM(P120:P124)</f>
        <v>0</v>
      </c>
      <c r="R119" s="126">
        <f>SUM(R120:R124)</f>
        <v>0</v>
      </c>
      <c r="T119" s="127">
        <f>SUM(T120:T124)</f>
        <v>0</v>
      </c>
      <c r="AR119" s="121" t="s">
        <v>22</v>
      </c>
      <c r="AT119" s="128" t="s">
        <v>73</v>
      </c>
      <c r="AU119" s="128" t="s">
        <v>74</v>
      </c>
      <c r="AY119" s="121" t="s">
        <v>181</v>
      </c>
      <c r="BK119" s="129">
        <f>SUM(BK120:BK124)</f>
        <v>0</v>
      </c>
    </row>
    <row r="120" spans="2:65" s="1" customFormat="1" ht="16.5" customHeight="1">
      <c r="B120" s="33"/>
      <c r="C120" s="132" t="s">
        <v>409</v>
      </c>
      <c r="D120" s="132" t="s">
        <v>184</v>
      </c>
      <c r="E120" s="133" t="s">
        <v>1072</v>
      </c>
      <c r="F120" s="134" t="s">
        <v>1197</v>
      </c>
      <c r="G120" s="135" t="s">
        <v>1070</v>
      </c>
      <c r="H120" s="136">
        <v>1</v>
      </c>
      <c r="I120" s="137"/>
      <c r="J120" s="138">
        <f>ROUND(I120*H120,2)</f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22</v>
      </c>
      <c r="BK120" s="144">
        <f>ROUND(I120*H120,2)</f>
        <v>0</v>
      </c>
      <c r="BL120" s="18" t="s">
        <v>189</v>
      </c>
      <c r="BM120" s="143" t="s">
        <v>2177</v>
      </c>
    </row>
    <row r="121" spans="2:65" s="1" customFormat="1" ht="16.5" customHeight="1">
      <c r="B121" s="33"/>
      <c r="C121" s="132" t="s">
        <v>418</v>
      </c>
      <c r="D121" s="132" t="s">
        <v>184</v>
      </c>
      <c r="E121" s="133" t="s">
        <v>1199</v>
      </c>
      <c r="F121" s="134" t="s">
        <v>1200</v>
      </c>
      <c r="G121" s="135" t="s">
        <v>1070</v>
      </c>
      <c r="H121" s="136">
        <v>1</v>
      </c>
      <c r="I121" s="137"/>
      <c r="J121" s="138">
        <f>ROUND(I121*H121,2)</f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22</v>
      </c>
      <c r="BK121" s="144">
        <f>ROUND(I121*H121,2)</f>
        <v>0</v>
      </c>
      <c r="BL121" s="18" t="s">
        <v>189</v>
      </c>
      <c r="BM121" s="143" t="s">
        <v>2178</v>
      </c>
    </row>
    <row r="122" spans="2:65" s="1" customFormat="1" ht="16.5" customHeight="1">
      <c r="B122" s="33"/>
      <c r="C122" s="132" t="s">
        <v>424</v>
      </c>
      <c r="D122" s="132" t="s">
        <v>184</v>
      </c>
      <c r="E122" s="133" t="s">
        <v>1202</v>
      </c>
      <c r="F122" s="134" t="s">
        <v>1203</v>
      </c>
      <c r="G122" s="135" t="s">
        <v>1070</v>
      </c>
      <c r="H122" s="136">
        <v>1</v>
      </c>
      <c r="I122" s="137"/>
      <c r="J122" s="138">
        <f>ROUND(I122*H122,2)</f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22</v>
      </c>
      <c r="BK122" s="144">
        <f>ROUND(I122*H122,2)</f>
        <v>0</v>
      </c>
      <c r="BL122" s="18" t="s">
        <v>189</v>
      </c>
      <c r="BM122" s="143" t="s">
        <v>2179</v>
      </c>
    </row>
    <row r="123" spans="2:65" s="1" customFormat="1" ht="16.5" customHeight="1">
      <c r="B123" s="33"/>
      <c r="C123" s="132" t="s">
        <v>396</v>
      </c>
      <c r="D123" s="132" t="s">
        <v>184</v>
      </c>
      <c r="E123" s="133" t="s">
        <v>1205</v>
      </c>
      <c r="F123" s="134" t="s">
        <v>1206</v>
      </c>
      <c r="G123" s="135" t="s">
        <v>1082</v>
      </c>
      <c r="H123" s="136">
        <v>1</v>
      </c>
      <c r="I123" s="137"/>
      <c r="J123" s="138">
        <f>ROUND(I123*H123,2)</f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22</v>
      </c>
      <c r="BK123" s="144">
        <f>ROUND(I123*H123,2)</f>
        <v>0</v>
      </c>
      <c r="BL123" s="18" t="s">
        <v>189</v>
      </c>
      <c r="BM123" s="143" t="s">
        <v>2180</v>
      </c>
    </row>
    <row r="124" spans="2:65" s="1" customFormat="1" ht="16.5" customHeight="1">
      <c r="B124" s="33"/>
      <c r="C124" s="132" t="s">
        <v>402</v>
      </c>
      <c r="D124" s="132" t="s">
        <v>184</v>
      </c>
      <c r="E124" s="133" t="s">
        <v>1208</v>
      </c>
      <c r="F124" s="134" t="s">
        <v>1209</v>
      </c>
      <c r="G124" s="135" t="s">
        <v>1082</v>
      </c>
      <c r="H124" s="136">
        <v>1</v>
      </c>
      <c r="I124" s="137"/>
      <c r="J124" s="138">
        <f>ROUND(I124*H124,2)</f>
        <v>0</v>
      </c>
      <c r="K124" s="134" t="s">
        <v>20</v>
      </c>
      <c r="L124" s="33"/>
      <c r="M124" s="190" t="s">
        <v>20</v>
      </c>
      <c r="N124" s="191" t="s">
        <v>45</v>
      </c>
      <c r="O124" s="192"/>
      <c r="P124" s="193">
        <f>O124*H124</f>
        <v>0</v>
      </c>
      <c r="Q124" s="193">
        <v>0</v>
      </c>
      <c r="R124" s="193">
        <f>Q124*H124</f>
        <v>0</v>
      </c>
      <c r="S124" s="193">
        <v>0</v>
      </c>
      <c r="T124" s="194">
        <f>S124*H124</f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22</v>
      </c>
      <c r="BK124" s="144">
        <f>ROUND(I124*H124,2)</f>
        <v>0</v>
      </c>
      <c r="BL124" s="18" t="s">
        <v>189</v>
      </c>
      <c r="BM124" s="143" t="s">
        <v>2181</v>
      </c>
    </row>
    <row r="125" spans="2:65" s="1" customFormat="1" ht="6.95" customHeight="1">
      <c r="B125" s="42"/>
      <c r="C125" s="43"/>
      <c r="D125" s="43"/>
      <c r="E125" s="43"/>
      <c r="F125" s="43"/>
      <c r="G125" s="43"/>
      <c r="H125" s="43"/>
      <c r="I125" s="43"/>
      <c r="J125" s="43"/>
      <c r="K125" s="43"/>
      <c r="L125" s="33"/>
    </row>
  </sheetData>
  <sheetProtection algorithmName="SHA-512" hashValue="KnZuRj598ss8vYYLFMYFjQ4Vr7RIust/7xEuthNqhU7Prmu6rwI+yVcVchsFd2LU0IvalB3p5mejoTBzFQ60mA==" saltValue="FBnHrjLdy8NZRoXeP7UjiywamQqOw8UXRh4htT1vjZib3UmOXqN013o8jXuEUxSwhxXJF6mT8U2AQb3PVFUQOg==" spinCount="100000" sheet="1" objects="1" scenarios="1" formatColumns="0" formatRows="0" autoFilter="0"/>
  <autoFilter ref="C88:K124" xr:uid="{00000000-0009-0000-0000-00000C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2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123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1971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2182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ROUND((SUM(BE88:BE125)),  2)</f>
        <v>0</v>
      </c>
      <c r="I35" s="94">
        <v>0.21</v>
      </c>
      <c r="J35" s="84">
        <f>ROUND(((SUM(BE88:BE125))*I35),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ROUND((SUM(BF88:BF125)),  2)</f>
        <v>0</v>
      </c>
      <c r="I36" s="94">
        <v>0.12</v>
      </c>
      <c r="J36" s="84">
        <f>ROUND(((SUM(BF88:BF125))*I36),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ROUND((SUM(BG88:BG125)),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ROUND((SUM(BH88:BH125)),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ROUND((SUM(BI88:BI125)),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1971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SO_C2 - Vodovod, kanalizace a vytápění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J88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1212</v>
      </c>
      <c r="E64" s="106"/>
      <c r="F64" s="106"/>
      <c r="G64" s="106"/>
      <c r="H64" s="106"/>
      <c r="I64" s="106"/>
      <c r="J64" s="107">
        <f>J89</f>
        <v>0</v>
      </c>
      <c r="L64" s="104"/>
    </row>
    <row r="65" spans="2:12" s="8" customFormat="1" ht="24.95" customHeight="1">
      <c r="B65" s="104"/>
      <c r="D65" s="105" t="s">
        <v>2183</v>
      </c>
      <c r="E65" s="106"/>
      <c r="F65" s="106"/>
      <c r="G65" s="106"/>
      <c r="H65" s="106"/>
      <c r="I65" s="106"/>
      <c r="J65" s="107">
        <f>J101</f>
        <v>0</v>
      </c>
      <c r="L65" s="104"/>
    </row>
    <row r="66" spans="2:12" s="8" customFormat="1" ht="24.95" customHeight="1">
      <c r="B66" s="104"/>
      <c r="D66" s="105" t="s">
        <v>2184</v>
      </c>
      <c r="E66" s="106"/>
      <c r="F66" s="106"/>
      <c r="G66" s="106"/>
      <c r="H66" s="106"/>
      <c r="I66" s="106"/>
      <c r="J66" s="107">
        <f>J117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166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5" t="str">
        <f>E7</f>
        <v>ZŠ Milín - stavební úpravy hygienického zařízení</v>
      </c>
      <c r="F76" s="326"/>
      <c r="G76" s="326"/>
      <c r="H76" s="326"/>
      <c r="L76" s="33"/>
    </row>
    <row r="77" spans="2:12" ht="12" customHeight="1">
      <c r="B77" s="21"/>
      <c r="C77" s="28" t="s">
        <v>143</v>
      </c>
      <c r="L77" s="21"/>
    </row>
    <row r="78" spans="2:12" s="1" customFormat="1" ht="16.5" customHeight="1">
      <c r="B78" s="33"/>
      <c r="E78" s="325" t="s">
        <v>1971</v>
      </c>
      <c r="F78" s="327"/>
      <c r="G78" s="327"/>
      <c r="H78" s="327"/>
      <c r="L78" s="33"/>
    </row>
    <row r="79" spans="2:12" s="1" customFormat="1" ht="12" customHeight="1">
      <c r="B79" s="33"/>
      <c r="C79" s="28" t="s">
        <v>145</v>
      </c>
      <c r="L79" s="33"/>
    </row>
    <row r="80" spans="2:12" s="1" customFormat="1" ht="16.5" customHeight="1">
      <c r="B80" s="33"/>
      <c r="E80" s="284" t="str">
        <f>E11</f>
        <v>SO_C2 - Vodovod, kanalizace a vytápění</v>
      </c>
      <c r="F80" s="327"/>
      <c r="G80" s="327"/>
      <c r="H80" s="327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23</v>
      </c>
      <c r="F82" s="26" t="str">
        <f>F14</f>
        <v>Milín</v>
      </c>
      <c r="I82" s="28" t="s">
        <v>25</v>
      </c>
      <c r="J82" s="50" t="str">
        <f>IF(J14="","",J14)</f>
        <v>13. 4. 2025</v>
      </c>
      <c r="L82" s="33"/>
    </row>
    <row r="83" spans="2:65" s="1" customFormat="1" ht="6.95" customHeight="1">
      <c r="B83" s="33"/>
      <c r="L83" s="33"/>
    </row>
    <row r="84" spans="2:65" s="1" customFormat="1" ht="15.2" customHeight="1">
      <c r="B84" s="33"/>
      <c r="C84" s="28" t="s">
        <v>29</v>
      </c>
      <c r="F84" s="26" t="str">
        <f>E17</f>
        <v xml:space="preserve"> </v>
      </c>
      <c r="I84" s="28" t="s">
        <v>35</v>
      </c>
      <c r="J84" s="31" t="str">
        <f>E23</f>
        <v xml:space="preserve"> </v>
      </c>
      <c r="L84" s="33"/>
    </row>
    <row r="85" spans="2:65" s="1" customFormat="1" ht="15.2" customHeight="1">
      <c r="B85" s="33"/>
      <c r="C85" s="28" t="s">
        <v>33</v>
      </c>
      <c r="F85" s="26" t="str">
        <f>IF(E20="","",E20)</f>
        <v>Vyplň údaj</v>
      </c>
      <c r="I85" s="28" t="s">
        <v>37</v>
      </c>
      <c r="J85" s="31" t="str">
        <f>E26</f>
        <v xml:space="preserve"> 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167</v>
      </c>
      <c r="D87" s="114" t="s">
        <v>59</v>
      </c>
      <c r="E87" s="114" t="s">
        <v>55</v>
      </c>
      <c r="F87" s="114" t="s">
        <v>56</v>
      </c>
      <c r="G87" s="114" t="s">
        <v>168</v>
      </c>
      <c r="H87" s="114" t="s">
        <v>169</v>
      </c>
      <c r="I87" s="114" t="s">
        <v>170</v>
      </c>
      <c r="J87" s="114" t="s">
        <v>149</v>
      </c>
      <c r="K87" s="115" t="s">
        <v>171</v>
      </c>
      <c r="L87" s="112"/>
      <c r="M87" s="57" t="s">
        <v>20</v>
      </c>
      <c r="N87" s="58" t="s">
        <v>44</v>
      </c>
      <c r="O87" s="58" t="s">
        <v>172</v>
      </c>
      <c r="P87" s="58" t="s">
        <v>173</v>
      </c>
      <c r="Q87" s="58" t="s">
        <v>174</v>
      </c>
      <c r="R87" s="58" t="s">
        <v>175</v>
      </c>
      <c r="S87" s="58" t="s">
        <v>176</v>
      </c>
      <c r="T87" s="59" t="s">
        <v>177</v>
      </c>
    </row>
    <row r="88" spans="2:65" s="1" customFormat="1" ht="22.9" customHeight="1">
      <c r="B88" s="33"/>
      <c r="C88" s="62" t="s">
        <v>178</v>
      </c>
      <c r="J88" s="116">
        <f>BK88</f>
        <v>0</v>
      </c>
      <c r="L88" s="33"/>
      <c r="M88" s="60"/>
      <c r="N88" s="51"/>
      <c r="O88" s="51"/>
      <c r="P88" s="117">
        <f>P89+P101+P117</f>
        <v>0</v>
      </c>
      <c r="Q88" s="51"/>
      <c r="R88" s="117">
        <f>R89+R101+R117</f>
        <v>0</v>
      </c>
      <c r="S88" s="51"/>
      <c r="T88" s="118">
        <f>T89+T101+T117</f>
        <v>0</v>
      </c>
      <c r="AT88" s="18" t="s">
        <v>73</v>
      </c>
      <c r="AU88" s="18" t="s">
        <v>150</v>
      </c>
      <c r="BK88" s="119">
        <f>BK89+BK101+BK117</f>
        <v>0</v>
      </c>
    </row>
    <row r="89" spans="2:65" s="11" customFormat="1" ht="25.9" customHeight="1">
      <c r="B89" s="120"/>
      <c r="D89" s="121" t="s">
        <v>73</v>
      </c>
      <c r="E89" s="122" t="s">
        <v>1066</v>
      </c>
      <c r="F89" s="122" t="s">
        <v>1216</v>
      </c>
      <c r="I89" s="123"/>
      <c r="J89" s="124">
        <f>BK89</f>
        <v>0</v>
      </c>
      <c r="L89" s="120"/>
      <c r="M89" s="125"/>
      <c r="P89" s="126">
        <f>SUM(P90:P100)</f>
        <v>0</v>
      </c>
      <c r="R89" s="126">
        <f>SUM(R90:R100)</f>
        <v>0</v>
      </c>
      <c r="T89" s="127">
        <f>SUM(T90:T100)</f>
        <v>0</v>
      </c>
      <c r="AR89" s="121" t="s">
        <v>22</v>
      </c>
      <c r="AT89" s="128" t="s">
        <v>73</v>
      </c>
      <c r="AU89" s="128" t="s">
        <v>74</v>
      </c>
      <c r="AY89" s="121" t="s">
        <v>181</v>
      </c>
      <c r="BK89" s="129">
        <f>SUM(BK90:BK100)</f>
        <v>0</v>
      </c>
    </row>
    <row r="90" spans="2:65" s="1" customFormat="1" ht="16.5" customHeight="1">
      <c r="B90" s="33"/>
      <c r="C90" s="132" t="s">
        <v>189</v>
      </c>
      <c r="D90" s="132" t="s">
        <v>184</v>
      </c>
      <c r="E90" s="133" t="s">
        <v>1842</v>
      </c>
      <c r="F90" s="134" t="s">
        <v>1280</v>
      </c>
      <c r="G90" s="135" t="s">
        <v>1082</v>
      </c>
      <c r="H90" s="136">
        <v>2</v>
      </c>
      <c r="I90" s="137"/>
      <c r="J90" s="138">
        <f t="shared" ref="J90:J100" si="0">ROUND(I90*H90,2)</f>
        <v>0</v>
      </c>
      <c r="K90" s="134" t="s">
        <v>20</v>
      </c>
      <c r="L90" s="33"/>
      <c r="M90" s="139" t="s">
        <v>20</v>
      </c>
      <c r="N90" s="140" t="s">
        <v>45</v>
      </c>
      <c r="P90" s="141">
        <f t="shared" ref="P90:P100" si="1">O90*H90</f>
        <v>0</v>
      </c>
      <c r="Q90" s="141">
        <v>0</v>
      </c>
      <c r="R90" s="141">
        <f t="shared" ref="R90:R100" si="2">Q90*H90</f>
        <v>0</v>
      </c>
      <c r="S90" s="141">
        <v>0</v>
      </c>
      <c r="T90" s="142">
        <f t="shared" ref="T90:T100" si="3">S90*H90</f>
        <v>0</v>
      </c>
      <c r="AR90" s="143" t="s">
        <v>189</v>
      </c>
      <c r="AT90" s="143" t="s">
        <v>184</v>
      </c>
      <c r="AU90" s="143" t="s">
        <v>22</v>
      </c>
      <c r="AY90" s="18" t="s">
        <v>181</v>
      </c>
      <c r="BE90" s="144">
        <f t="shared" ref="BE90:BE100" si="4">IF(N90="základní",J90,0)</f>
        <v>0</v>
      </c>
      <c r="BF90" s="144">
        <f t="shared" ref="BF90:BF100" si="5">IF(N90="snížená",J90,0)</f>
        <v>0</v>
      </c>
      <c r="BG90" s="144">
        <f t="shared" ref="BG90:BG100" si="6">IF(N90="zákl. přenesená",J90,0)</f>
        <v>0</v>
      </c>
      <c r="BH90" s="144">
        <f t="shared" ref="BH90:BH100" si="7">IF(N90="sníž. přenesená",J90,0)</f>
        <v>0</v>
      </c>
      <c r="BI90" s="144">
        <f t="shared" ref="BI90:BI100" si="8">IF(N90="nulová",J90,0)</f>
        <v>0</v>
      </c>
      <c r="BJ90" s="18" t="s">
        <v>22</v>
      </c>
      <c r="BK90" s="144">
        <f t="shared" ref="BK90:BK100" si="9">ROUND(I90*H90,2)</f>
        <v>0</v>
      </c>
      <c r="BL90" s="18" t="s">
        <v>189</v>
      </c>
      <c r="BM90" s="143" t="s">
        <v>2185</v>
      </c>
    </row>
    <row r="91" spans="2:65" s="1" customFormat="1" ht="16.5" customHeight="1">
      <c r="B91" s="33"/>
      <c r="C91" s="132" t="s">
        <v>262</v>
      </c>
      <c r="D91" s="132" t="s">
        <v>184</v>
      </c>
      <c r="E91" s="133" t="s">
        <v>1844</v>
      </c>
      <c r="F91" s="134" t="s">
        <v>1845</v>
      </c>
      <c r="G91" s="135" t="s">
        <v>1082</v>
      </c>
      <c r="H91" s="136">
        <v>2</v>
      </c>
      <c r="I91" s="137"/>
      <c r="J91" s="138">
        <f t="shared" si="0"/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22</v>
      </c>
      <c r="BK91" s="144">
        <f t="shared" si="9"/>
        <v>0</v>
      </c>
      <c r="BL91" s="18" t="s">
        <v>189</v>
      </c>
      <c r="BM91" s="143" t="s">
        <v>2186</v>
      </c>
    </row>
    <row r="92" spans="2:65" s="1" customFormat="1" ht="16.5" customHeight="1">
      <c r="B92" s="33"/>
      <c r="C92" s="132" t="s">
        <v>216</v>
      </c>
      <c r="D92" s="132" t="s">
        <v>184</v>
      </c>
      <c r="E92" s="133" t="s">
        <v>1847</v>
      </c>
      <c r="F92" s="134" t="s">
        <v>1277</v>
      </c>
      <c r="G92" s="135" t="s">
        <v>1239</v>
      </c>
      <c r="H92" s="136">
        <v>10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2187</v>
      </c>
    </row>
    <row r="93" spans="2:65" s="1" customFormat="1" ht="16.5" customHeight="1">
      <c r="B93" s="33"/>
      <c r="C93" s="132" t="s">
        <v>27</v>
      </c>
      <c r="D93" s="132" t="s">
        <v>184</v>
      </c>
      <c r="E93" s="133" t="s">
        <v>1849</v>
      </c>
      <c r="F93" s="134" t="s">
        <v>478</v>
      </c>
      <c r="G93" s="135" t="s">
        <v>1070</v>
      </c>
      <c r="H93" s="136">
        <v>1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2188</v>
      </c>
    </row>
    <row r="94" spans="2:65" s="1" customFormat="1" ht="16.5" customHeight="1">
      <c r="B94" s="33"/>
      <c r="C94" s="132" t="s">
        <v>22</v>
      </c>
      <c r="D94" s="132" t="s">
        <v>184</v>
      </c>
      <c r="E94" s="133" t="s">
        <v>1217</v>
      </c>
      <c r="F94" s="134" t="s">
        <v>1218</v>
      </c>
      <c r="G94" s="135" t="s">
        <v>280</v>
      </c>
      <c r="H94" s="136">
        <v>11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2189</v>
      </c>
    </row>
    <row r="95" spans="2:65" s="1" customFormat="1" ht="16.5" customHeight="1">
      <c r="B95" s="33"/>
      <c r="C95" s="132" t="s">
        <v>82</v>
      </c>
      <c r="D95" s="132" t="s">
        <v>184</v>
      </c>
      <c r="E95" s="133" t="s">
        <v>1220</v>
      </c>
      <c r="F95" s="134" t="s">
        <v>1221</v>
      </c>
      <c r="G95" s="135" t="s">
        <v>280</v>
      </c>
      <c r="H95" s="136">
        <v>3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2190</v>
      </c>
    </row>
    <row r="96" spans="2:65" s="1" customFormat="1" ht="16.5" customHeight="1">
      <c r="B96" s="33"/>
      <c r="C96" s="132" t="s">
        <v>182</v>
      </c>
      <c r="D96" s="132" t="s">
        <v>184</v>
      </c>
      <c r="E96" s="133" t="s">
        <v>1223</v>
      </c>
      <c r="F96" s="134" t="s">
        <v>1224</v>
      </c>
      <c r="G96" s="135" t="s">
        <v>280</v>
      </c>
      <c r="H96" s="136">
        <v>18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2191</v>
      </c>
    </row>
    <row r="97" spans="2:65" s="1" customFormat="1" ht="16.5" customHeight="1">
      <c r="B97" s="33"/>
      <c r="C97" s="132" t="s">
        <v>222</v>
      </c>
      <c r="D97" s="132" t="s">
        <v>184</v>
      </c>
      <c r="E97" s="133" t="s">
        <v>1234</v>
      </c>
      <c r="F97" s="134" t="s">
        <v>1235</v>
      </c>
      <c r="G97" s="135" t="s">
        <v>1082</v>
      </c>
      <c r="H97" s="136">
        <v>6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2192</v>
      </c>
    </row>
    <row r="98" spans="2:65" s="1" customFormat="1" ht="16.5" customHeight="1">
      <c r="B98" s="33"/>
      <c r="C98" s="132" t="s">
        <v>231</v>
      </c>
      <c r="D98" s="132" t="s">
        <v>184</v>
      </c>
      <c r="E98" s="133" t="s">
        <v>1241</v>
      </c>
      <c r="F98" s="134" t="s">
        <v>1242</v>
      </c>
      <c r="G98" s="135" t="s">
        <v>1070</v>
      </c>
      <c r="H98" s="136">
        <v>2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2193</v>
      </c>
    </row>
    <row r="99" spans="2:65" s="1" customFormat="1" ht="16.5" customHeight="1">
      <c r="B99" s="33"/>
      <c r="C99" s="132" t="s">
        <v>267</v>
      </c>
      <c r="D99" s="132" t="s">
        <v>184</v>
      </c>
      <c r="E99" s="133" t="s">
        <v>1244</v>
      </c>
      <c r="F99" s="134" t="s">
        <v>1245</v>
      </c>
      <c r="G99" s="135" t="s">
        <v>280</v>
      </c>
      <c r="H99" s="136">
        <v>32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2194</v>
      </c>
    </row>
    <row r="100" spans="2:65" s="1" customFormat="1" ht="16.5" customHeight="1">
      <c r="B100" s="33"/>
      <c r="C100" s="132" t="s">
        <v>277</v>
      </c>
      <c r="D100" s="132" t="s">
        <v>184</v>
      </c>
      <c r="E100" s="133" t="s">
        <v>1249</v>
      </c>
      <c r="F100" s="134" t="s">
        <v>1250</v>
      </c>
      <c r="G100" s="135" t="s">
        <v>1251</v>
      </c>
      <c r="H100" s="136">
        <v>10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2195</v>
      </c>
    </row>
    <row r="101" spans="2:65" s="11" customFormat="1" ht="25.9" customHeight="1">
      <c r="B101" s="120"/>
      <c r="D101" s="121" t="s">
        <v>73</v>
      </c>
      <c r="E101" s="122" t="s">
        <v>1078</v>
      </c>
      <c r="F101" s="122" t="s">
        <v>1253</v>
      </c>
      <c r="I101" s="123"/>
      <c r="J101" s="124">
        <f>BK101</f>
        <v>0</v>
      </c>
      <c r="L101" s="120"/>
      <c r="M101" s="125"/>
      <c r="P101" s="126">
        <f>SUM(P102:P116)</f>
        <v>0</v>
      </c>
      <c r="R101" s="126">
        <f>SUM(R102:R116)</f>
        <v>0</v>
      </c>
      <c r="T101" s="127">
        <f>SUM(T102:T116)</f>
        <v>0</v>
      </c>
      <c r="AR101" s="121" t="s">
        <v>22</v>
      </c>
      <c r="AT101" s="128" t="s">
        <v>73</v>
      </c>
      <c r="AU101" s="128" t="s">
        <v>74</v>
      </c>
      <c r="AY101" s="121" t="s">
        <v>181</v>
      </c>
      <c r="BK101" s="129">
        <f>SUM(BK102:BK116)</f>
        <v>0</v>
      </c>
    </row>
    <row r="102" spans="2:65" s="1" customFormat="1" ht="16.5" customHeight="1">
      <c r="B102" s="33"/>
      <c r="C102" s="132" t="s">
        <v>370</v>
      </c>
      <c r="D102" s="132" t="s">
        <v>184</v>
      </c>
      <c r="E102" s="133" t="s">
        <v>1254</v>
      </c>
      <c r="F102" s="134" t="s">
        <v>1255</v>
      </c>
      <c r="G102" s="135" t="s">
        <v>1082</v>
      </c>
      <c r="H102" s="136">
        <v>5</v>
      </c>
      <c r="I102" s="137"/>
      <c r="J102" s="138">
        <f t="shared" ref="J102:J116" si="10">ROUND(I102*H102,2)</f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ref="P102:P116" si="11">O102*H102</f>
        <v>0</v>
      </c>
      <c r="Q102" s="141">
        <v>0</v>
      </c>
      <c r="R102" s="141">
        <f t="shared" ref="R102:R116" si="12">Q102*H102</f>
        <v>0</v>
      </c>
      <c r="S102" s="141">
        <v>0</v>
      </c>
      <c r="T102" s="142">
        <f t="shared" ref="T102:T116" si="13">S102*H102</f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ref="BE102:BE116" si="14">IF(N102="základní",J102,0)</f>
        <v>0</v>
      </c>
      <c r="BF102" s="144">
        <f t="shared" ref="BF102:BF116" si="15">IF(N102="snížená",J102,0)</f>
        <v>0</v>
      </c>
      <c r="BG102" s="144">
        <f t="shared" ref="BG102:BG116" si="16">IF(N102="zákl. přenesená",J102,0)</f>
        <v>0</v>
      </c>
      <c r="BH102" s="144">
        <f t="shared" ref="BH102:BH116" si="17">IF(N102="sníž. přenesená",J102,0)</f>
        <v>0</v>
      </c>
      <c r="BI102" s="144">
        <f t="shared" ref="BI102:BI116" si="18">IF(N102="nulová",J102,0)</f>
        <v>0</v>
      </c>
      <c r="BJ102" s="18" t="s">
        <v>22</v>
      </c>
      <c r="BK102" s="144">
        <f t="shared" ref="BK102:BK116" si="19">ROUND(I102*H102,2)</f>
        <v>0</v>
      </c>
      <c r="BL102" s="18" t="s">
        <v>189</v>
      </c>
      <c r="BM102" s="143" t="s">
        <v>2196</v>
      </c>
    </row>
    <row r="103" spans="2:65" s="1" customFormat="1" ht="16.5" customHeight="1">
      <c r="B103" s="33"/>
      <c r="C103" s="132" t="s">
        <v>322</v>
      </c>
      <c r="D103" s="132" t="s">
        <v>184</v>
      </c>
      <c r="E103" s="133" t="s">
        <v>1847</v>
      </c>
      <c r="F103" s="134" t="s">
        <v>1277</v>
      </c>
      <c r="G103" s="135" t="s">
        <v>1239</v>
      </c>
      <c r="H103" s="136">
        <v>5</v>
      </c>
      <c r="I103" s="137"/>
      <c r="J103" s="138">
        <f t="shared" si="1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1"/>
        <v>0</v>
      </c>
      <c r="Q103" s="141">
        <v>0</v>
      </c>
      <c r="R103" s="141">
        <f t="shared" si="12"/>
        <v>0</v>
      </c>
      <c r="S103" s="141">
        <v>0</v>
      </c>
      <c r="T103" s="142">
        <f t="shared" si="1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14"/>
        <v>0</v>
      </c>
      <c r="BF103" s="144">
        <f t="shared" si="15"/>
        <v>0</v>
      </c>
      <c r="BG103" s="144">
        <f t="shared" si="16"/>
        <v>0</v>
      </c>
      <c r="BH103" s="144">
        <f t="shared" si="17"/>
        <v>0</v>
      </c>
      <c r="BI103" s="144">
        <f t="shared" si="18"/>
        <v>0</v>
      </c>
      <c r="BJ103" s="18" t="s">
        <v>22</v>
      </c>
      <c r="BK103" s="144">
        <f t="shared" si="19"/>
        <v>0</v>
      </c>
      <c r="BL103" s="18" t="s">
        <v>189</v>
      </c>
      <c r="BM103" s="143" t="s">
        <v>2197</v>
      </c>
    </row>
    <row r="104" spans="2:65" s="1" customFormat="1" ht="16.5" customHeight="1">
      <c r="B104" s="33"/>
      <c r="C104" s="132" t="s">
        <v>378</v>
      </c>
      <c r="D104" s="132" t="s">
        <v>184</v>
      </c>
      <c r="E104" s="133" t="s">
        <v>1900</v>
      </c>
      <c r="F104" s="134" t="s">
        <v>478</v>
      </c>
      <c r="G104" s="135" t="s">
        <v>1070</v>
      </c>
      <c r="H104" s="136">
        <v>1</v>
      </c>
      <c r="I104" s="137"/>
      <c r="J104" s="138">
        <f t="shared" si="1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1"/>
        <v>0</v>
      </c>
      <c r="Q104" s="141">
        <v>0</v>
      </c>
      <c r="R104" s="141">
        <f t="shared" si="12"/>
        <v>0</v>
      </c>
      <c r="S104" s="141">
        <v>0</v>
      </c>
      <c r="T104" s="142">
        <f t="shared" si="1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14"/>
        <v>0</v>
      </c>
      <c r="BF104" s="144">
        <f t="shared" si="15"/>
        <v>0</v>
      </c>
      <c r="BG104" s="144">
        <f t="shared" si="16"/>
        <v>0</v>
      </c>
      <c r="BH104" s="144">
        <f t="shared" si="17"/>
        <v>0</v>
      </c>
      <c r="BI104" s="144">
        <f t="shared" si="18"/>
        <v>0</v>
      </c>
      <c r="BJ104" s="18" t="s">
        <v>22</v>
      </c>
      <c r="BK104" s="144">
        <f t="shared" si="19"/>
        <v>0</v>
      </c>
      <c r="BL104" s="18" t="s">
        <v>189</v>
      </c>
      <c r="BM104" s="143" t="s">
        <v>2198</v>
      </c>
    </row>
    <row r="105" spans="2:65" s="1" customFormat="1" ht="16.5" customHeight="1">
      <c r="B105" s="33"/>
      <c r="C105" s="132" t="s">
        <v>337</v>
      </c>
      <c r="D105" s="132" t="s">
        <v>184</v>
      </c>
      <c r="E105" s="133" t="s">
        <v>2199</v>
      </c>
      <c r="F105" s="134" t="s">
        <v>1283</v>
      </c>
      <c r="G105" s="135" t="s">
        <v>1082</v>
      </c>
      <c r="H105" s="136">
        <v>2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2200</v>
      </c>
    </row>
    <row r="106" spans="2:65" s="1" customFormat="1" ht="16.5" customHeight="1">
      <c r="B106" s="33"/>
      <c r="C106" s="132" t="s">
        <v>348</v>
      </c>
      <c r="D106" s="132" t="s">
        <v>184</v>
      </c>
      <c r="E106" s="133" t="s">
        <v>2201</v>
      </c>
      <c r="F106" s="134" t="s">
        <v>1286</v>
      </c>
      <c r="G106" s="135" t="s">
        <v>1082</v>
      </c>
      <c r="H106" s="136">
        <v>1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2202</v>
      </c>
    </row>
    <row r="107" spans="2:65" s="1" customFormat="1" ht="16.5" customHeight="1">
      <c r="B107" s="33"/>
      <c r="C107" s="132" t="s">
        <v>385</v>
      </c>
      <c r="D107" s="132" t="s">
        <v>184</v>
      </c>
      <c r="E107" s="133" t="s">
        <v>1249</v>
      </c>
      <c r="F107" s="134" t="s">
        <v>1250</v>
      </c>
      <c r="G107" s="135" t="s">
        <v>1251</v>
      </c>
      <c r="H107" s="136">
        <v>10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2203</v>
      </c>
    </row>
    <row r="108" spans="2:65" s="1" customFormat="1" ht="16.5" customHeight="1">
      <c r="B108" s="33"/>
      <c r="C108" s="132" t="s">
        <v>8</v>
      </c>
      <c r="D108" s="132" t="s">
        <v>184</v>
      </c>
      <c r="E108" s="133" t="s">
        <v>1259</v>
      </c>
      <c r="F108" s="134" t="s">
        <v>1260</v>
      </c>
      <c r="G108" s="135" t="s">
        <v>280</v>
      </c>
      <c r="H108" s="136">
        <v>11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2204</v>
      </c>
    </row>
    <row r="109" spans="2:65" s="1" customFormat="1" ht="16.5" customHeight="1">
      <c r="B109" s="33"/>
      <c r="C109" s="132" t="s">
        <v>303</v>
      </c>
      <c r="D109" s="132" t="s">
        <v>184</v>
      </c>
      <c r="E109" s="133" t="s">
        <v>1262</v>
      </c>
      <c r="F109" s="134" t="s">
        <v>1263</v>
      </c>
      <c r="G109" s="135" t="s">
        <v>280</v>
      </c>
      <c r="H109" s="136">
        <v>38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2205</v>
      </c>
    </row>
    <row r="110" spans="2:65" s="1" customFormat="1" ht="16.5" customHeight="1">
      <c r="B110" s="33"/>
      <c r="C110" s="132" t="s">
        <v>308</v>
      </c>
      <c r="D110" s="132" t="s">
        <v>184</v>
      </c>
      <c r="E110" s="133" t="s">
        <v>1268</v>
      </c>
      <c r="F110" s="134" t="s">
        <v>1269</v>
      </c>
      <c r="G110" s="135" t="s">
        <v>280</v>
      </c>
      <c r="H110" s="136">
        <v>49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2206</v>
      </c>
    </row>
    <row r="111" spans="2:65" s="1" customFormat="1" ht="16.5" customHeight="1">
      <c r="B111" s="33"/>
      <c r="C111" s="132" t="s">
        <v>313</v>
      </c>
      <c r="D111" s="132" t="s">
        <v>184</v>
      </c>
      <c r="E111" s="133" t="s">
        <v>1271</v>
      </c>
      <c r="F111" s="134" t="s">
        <v>1235</v>
      </c>
      <c r="G111" s="135" t="s">
        <v>1082</v>
      </c>
      <c r="H111" s="136">
        <v>8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2207</v>
      </c>
    </row>
    <row r="112" spans="2:65" s="1" customFormat="1" ht="16.5" customHeight="1">
      <c r="B112" s="33"/>
      <c r="C112" s="132" t="s">
        <v>317</v>
      </c>
      <c r="D112" s="132" t="s">
        <v>184</v>
      </c>
      <c r="E112" s="133" t="s">
        <v>1273</v>
      </c>
      <c r="F112" s="134" t="s">
        <v>1274</v>
      </c>
      <c r="G112" s="135" t="s">
        <v>1082</v>
      </c>
      <c r="H112" s="136">
        <v>8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2208</v>
      </c>
    </row>
    <row r="113" spans="2:65" s="1" customFormat="1" ht="16.5" customHeight="1">
      <c r="B113" s="33"/>
      <c r="C113" s="132" t="s">
        <v>329</v>
      </c>
      <c r="D113" s="132" t="s">
        <v>184</v>
      </c>
      <c r="E113" s="133" t="s">
        <v>1279</v>
      </c>
      <c r="F113" s="134" t="s">
        <v>1280</v>
      </c>
      <c r="G113" s="135" t="s">
        <v>1082</v>
      </c>
      <c r="H113" s="136">
        <v>3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2209</v>
      </c>
    </row>
    <row r="114" spans="2:65" s="1" customFormat="1" ht="16.5" customHeight="1">
      <c r="B114" s="33"/>
      <c r="C114" s="132" t="s">
        <v>7</v>
      </c>
      <c r="D114" s="132" t="s">
        <v>184</v>
      </c>
      <c r="E114" s="133" t="s">
        <v>1288</v>
      </c>
      <c r="F114" s="134" t="s">
        <v>1289</v>
      </c>
      <c r="G114" s="135" t="s">
        <v>1082</v>
      </c>
      <c r="H114" s="136">
        <v>3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2210</v>
      </c>
    </row>
    <row r="115" spans="2:65" s="1" customFormat="1" ht="16.5" customHeight="1">
      <c r="B115" s="33"/>
      <c r="C115" s="132" t="s">
        <v>359</v>
      </c>
      <c r="D115" s="132" t="s">
        <v>184</v>
      </c>
      <c r="E115" s="133" t="s">
        <v>1291</v>
      </c>
      <c r="F115" s="134" t="s">
        <v>1292</v>
      </c>
      <c r="G115" s="135" t="s">
        <v>280</v>
      </c>
      <c r="H115" s="136">
        <v>49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2211</v>
      </c>
    </row>
    <row r="116" spans="2:65" s="1" customFormat="1" ht="16.5" customHeight="1">
      <c r="B116" s="33"/>
      <c r="C116" s="132" t="s">
        <v>365</v>
      </c>
      <c r="D116" s="132" t="s">
        <v>184</v>
      </c>
      <c r="E116" s="133" t="s">
        <v>1294</v>
      </c>
      <c r="F116" s="134" t="s">
        <v>1295</v>
      </c>
      <c r="G116" s="135" t="s">
        <v>280</v>
      </c>
      <c r="H116" s="136">
        <v>49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2212</v>
      </c>
    </row>
    <row r="117" spans="2:65" s="11" customFormat="1" ht="25.9" customHeight="1">
      <c r="B117" s="120"/>
      <c r="D117" s="121" t="s">
        <v>73</v>
      </c>
      <c r="E117" s="122" t="s">
        <v>1138</v>
      </c>
      <c r="F117" s="122" t="s">
        <v>1297</v>
      </c>
      <c r="I117" s="123"/>
      <c r="J117" s="124">
        <f>BK117</f>
        <v>0</v>
      </c>
      <c r="L117" s="120"/>
      <c r="M117" s="125"/>
      <c r="P117" s="126">
        <f>SUM(P118:P125)</f>
        <v>0</v>
      </c>
      <c r="R117" s="126">
        <f>SUM(R118:R125)</f>
        <v>0</v>
      </c>
      <c r="T117" s="127">
        <f>SUM(T118:T125)</f>
        <v>0</v>
      </c>
      <c r="AR117" s="121" t="s">
        <v>22</v>
      </c>
      <c r="AT117" s="128" t="s">
        <v>73</v>
      </c>
      <c r="AU117" s="128" t="s">
        <v>74</v>
      </c>
      <c r="AY117" s="121" t="s">
        <v>181</v>
      </c>
      <c r="BK117" s="129">
        <f>SUM(BK118:BK125)</f>
        <v>0</v>
      </c>
    </row>
    <row r="118" spans="2:65" s="1" customFormat="1" ht="16.5" customHeight="1">
      <c r="B118" s="33"/>
      <c r="C118" s="132" t="s">
        <v>396</v>
      </c>
      <c r="D118" s="132" t="s">
        <v>184</v>
      </c>
      <c r="E118" s="133" t="s">
        <v>1298</v>
      </c>
      <c r="F118" s="134" t="s">
        <v>1299</v>
      </c>
      <c r="G118" s="135" t="s">
        <v>1070</v>
      </c>
      <c r="H118" s="136">
        <v>3</v>
      </c>
      <c r="I118" s="137"/>
      <c r="J118" s="138">
        <f t="shared" ref="J118:J124" si="20">ROUND(I118*H118,2)</f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ref="P118:P124" si="21">O118*H118</f>
        <v>0</v>
      </c>
      <c r="Q118" s="141">
        <v>0</v>
      </c>
      <c r="R118" s="141">
        <f t="shared" ref="R118:R124" si="22">Q118*H118</f>
        <v>0</v>
      </c>
      <c r="S118" s="141">
        <v>0</v>
      </c>
      <c r="T118" s="142">
        <f t="shared" ref="T118:T124" si="23">S118*H118</f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ref="BE118:BE124" si="24">IF(N118="základní",J118,0)</f>
        <v>0</v>
      </c>
      <c r="BF118" s="144">
        <f t="shared" ref="BF118:BF124" si="25">IF(N118="snížená",J118,0)</f>
        <v>0</v>
      </c>
      <c r="BG118" s="144">
        <f t="shared" ref="BG118:BG124" si="26">IF(N118="zákl. přenesená",J118,0)</f>
        <v>0</v>
      </c>
      <c r="BH118" s="144">
        <f t="shared" ref="BH118:BH124" si="27">IF(N118="sníž. přenesená",J118,0)</f>
        <v>0</v>
      </c>
      <c r="BI118" s="144">
        <f t="shared" ref="BI118:BI124" si="28">IF(N118="nulová",J118,0)</f>
        <v>0</v>
      </c>
      <c r="BJ118" s="18" t="s">
        <v>22</v>
      </c>
      <c r="BK118" s="144">
        <f t="shared" ref="BK118:BK124" si="29">ROUND(I118*H118,2)</f>
        <v>0</v>
      </c>
      <c r="BL118" s="18" t="s">
        <v>189</v>
      </c>
      <c r="BM118" s="143" t="s">
        <v>2213</v>
      </c>
    </row>
    <row r="119" spans="2:65" s="1" customFormat="1" ht="16.5" customHeight="1">
      <c r="B119" s="33"/>
      <c r="C119" s="132" t="s">
        <v>402</v>
      </c>
      <c r="D119" s="132" t="s">
        <v>184</v>
      </c>
      <c r="E119" s="133" t="s">
        <v>1304</v>
      </c>
      <c r="F119" s="134" t="s">
        <v>1305</v>
      </c>
      <c r="G119" s="135" t="s">
        <v>1070</v>
      </c>
      <c r="H119" s="136">
        <v>3</v>
      </c>
      <c r="I119" s="137"/>
      <c r="J119" s="138">
        <f t="shared" si="2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21"/>
        <v>0</v>
      </c>
      <c r="Q119" s="141">
        <v>0</v>
      </c>
      <c r="R119" s="141">
        <f t="shared" si="22"/>
        <v>0</v>
      </c>
      <c r="S119" s="141">
        <v>0</v>
      </c>
      <c r="T119" s="142">
        <f t="shared" si="2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24"/>
        <v>0</v>
      </c>
      <c r="BF119" s="144">
        <f t="shared" si="25"/>
        <v>0</v>
      </c>
      <c r="BG119" s="144">
        <f t="shared" si="26"/>
        <v>0</v>
      </c>
      <c r="BH119" s="144">
        <f t="shared" si="27"/>
        <v>0</v>
      </c>
      <c r="BI119" s="144">
        <f t="shared" si="28"/>
        <v>0</v>
      </c>
      <c r="BJ119" s="18" t="s">
        <v>22</v>
      </c>
      <c r="BK119" s="144">
        <f t="shared" si="29"/>
        <v>0</v>
      </c>
      <c r="BL119" s="18" t="s">
        <v>189</v>
      </c>
      <c r="BM119" s="143" t="s">
        <v>2214</v>
      </c>
    </row>
    <row r="120" spans="2:65" s="1" customFormat="1" ht="16.5" customHeight="1">
      <c r="B120" s="33"/>
      <c r="C120" s="132" t="s">
        <v>409</v>
      </c>
      <c r="D120" s="132" t="s">
        <v>184</v>
      </c>
      <c r="E120" s="133" t="s">
        <v>1310</v>
      </c>
      <c r="F120" s="134" t="s">
        <v>1311</v>
      </c>
      <c r="G120" s="135" t="s">
        <v>1070</v>
      </c>
      <c r="H120" s="136">
        <v>2</v>
      </c>
      <c r="I120" s="137"/>
      <c r="J120" s="138">
        <f t="shared" si="2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21"/>
        <v>0</v>
      </c>
      <c r="Q120" s="141">
        <v>0</v>
      </c>
      <c r="R120" s="141">
        <f t="shared" si="22"/>
        <v>0</v>
      </c>
      <c r="S120" s="141">
        <v>0</v>
      </c>
      <c r="T120" s="142">
        <f t="shared" si="2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24"/>
        <v>0</v>
      </c>
      <c r="BF120" s="144">
        <f t="shared" si="25"/>
        <v>0</v>
      </c>
      <c r="BG120" s="144">
        <f t="shared" si="26"/>
        <v>0</v>
      </c>
      <c r="BH120" s="144">
        <f t="shared" si="27"/>
        <v>0</v>
      </c>
      <c r="BI120" s="144">
        <f t="shared" si="28"/>
        <v>0</v>
      </c>
      <c r="BJ120" s="18" t="s">
        <v>22</v>
      </c>
      <c r="BK120" s="144">
        <f t="shared" si="29"/>
        <v>0</v>
      </c>
      <c r="BL120" s="18" t="s">
        <v>189</v>
      </c>
      <c r="BM120" s="143" t="s">
        <v>2215</v>
      </c>
    </row>
    <row r="121" spans="2:65" s="1" customFormat="1" ht="16.5" customHeight="1">
      <c r="B121" s="33"/>
      <c r="C121" s="132" t="s">
        <v>418</v>
      </c>
      <c r="D121" s="132" t="s">
        <v>184</v>
      </c>
      <c r="E121" s="133" t="s">
        <v>1322</v>
      </c>
      <c r="F121" s="134" t="s">
        <v>1323</v>
      </c>
      <c r="G121" s="135" t="s">
        <v>1082</v>
      </c>
      <c r="H121" s="136">
        <v>2</v>
      </c>
      <c r="I121" s="137"/>
      <c r="J121" s="138">
        <f t="shared" si="2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21"/>
        <v>0</v>
      </c>
      <c r="Q121" s="141">
        <v>0</v>
      </c>
      <c r="R121" s="141">
        <f t="shared" si="22"/>
        <v>0</v>
      </c>
      <c r="S121" s="141">
        <v>0</v>
      </c>
      <c r="T121" s="142">
        <f t="shared" si="2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24"/>
        <v>0</v>
      </c>
      <c r="BF121" s="144">
        <f t="shared" si="25"/>
        <v>0</v>
      </c>
      <c r="BG121" s="144">
        <f t="shared" si="26"/>
        <v>0</v>
      </c>
      <c r="BH121" s="144">
        <f t="shared" si="27"/>
        <v>0</v>
      </c>
      <c r="BI121" s="144">
        <f t="shared" si="28"/>
        <v>0</v>
      </c>
      <c r="BJ121" s="18" t="s">
        <v>22</v>
      </c>
      <c r="BK121" s="144">
        <f t="shared" si="29"/>
        <v>0</v>
      </c>
      <c r="BL121" s="18" t="s">
        <v>189</v>
      </c>
      <c r="BM121" s="143" t="s">
        <v>2216</v>
      </c>
    </row>
    <row r="122" spans="2:65" s="1" customFormat="1" ht="16.5" customHeight="1">
      <c r="B122" s="33"/>
      <c r="C122" s="132" t="s">
        <v>424</v>
      </c>
      <c r="D122" s="132" t="s">
        <v>184</v>
      </c>
      <c r="E122" s="133" t="s">
        <v>1328</v>
      </c>
      <c r="F122" s="134" t="s">
        <v>1329</v>
      </c>
      <c r="G122" s="135" t="s">
        <v>1070</v>
      </c>
      <c r="H122" s="136">
        <v>8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2217</v>
      </c>
    </row>
    <row r="123" spans="2:65" s="1" customFormat="1" ht="16.5" customHeight="1">
      <c r="B123" s="33"/>
      <c r="C123" s="132" t="s">
        <v>431</v>
      </c>
      <c r="D123" s="132" t="s">
        <v>184</v>
      </c>
      <c r="E123" s="133" t="s">
        <v>1900</v>
      </c>
      <c r="F123" s="134" t="s">
        <v>478</v>
      </c>
      <c r="G123" s="135" t="s">
        <v>1070</v>
      </c>
      <c r="H123" s="136">
        <v>1</v>
      </c>
      <c r="I123" s="137"/>
      <c r="J123" s="138">
        <f t="shared" si="2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21"/>
        <v>0</v>
      </c>
      <c r="Q123" s="141">
        <v>0</v>
      </c>
      <c r="R123" s="141">
        <f t="shared" si="22"/>
        <v>0</v>
      </c>
      <c r="S123" s="141">
        <v>0</v>
      </c>
      <c r="T123" s="142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2218</v>
      </c>
    </row>
    <row r="124" spans="2:65" s="1" customFormat="1" ht="16.5" customHeight="1">
      <c r="B124" s="33"/>
      <c r="C124" s="132" t="s">
        <v>436</v>
      </c>
      <c r="D124" s="132" t="s">
        <v>184</v>
      </c>
      <c r="E124" s="133" t="s">
        <v>1249</v>
      </c>
      <c r="F124" s="134" t="s">
        <v>1250</v>
      </c>
      <c r="G124" s="135" t="s">
        <v>1251</v>
      </c>
      <c r="H124" s="136">
        <v>10</v>
      </c>
      <c r="I124" s="137"/>
      <c r="J124" s="138">
        <f t="shared" si="2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21"/>
        <v>0</v>
      </c>
      <c r="Q124" s="141">
        <v>0</v>
      </c>
      <c r="R124" s="141">
        <f t="shared" si="22"/>
        <v>0</v>
      </c>
      <c r="S124" s="141">
        <v>0</v>
      </c>
      <c r="T124" s="142">
        <f t="shared" si="2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24"/>
        <v>0</v>
      </c>
      <c r="BF124" s="144">
        <f t="shared" si="25"/>
        <v>0</v>
      </c>
      <c r="BG124" s="144">
        <f t="shared" si="26"/>
        <v>0</v>
      </c>
      <c r="BH124" s="144">
        <f t="shared" si="27"/>
        <v>0</v>
      </c>
      <c r="BI124" s="144">
        <f t="shared" si="28"/>
        <v>0</v>
      </c>
      <c r="BJ124" s="18" t="s">
        <v>22</v>
      </c>
      <c r="BK124" s="144">
        <f t="shared" si="29"/>
        <v>0</v>
      </c>
      <c r="BL124" s="18" t="s">
        <v>189</v>
      </c>
      <c r="BM124" s="143" t="s">
        <v>2219</v>
      </c>
    </row>
    <row r="125" spans="2:65" s="1" customFormat="1" ht="97.5">
      <c r="B125" s="33"/>
      <c r="D125" s="150" t="s">
        <v>1232</v>
      </c>
      <c r="F125" s="195" t="s">
        <v>1396</v>
      </c>
      <c r="I125" s="147"/>
      <c r="L125" s="33"/>
      <c r="M125" s="196"/>
      <c r="N125" s="192"/>
      <c r="O125" s="192"/>
      <c r="P125" s="192"/>
      <c r="Q125" s="192"/>
      <c r="R125" s="192"/>
      <c r="S125" s="192"/>
      <c r="T125" s="197"/>
      <c r="AT125" s="18" t="s">
        <v>1232</v>
      </c>
      <c r="AU125" s="18" t="s">
        <v>22</v>
      </c>
    </row>
    <row r="126" spans="2:65" s="1" customFormat="1" ht="6.95" customHeight="1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33"/>
    </row>
  </sheetData>
  <sheetProtection algorithmName="SHA-512" hashValue="znSEWWTjPKglF2S+sGSOlatGNuluuHY1kmN3dOlFwQ1YlhWReGGpiUHT26/R9t3TZtq3O0/9tlw64ICMIfQl9g==" saltValue="nxYXRRIMgJw1y1lmZ4wPnog50GnLLezsHwdDQZJwFpHjSnkt75pzXEpJMICkCrZA4HVrcomcr6TDXQ3q8csXDg==" spinCount="100000" sheet="1" objects="1" scenarios="1" formatColumns="0" formatRows="0" autoFilter="0"/>
  <autoFilter ref="C87:K125" xr:uid="{00000000-0009-0000-0000-00000D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125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1971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2220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ROUND((SUM(BE88:BE123)),  2)</f>
        <v>0</v>
      </c>
      <c r="I35" s="94">
        <v>0.21</v>
      </c>
      <c r="J35" s="84">
        <f>ROUND(((SUM(BE88:BE123))*I35),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ROUND((SUM(BF88:BF123)),  2)</f>
        <v>0</v>
      </c>
      <c r="I36" s="94">
        <v>0.12</v>
      </c>
      <c r="J36" s="84">
        <f>ROUND(((SUM(BF88:BF123))*I36),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ROUND((SUM(BG88:BG123)),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ROUND((SUM(BH88:BH123)),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ROUND((SUM(BI88:BI123)),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1971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SO_C3 - Vzduchotechnika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J88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2221</v>
      </c>
      <c r="E64" s="106"/>
      <c r="F64" s="106"/>
      <c r="G64" s="106"/>
      <c r="H64" s="106"/>
      <c r="I64" s="106"/>
      <c r="J64" s="107">
        <f>J89</f>
        <v>0</v>
      </c>
      <c r="L64" s="104"/>
    </row>
    <row r="65" spans="2:12" s="8" customFormat="1" ht="24.95" customHeight="1">
      <c r="B65" s="104"/>
      <c r="D65" s="105" t="s">
        <v>2222</v>
      </c>
      <c r="E65" s="106"/>
      <c r="F65" s="106"/>
      <c r="G65" s="106"/>
      <c r="H65" s="106"/>
      <c r="I65" s="106"/>
      <c r="J65" s="107">
        <f>J96</f>
        <v>0</v>
      </c>
      <c r="L65" s="104"/>
    </row>
    <row r="66" spans="2:12" s="8" customFormat="1" ht="24.95" customHeight="1">
      <c r="B66" s="104"/>
      <c r="D66" s="105" t="s">
        <v>1908</v>
      </c>
      <c r="E66" s="106"/>
      <c r="F66" s="106"/>
      <c r="G66" s="106"/>
      <c r="H66" s="106"/>
      <c r="I66" s="106"/>
      <c r="J66" s="107">
        <f>J109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166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5" t="str">
        <f>E7</f>
        <v>ZŠ Milín - stavební úpravy hygienického zařízení</v>
      </c>
      <c r="F76" s="326"/>
      <c r="G76" s="326"/>
      <c r="H76" s="326"/>
      <c r="L76" s="33"/>
    </row>
    <row r="77" spans="2:12" ht="12" customHeight="1">
      <c r="B77" s="21"/>
      <c r="C77" s="28" t="s">
        <v>143</v>
      </c>
      <c r="L77" s="21"/>
    </row>
    <row r="78" spans="2:12" s="1" customFormat="1" ht="16.5" customHeight="1">
      <c r="B78" s="33"/>
      <c r="E78" s="325" t="s">
        <v>1971</v>
      </c>
      <c r="F78" s="327"/>
      <c r="G78" s="327"/>
      <c r="H78" s="327"/>
      <c r="L78" s="33"/>
    </row>
    <row r="79" spans="2:12" s="1" customFormat="1" ht="12" customHeight="1">
      <c r="B79" s="33"/>
      <c r="C79" s="28" t="s">
        <v>145</v>
      </c>
      <c r="L79" s="33"/>
    </row>
    <row r="80" spans="2:12" s="1" customFormat="1" ht="16.5" customHeight="1">
      <c r="B80" s="33"/>
      <c r="E80" s="284" t="str">
        <f>E11</f>
        <v>SO_C3 - Vzduchotechnika</v>
      </c>
      <c r="F80" s="327"/>
      <c r="G80" s="327"/>
      <c r="H80" s="327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23</v>
      </c>
      <c r="F82" s="26" t="str">
        <f>F14</f>
        <v>Milín</v>
      </c>
      <c r="I82" s="28" t="s">
        <v>25</v>
      </c>
      <c r="J82" s="50" t="str">
        <f>IF(J14="","",J14)</f>
        <v>13. 4. 2025</v>
      </c>
      <c r="L82" s="33"/>
    </row>
    <row r="83" spans="2:65" s="1" customFormat="1" ht="6.95" customHeight="1">
      <c r="B83" s="33"/>
      <c r="L83" s="33"/>
    </row>
    <row r="84" spans="2:65" s="1" customFormat="1" ht="15.2" customHeight="1">
      <c r="B84" s="33"/>
      <c r="C84" s="28" t="s">
        <v>29</v>
      </c>
      <c r="F84" s="26" t="str">
        <f>E17</f>
        <v xml:space="preserve"> </v>
      </c>
      <c r="I84" s="28" t="s">
        <v>35</v>
      </c>
      <c r="J84" s="31" t="str">
        <f>E23</f>
        <v xml:space="preserve"> </v>
      </c>
      <c r="L84" s="33"/>
    </row>
    <row r="85" spans="2:65" s="1" customFormat="1" ht="15.2" customHeight="1">
      <c r="B85" s="33"/>
      <c r="C85" s="28" t="s">
        <v>33</v>
      </c>
      <c r="F85" s="26" t="str">
        <f>IF(E20="","",E20)</f>
        <v>Vyplň údaj</v>
      </c>
      <c r="I85" s="28" t="s">
        <v>37</v>
      </c>
      <c r="J85" s="31" t="str">
        <f>E26</f>
        <v xml:space="preserve"> 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167</v>
      </c>
      <c r="D87" s="114" t="s">
        <v>59</v>
      </c>
      <c r="E87" s="114" t="s">
        <v>55</v>
      </c>
      <c r="F87" s="114" t="s">
        <v>56</v>
      </c>
      <c r="G87" s="114" t="s">
        <v>168</v>
      </c>
      <c r="H87" s="114" t="s">
        <v>169</v>
      </c>
      <c r="I87" s="114" t="s">
        <v>170</v>
      </c>
      <c r="J87" s="114" t="s">
        <v>149</v>
      </c>
      <c r="K87" s="115" t="s">
        <v>171</v>
      </c>
      <c r="L87" s="112"/>
      <c r="M87" s="57" t="s">
        <v>20</v>
      </c>
      <c r="N87" s="58" t="s">
        <v>44</v>
      </c>
      <c r="O87" s="58" t="s">
        <v>172</v>
      </c>
      <c r="P87" s="58" t="s">
        <v>173</v>
      </c>
      <c r="Q87" s="58" t="s">
        <v>174</v>
      </c>
      <c r="R87" s="58" t="s">
        <v>175</v>
      </c>
      <c r="S87" s="58" t="s">
        <v>176</v>
      </c>
      <c r="T87" s="59" t="s">
        <v>177</v>
      </c>
    </row>
    <row r="88" spans="2:65" s="1" customFormat="1" ht="22.9" customHeight="1">
      <c r="B88" s="33"/>
      <c r="C88" s="62" t="s">
        <v>178</v>
      </c>
      <c r="J88" s="116">
        <f>BK88</f>
        <v>0</v>
      </c>
      <c r="L88" s="33"/>
      <c r="M88" s="60"/>
      <c r="N88" s="51"/>
      <c r="O88" s="51"/>
      <c r="P88" s="117">
        <f>P89+P96+P109</f>
        <v>0</v>
      </c>
      <c r="Q88" s="51"/>
      <c r="R88" s="117">
        <f>R89+R96+R109</f>
        <v>0</v>
      </c>
      <c r="S88" s="51"/>
      <c r="T88" s="118">
        <f>T89+T96+T109</f>
        <v>0</v>
      </c>
      <c r="AT88" s="18" t="s">
        <v>73</v>
      </c>
      <c r="AU88" s="18" t="s">
        <v>150</v>
      </c>
      <c r="BK88" s="119">
        <f>BK89+BK96+BK109</f>
        <v>0</v>
      </c>
    </row>
    <row r="89" spans="2:65" s="11" customFormat="1" ht="25.9" customHeight="1">
      <c r="B89" s="120"/>
      <c r="D89" s="121" t="s">
        <v>73</v>
      </c>
      <c r="E89" s="122" t="s">
        <v>1066</v>
      </c>
      <c r="F89" s="122" t="s">
        <v>95</v>
      </c>
      <c r="I89" s="123"/>
      <c r="J89" s="124">
        <f>BK89</f>
        <v>0</v>
      </c>
      <c r="L89" s="120"/>
      <c r="M89" s="125"/>
      <c r="P89" s="126">
        <f>SUM(P90:P95)</f>
        <v>0</v>
      </c>
      <c r="R89" s="126">
        <f>SUM(R90:R95)</f>
        <v>0</v>
      </c>
      <c r="T89" s="127">
        <f>SUM(T90:T95)</f>
        <v>0</v>
      </c>
      <c r="AR89" s="121" t="s">
        <v>22</v>
      </c>
      <c r="AT89" s="128" t="s">
        <v>73</v>
      </c>
      <c r="AU89" s="128" t="s">
        <v>74</v>
      </c>
      <c r="AY89" s="121" t="s">
        <v>181</v>
      </c>
      <c r="BK89" s="129">
        <f>SUM(BK90:BK95)</f>
        <v>0</v>
      </c>
    </row>
    <row r="90" spans="2:65" s="1" customFormat="1" ht="24.2" customHeight="1">
      <c r="B90" s="33"/>
      <c r="C90" s="132" t="s">
        <v>22</v>
      </c>
      <c r="D90" s="132" t="s">
        <v>184</v>
      </c>
      <c r="E90" s="133" t="s">
        <v>1506</v>
      </c>
      <c r="F90" s="134" t="s">
        <v>1507</v>
      </c>
      <c r="G90" s="135" t="s">
        <v>1082</v>
      </c>
      <c r="H90" s="136">
        <v>4</v>
      </c>
      <c r="I90" s="137"/>
      <c r="J90" s="138">
        <f t="shared" ref="J90:J95" si="0">ROUND(I90*H90,2)</f>
        <v>0</v>
      </c>
      <c r="K90" s="134" t="s">
        <v>20</v>
      </c>
      <c r="L90" s="33"/>
      <c r="M90" s="139" t="s">
        <v>20</v>
      </c>
      <c r="N90" s="140" t="s">
        <v>45</v>
      </c>
      <c r="P90" s="141">
        <f t="shared" ref="P90:P95" si="1">O90*H90</f>
        <v>0</v>
      </c>
      <c r="Q90" s="141">
        <v>0</v>
      </c>
      <c r="R90" s="141">
        <f t="shared" ref="R90:R95" si="2">Q90*H90</f>
        <v>0</v>
      </c>
      <c r="S90" s="141">
        <v>0</v>
      </c>
      <c r="T90" s="142">
        <f t="shared" ref="T90:T95" si="3">S90*H90</f>
        <v>0</v>
      </c>
      <c r="AR90" s="143" t="s">
        <v>189</v>
      </c>
      <c r="AT90" s="143" t="s">
        <v>184</v>
      </c>
      <c r="AU90" s="143" t="s">
        <v>22</v>
      </c>
      <c r="AY90" s="18" t="s">
        <v>181</v>
      </c>
      <c r="BE90" s="144">
        <f t="shared" ref="BE90:BE95" si="4">IF(N90="základní",J90,0)</f>
        <v>0</v>
      </c>
      <c r="BF90" s="144">
        <f t="shared" ref="BF90:BF95" si="5">IF(N90="snížená",J90,0)</f>
        <v>0</v>
      </c>
      <c r="BG90" s="144">
        <f t="shared" ref="BG90:BG95" si="6">IF(N90="zákl. přenesená",J90,0)</f>
        <v>0</v>
      </c>
      <c r="BH90" s="144">
        <f t="shared" ref="BH90:BH95" si="7">IF(N90="sníž. přenesená",J90,0)</f>
        <v>0</v>
      </c>
      <c r="BI90" s="144">
        <f t="shared" ref="BI90:BI95" si="8">IF(N90="nulová",J90,0)</f>
        <v>0</v>
      </c>
      <c r="BJ90" s="18" t="s">
        <v>22</v>
      </c>
      <c r="BK90" s="144">
        <f t="shared" ref="BK90:BK95" si="9">ROUND(I90*H90,2)</f>
        <v>0</v>
      </c>
      <c r="BL90" s="18" t="s">
        <v>189</v>
      </c>
      <c r="BM90" s="143" t="s">
        <v>2223</v>
      </c>
    </row>
    <row r="91" spans="2:65" s="1" customFormat="1" ht="24.2" customHeight="1">
      <c r="B91" s="33"/>
      <c r="C91" s="132" t="s">
        <v>82</v>
      </c>
      <c r="D91" s="132" t="s">
        <v>184</v>
      </c>
      <c r="E91" s="133" t="s">
        <v>1509</v>
      </c>
      <c r="F91" s="134" t="s">
        <v>1510</v>
      </c>
      <c r="G91" s="135" t="s">
        <v>1082</v>
      </c>
      <c r="H91" s="136">
        <v>6</v>
      </c>
      <c r="I91" s="137"/>
      <c r="J91" s="138">
        <f t="shared" si="0"/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22</v>
      </c>
      <c r="BK91" s="144">
        <f t="shared" si="9"/>
        <v>0</v>
      </c>
      <c r="BL91" s="18" t="s">
        <v>189</v>
      </c>
      <c r="BM91" s="143" t="s">
        <v>2224</v>
      </c>
    </row>
    <row r="92" spans="2:65" s="1" customFormat="1" ht="24.2" customHeight="1">
      <c r="B92" s="33"/>
      <c r="C92" s="132" t="s">
        <v>182</v>
      </c>
      <c r="D92" s="132" t="s">
        <v>184</v>
      </c>
      <c r="E92" s="133" t="s">
        <v>1512</v>
      </c>
      <c r="F92" s="134" t="s">
        <v>1513</v>
      </c>
      <c r="G92" s="135" t="s">
        <v>1417</v>
      </c>
      <c r="H92" s="136">
        <v>12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2225</v>
      </c>
    </row>
    <row r="93" spans="2:65" s="1" customFormat="1" ht="24.2" customHeight="1">
      <c r="B93" s="33"/>
      <c r="C93" s="132" t="s">
        <v>222</v>
      </c>
      <c r="D93" s="132" t="s">
        <v>184</v>
      </c>
      <c r="E93" s="133" t="s">
        <v>1912</v>
      </c>
      <c r="F93" s="134" t="s">
        <v>1522</v>
      </c>
      <c r="G93" s="135" t="s">
        <v>1082</v>
      </c>
      <c r="H93" s="136">
        <v>1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2226</v>
      </c>
    </row>
    <row r="94" spans="2:65" s="1" customFormat="1" ht="16.5" customHeight="1">
      <c r="B94" s="33"/>
      <c r="C94" s="132" t="s">
        <v>189</v>
      </c>
      <c r="D94" s="132" t="s">
        <v>184</v>
      </c>
      <c r="E94" s="133" t="s">
        <v>1515</v>
      </c>
      <c r="F94" s="134" t="s">
        <v>1516</v>
      </c>
      <c r="G94" s="135" t="s">
        <v>452</v>
      </c>
      <c r="H94" s="136">
        <v>0.1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2227</v>
      </c>
    </row>
    <row r="95" spans="2:65" s="1" customFormat="1" ht="16.5" customHeight="1">
      <c r="B95" s="33"/>
      <c r="C95" s="132" t="s">
        <v>216</v>
      </c>
      <c r="D95" s="132" t="s">
        <v>184</v>
      </c>
      <c r="E95" s="133" t="s">
        <v>1518</v>
      </c>
      <c r="F95" s="134" t="s">
        <v>1519</v>
      </c>
      <c r="G95" s="135" t="s">
        <v>1239</v>
      </c>
      <c r="H95" s="136">
        <v>5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2228</v>
      </c>
    </row>
    <row r="96" spans="2:65" s="11" customFormat="1" ht="25.9" customHeight="1">
      <c r="B96" s="120"/>
      <c r="D96" s="121" t="s">
        <v>73</v>
      </c>
      <c r="E96" s="122" t="s">
        <v>1078</v>
      </c>
      <c r="F96" s="122" t="s">
        <v>2229</v>
      </c>
      <c r="I96" s="123"/>
      <c r="J96" s="124">
        <f>BK96</f>
        <v>0</v>
      </c>
      <c r="L96" s="120"/>
      <c r="M96" s="125"/>
      <c r="P96" s="126">
        <f>SUM(P97:P108)</f>
        <v>0</v>
      </c>
      <c r="R96" s="126">
        <f>SUM(R97:R108)</f>
        <v>0</v>
      </c>
      <c r="T96" s="127">
        <f>SUM(T97:T108)</f>
        <v>0</v>
      </c>
      <c r="AR96" s="121" t="s">
        <v>22</v>
      </c>
      <c r="AT96" s="128" t="s">
        <v>73</v>
      </c>
      <c r="AU96" s="128" t="s">
        <v>74</v>
      </c>
      <c r="AY96" s="121" t="s">
        <v>181</v>
      </c>
      <c r="BK96" s="129">
        <f>SUM(BK97:BK108)</f>
        <v>0</v>
      </c>
    </row>
    <row r="97" spans="2:65" s="1" customFormat="1" ht="37.9" customHeight="1">
      <c r="B97" s="33"/>
      <c r="C97" s="132" t="s">
        <v>231</v>
      </c>
      <c r="D97" s="132" t="s">
        <v>184</v>
      </c>
      <c r="E97" s="133" t="s">
        <v>182</v>
      </c>
      <c r="F97" s="134" t="s">
        <v>1409</v>
      </c>
      <c r="G97" s="135" t="s">
        <v>1070</v>
      </c>
      <c r="H97" s="136">
        <v>4</v>
      </c>
      <c r="I97" s="137"/>
      <c r="J97" s="138">
        <f t="shared" ref="J97:J108" si="10">ROUND(I97*H97,2)</f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ref="P97:P108" si="11">O97*H97</f>
        <v>0</v>
      </c>
      <c r="Q97" s="141">
        <v>0</v>
      </c>
      <c r="R97" s="141">
        <f t="shared" ref="R97:R108" si="12">Q97*H97</f>
        <v>0</v>
      </c>
      <c r="S97" s="141">
        <v>0</v>
      </c>
      <c r="T97" s="142">
        <f t="shared" ref="T97:T108" si="13">S97*H97</f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ref="BE97:BE108" si="14">IF(N97="základní",J97,0)</f>
        <v>0</v>
      </c>
      <c r="BF97" s="144">
        <f t="shared" ref="BF97:BF108" si="15">IF(N97="snížená",J97,0)</f>
        <v>0</v>
      </c>
      <c r="BG97" s="144">
        <f t="shared" ref="BG97:BG108" si="16">IF(N97="zákl. přenesená",J97,0)</f>
        <v>0</v>
      </c>
      <c r="BH97" s="144">
        <f t="shared" ref="BH97:BH108" si="17">IF(N97="sníž. přenesená",J97,0)</f>
        <v>0</v>
      </c>
      <c r="BI97" s="144">
        <f t="shared" ref="BI97:BI108" si="18">IF(N97="nulová",J97,0)</f>
        <v>0</v>
      </c>
      <c r="BJ97" s="18" t="s">
        <v>22</v>
      </c>
      <c r="BK97" s="144">
        <f t="shared" ref="BK97:BK108" si="19">ROUND(I97*H97,2)</f>
        <v>0</v>
      </c>
      <c r="BL97" s="18" t="s">
        <v>189</v>
      </c>
      <c r="BM97" s="143" t="s">
        <v>2230</v>
      </c>
    </row>
    <row r="98" spans="2:65" s="1" customFormat="1" ht="24.2" customHeight="1">
      <c r="B98" s="33"/>
      <c r="C98" s="132" t="s">
        <v>27</v>
      </c>
      <c r="D98" s="132" t="s">
        <v>184</v>
      </c>
      <c r="E98" s="133" t="s">
        <v>1422</v>
      </c>
      <c r="F98" s="134" t="s">
        <v>1423</v>
      </c>
      <c r="G98" s="135" t="s">
        <v>1417</v>
      </c>
      <c r="H98" s="136">
        <v>3</v>
      </c>
      <c r="I98" s="137"/>
      <c r="J98" s="138">
        <f t="shared" si="1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1"/>
        <v>0</v>
      </c>
      <c r="Q98" s="141">
        <v>0</v>
      </c>
      <c r="R98" s="141">
        <f t="shared" si="12"/>
        <v>0</v>
      </c>
      <c r="S98" s="141">
        <v>0</v>
      </c>
      <c r="T98" s="142">
        <f t="shared" si="1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14"/>
        <v>0</v>
      </c>
      <c r="BF98" s="144">
        <f t="shared" si="15"/>
        <v>0</v>
      </c>
      <c r="BG98" s="144">
        <f t="shared" si="16"/>
        <v>0</v>
      </c>
      <c r="BH98" s="144">
        <f t="shared" si="17"/>
        <v>0</v>
      </c>
      <c r="BI98" s="144">
        <f t="shared" si="18"/>
        <v>0</v>
      </c>
      <c r="BJ98" s="18" t="s">
        <v>22</v>
      </c>
      <c r="BK98" s="144">
        <f t="shared" si="19"/>
        <v>0</v>
      </c>
      <c r="BL98" s="18" t="s">
        <v>189</v>
      </c>
      <c r="BM98" s="143" t="s">
        <v>2231</v>
      </c>
    </row>
    <row r="99" spans="2:65" s="1" customFormat="1" ht="24.2" customHeight="1">
      <c r="B99" s="33"/>
      <c r="C99" s="132" t="s">
        <v>277</v>
      </c>
      <c r="D99" s="132" t="s">
        <v>184</v>
      </c>
      <c r="E99" s="133" t="s">
        <v>1428</v>
      </c>
      <c r="F99" s="134" t="s">
        <v>1429</v>
      </c>
      <c r="G99" s="135" t="s">
        <v>211</v>
      </c>
      <c r="H99" s="136">
        <v>1</v>
      </c>
      <c r="I99" s="137"/>
      <c r="J99" s="138">
        <f t="shared" si="1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1"/>
        <v>0</v>
      </c>
      <c r="Q99" s="141">
        <v>0</v>
      </c>
      <c r="R99" s="141">
        <f t="shared" si="12"/>
        <v>0</v>
      </c>
      <c r="S99" s="141">
        <v>0</v>
      </c>
      <c r="T99" s="142">
        <f t="shared" si="1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14"/>
        <v>0</v>
      </c>
      <c r="BF99" s="144">
        <f t="shared" si="15"/>
        <v>0</v>
      </c>
      <c r="BG99" s="144">
        <f t="shared" si="16"/>
        <v>0</v>
      </c>
      <c r="BH99" s="144">
        <f t="shared" si="17"/>
        <v>0</v>
      </c>
      <c r="BI99" s="144">
        <f t="shared" si="18"/>
        <v>0</v>
      </c>
      <c r="BJ99" s="18" t="s">
        <v>22</v>
      </c>
      <c r="BK99" s="144">
        <f t="shared" si="19"/>
        <v>0</v>
      </c>
      <c r="BL99" s="18" t="s">
        <v>189</v>
      </c>
      <c r="BM99" s="143" t="s">
        <v>2232</v>
      </c>
    </row>
    <row r="100" spans="2:65" s="1" customFormat="1" ht="24.2" customHeight="1">
      <c r="B100" s="33"/>
      <c r="C100" s="132" t="s">
        <v>8</v>
      </c>
      <c r="D100" s="132" t="s">
        <v>184</v>
      </c>
      <c r="E100" s="133" t="s">
        <v>1431</v>
      </c>
      <c r="F100" s="134" t="s">
        <v>1432</v>
      </c>
      <c r="G100" s="135" t="s">
        <v>1239</v>
      </c>
      <c r="H100" s="136">
        <v>15</v>
      </c>
      <c r="I100" s="137"/>
      <c r="J100" s="138">
        <f t="shared" si="1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1"/>
        <v>0</v>
      </c>
      <c r="Q100" s="141">
        <v>0</v>
      </c>
      <c r="R100" s="141">
        <f t="shared" si="12"/>
        <v>0</v>
      </c>
      <c r="S100" s="141">
        <v>0</v>
      </c>
      <c r="T100" s="142">
        <f t="shared" si="1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14"/>
        <v>0</v>
      </c>
      <c r="BF100" s="144">
        <f t="shared" si="15"/>
        <v>0</v>
      </c>
      <c r="BG100" s="144">
        <f t="shared" si="16"/>
        <v>0</v>
      </c>
      <c r="BH100" s="144">
        <f t="shared" si="17"/>
        <v>0</v>
      </c>
      <c r="BI100" s="144">
        <f t="shared" si="18"/>
        <v>0</v>
      </c>
      <c r="BJ100" s="18" t="s">
        <v>22</v>
      </c>
      <c r="BK100" s="144">
        <f t="shared" si="19"/>
        <v>0</v>
      </c>
      <c r="BL100" s="18" t="s">
        <v>189</v>
      </c>
      <c r="BM100" s="143" t="s">
        <v>2233</v>
      </c>
    </row>
    <row r="101" spans="2:65" s="1" customFormat="1" ht="24.2" customHeight="1">
      <c r="B101" s="33"/>
      <c r="C101" s="132" t="s">
        <v>308</v>
      </c>
      <c r="D101" s="132" t="s">
        <v>184</v>
      </c>
      <c r="E101" s="133" t="s">
        <v>1437</v>
      </c>
      <c r="F101" s="134" t="s">
        <v>1438</v>
      </c>
      <c r="G101" s="135" t="s">
        <v>211</v>
      </c>
      <c r="H101" s="136">
        <v>1</v>
      </c>
      <c r="I101" s="137"/>
      <c r="J101" s="138">
        <f t="shared" si="1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1"/>
        <v>0</v>
      </c>
      <c r="Q101" s="141">
        <v>0</v>
      </c>
      <c r="R101" s="141">
        <f t="shared" si="12"/>
        <v>0</v>
      </c>
      <c r="S101" s="141">
        <v>0</v>
      </c>
      <c r="T101" s="142">
        <f t="shared" si="1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14"/>
        <v>0</v>
      </c>
      <c r="BF101" s="144">
        <f t="shared" si="15"/>
        <v>0</v>
      </c>
      <c r="BG101" s="144">
        <f t="shared" si="16"/>
        <v>0</v>
      </c>
      <c r="BH101" s="144">
        <f t="shared" si="17"/>
        <v>0</v>
      </c>
      <c r="BI101" s="144">
        <f t="shared" si="18"/>
        <v>0</v>
      </c>
      <c r="BJ101" s="18" t="s">
        <v>22</v>
      </c>
      <c r="BK101" s="144">
        <f t="shared" si="19"/>
        <v>0</v>
      </c>
      <c r="BL101" s="18" t="s">
        <v>189</v>
      </c>
      <c r="BM101" s="143" t="s">
        <v>2234</v>
      </c>
    </row>
    <row r="102" spans="2:65" s="1" customFormat="1" ht="24.2" customHeight="1">
      <c r="B102" s="33"/>
      <c r="C102" s="132" t="s">
        <v>313</v>
      </c>
      <c r="D102" s="132" t="s">
        <v>184</v>
      </c>
      <c r="E102" s="133" t="s">
        <v>1440</v>
      </c>
      <c r="F102" s="134" t="s">
        <v>1441</v>
      </c>
      <c r="G102" s="135" t="s">
        <v>1070</v>
      </c>
      <c r="H102" s="136">
        <v>2</v>
      </c>
      <c r="I102" s="137"/>
      <c r="J102" s="138">
        <f t="shared" si="1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1"/>
        <v>0</v>
      </c>
      <c r="Q102" s="141">
        <v>0</v>
      </c>
      <c r="R102" s="141">
        <f t="shared" si="12"/>
        <v>0</v>
      </c>
      <c r="S102" s="141">
        <v>0</v>
      </c>
      <c r="T102" s="142">
        <f t="shared" si="1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14"/>
        <v>0</v>
      </c>
      <c r="BF102" s="144">
        <f t="shared" si="15"/>
        <v>0</v>
      </c>
      <c r="BG102" s="144">
        <f t="shared" si="16"/>
        <v>0</v>
      </c>
      <c r="BH102" s="144">
        <f t="shared" si="17"/>
        <v>0</v>
      </c>
      <c r="BI102" s="144">
        <f t="shared" si="18"/>
        <v>0</v>
      </c>
      <c r="BJ102" s="18" t="s">
        <v>22</v>
      </c>
      <c r="BK102" s="144">
        <f t="shared" si="19"/>
        <v>0</v>
      </c>
      <c r="BL102" s="18" t="s">
        <v>189</v>
      </c>
      <c r="BM102" s="143" t="s">
        <v>2235</v>
      </c>
    </row>
    <row r="103" spans="2:65" s="1" customFormat="1" ht="24.2" customHeight="1">
      <c r="B103" s="33"/>
      <c r="C103" s="132" t="s">
        <v>317</v>
      </c>
      <c r="D103" s="132" t="s">
        <v>184</v>
      </c>
      <c r="E103" s="133" t="s">
        <v>1443</v>
      </c>
      <c r="F103" s="134" t="s">
        <v>1444</v>
      </c>
      <c r="G103" s="135" t="s">
        <v>1070</v>
      </c>
      <c r="H103" s="136">
        <v>2</v>
      </c>
      <c r="I103" s="137"/>
      <c r="J103" s="138">
        <f t="shared" si="1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1"/>
        <v>0</v>
      </c>
      <c r="Q103" s="141">
        <v>0</v>
      </c>
      <c r="R103" s="141">
        <f t="shared" si="12"/>
        <v>0</v>
      </c>
      <c r="S103" s="141">
        <v>0</v>
      </c>
      <c r="T103" s="142">
        <f t="shared" si="1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14"/>
        <v>0</v>
      </c>
      <c r="BF103" s="144">
        <f t="shared" si="15"/>
        <v>0</v>
      </c>
      <c r="BG103" s="144">
        <f t="shared" si="16"/>
        <v>0</v>
      </c>
      <c r="BH103" s="144">
        <f t="shared" si="17"/>
        <v>0</v>
      </c>
      <c r="BI103" s="144">
        <f t="shared" si="18"/>
        <v>0</v>
      </c>
      <c r="BJ103" s="18" t="s">
        <v>22</v>
      </c>
      <c r="BK103" s="144">
        <f t="shared" si="19"/>
        <v>0</v>
      </c>
      <c r="BL103" s="18" t="s">
        <v>189</v>
      </c>
      <c r="BM103" s="143" t="s">
        <v>2236</v>
      </c>
    </row>
    <row r="104" spans="2:65" s="1" customFormat="1" ht="24.2" customHeight="1">
      <c r="B104" s="33"/>
      <c r="C104" s="132" t="s">
        <v>329</v>
      </c>
      <c r="D104" s="132" t="s">
        <v>184</v>
      </c>
      <c r="E104" s="133" t="s">
        <v>1449</v>
      </c>
      <c r="F104" s="134" t="s">
        <v>1450</v>
      </c>
      <c r="G104" s="135" t="s">
        <v>1341</v>
      </c>
      <c r="H104" s="136">
        <v>1</v>
      </c>
      <c r="I104" s="137"/>
      <c r="J104" s="138">
        <f t="shared" si="1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1"/>
        <v>0</v>
      </c>
      <c r="Q104" s="141">
        <v>0</v>
      </c>
      <c r="R104" s="141">
        <f t="shared" si="12"/>
        <v>0</v>
      </c>
      <c r="S104" s="141">
        <v>0</v>
      </c>
      <c r="T104" s="142">
        <f t="shared" si="1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14"/>
        <v>0</v>
      </c>
      <c r="BF104" s="144">
        <f t="shared" si="15"/>
        <v>0</v>
      </c>
      <c r="BG104" s="144">
        <f t="shared" si="16"/>
        <v>0</v>
      </c>
      <c r="BH104" s="144">
        <f t="shared" si="17"/>
        <v>0</v>
      </c>
      <c r="BI104" s="144">
        <f t="shared" si="18"/>
        <v>0</v>
      </c>
      <c r="BJ104" s="18" t="s">
        <v>22</v>
      </c>
      <c r="BK104" s="144">
        <f t="shared" si="19"/>
        <v>0</v>
      </c>
      <c r="BL104" s="18" t="s">
        <v>189</v>
      </c>
      <c r="BM104" s="143" t="s">
        <v>2237</v>
      </c>
    </row>
    <row r="105" spans="2:65" s="1" customFormat="1" ht="16.5" customHeight="1">
      <c r="B105" s="33"/>
      <c r="C105" s="132" t="s">
        <v>303</v>
      </c>
      <c r="D105" s="132" t="s">
        <v>184</v>
      </c>
      <c r="E105" s="133" t="s">
        <v>2238</v>
      </c>
      <c r="F105" s="134" t="s">
        <v>1435</v>
      </c>
      <c r="G105" s="135" t="s">
        <v>1070</v>
      </c>
      <c r="H105" s="136">
        <v>1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2239</v>
      </c>
    </row>
    <row r="106" spans="2:65" s="1" customFormat="1" ht="33" customHeight="1">
      <c r="B106" s="33"/>
      <c r="C106" s="132" t="s">
        <v>262</v>
      </c>
      <c r="D106" s="132" t="s">
        <v>184</v>
      </c>
      <c r="E106" s="133" t="s">
        <v>1452</v>
      </c>
      <c r="F106" s="134" t="s">
        <v>1453</v>
      </c>
      <c r="G106" s="135" t="s">
        <v>1417</v>
      </c>
      <c r="H106" s="136">
        <v>1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2240</v>
      </c>
    </row>
    <row r="107" spans="2:65" s="1" customFormat="1" ht="101.25" customHeight="1">
      <c r="B107" s="33"/>
      <c r="C107" s="132" t="s">
        <v>322</v>
      </c>
      <c r="D107" s="132" t="s">
        <v>184</v>
      </c>
      <c r="E107" s="133" t="s">
        <v>2241</v>
      </c>
      <c r="F107" s="134" t="s">
        <v>2242</v>
      </c>
      <c r="G107" s="135" t="s">
        <v>1070</v>
      </c>
      <c r="H107" s="136">
        <v>1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2243</v>
      </c>
    </row>
    <row r="108" spans="2:65" s="1" customFormat="1" ht="33" customHeight="1">
      <c r="B108" s="33"/>
      <c r="C108" s="132" t="s">
        <v>267</v>
      </c>
      <c r="D108" s="132" t="s">
        <v>184</v>
      </c>
      <c r="E108" s="133" t="s">
        <v>1455</v>
      </c>
      <c r="F108" s="134" t="s">
        <v>1456</v>
      </c>
      <c r="G108" s="135" t="s">
        <v>1417</v>
      </c>
      <c r="H108" s="136">
        <v>8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2244</v>
      </c>
    </row>
    <row r="109" spans="2:65" s="11" customFormat="1" ht="25.9" customHeight="1">
      <c r="B109" s="120"/>
      <c r="D109" s="121" t="s">
        <v>73</v>
      </c>
      <c r="E109" s="122" t="s">
        <v>1138</v>
      </c>
      <c r="F109" s="122" t="s">
        <v>1461</v>
      </c>
      <c r="I109" s="123"/>
      <c r="J109" s="124">
        <f>BK109</f>
        <v>0</v>
      </c>
      <c r="L109" s="120"/>
      <c r="M109" s="125"/>
      <c r="P109" s="126">
        <f>SUM(P110:P123)</f>
        <v>0</v>
      </c>
      <c r="R109" s="126">
        <f>SUM(R110:R123)</f>
        <v>0</v>
      </c>
      <c r="T109" s="127">
        <f>SUM(T110:T123)</f>
        <v>0</v>
      </c>
      <c r="AR109" s="121" t="s">
        <v>22</v>
      </c>
      <c r="AT109" s="128" t="s">
        <v>73</v>
      </c>
      <c r="AU109" s="128" t="s">
        <v>74</v>
      </c>
      <c r="AY109" s="121" t="s">
        <v>181</v>
      </c>
      <c r="BK109" s="129">
        <f>SUM(BK110:BK123)</f>
        <v>0</v>
      </c>
    </row>
    <row r="110" spans="2:65" s="1" customFormat="1" ht="24.2" customHeight="1">
      <c r="B110" s="33"/>
      <c r="C110" s="132" t="s">
        <v>7</v>
      </c>
      <c r="D110" s="132" t="s">
        <v>184</v>
      </c>
      <c r="E110" s="133" t="s">
        <v>1468</v>
      </c>
      <c r="F110" s="134" t="s">
        <v>1469</v>
      </c>
      <c r="G110" s="135" t="s">
        <v>1341</v>
      </c>
      <c r="H110" s="136">
        <v>3</v>
      </c>
      <c r="I110" s="137"/>
      <c r="J110" s="138">
        <f t="shared" ref="J110:J123" si="20">ROUND(I110*H110,2)</f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ref="P110:P123" si="21">O110*H110</f>
        <v>0</v>
      </c>
      <c r="Q110" s="141">
        <v>0</v>
      </c>
      <c r="R110" s="141">
        <f t="shared" ref="R110:R123" si="22">Q110*H110</f>
        <v>0</v>
      </c>
      <c r="S110" s="141">
        <v>0</v>
      </c>
      <c r="T110" s="142">
        <f t="shared" ref="T110:T123" si="23">S110*H110</f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ref="BE110:BE123" si="24">IF(N110="základní",J110,0)</f>
        <v>0</v>
      </c>
      <c r="BF110" s="144">
        <f t="shared" ref="BF110:BF123" si="25">IF(N110="snížená",J110,0)</f>
        <v>0</v>
      </c>
      <c r="BG110" s="144">
        <f t="shared" ref="BG110:BG123" si="26">IF(N110="zákl. přenesená",J110,0)</f>
        <v>0</v>
      </c>
      <c r="BH110" s="144">
        <f t="shared" ref="BH110:BH123" si="27">IF(N110="sníž. přenesená",J110,0)</f>
        <v>0</v>
      </c>
      <c r="BI110" s="144">
        <f t="shared" ref="BI110:BI123" si="28">IF(N110="nulová",J110,0)</f>
        <v>0</v>
      </c>
      <c r="BJ110" s="18" t="s">
        <v>22</v>
      </c>
      <c r="BK110" s="144">
        <f t="shared" ref="BK110:BK123" si="29">ROUND(I110*H110,2)</f>
        <v>0</v>
      </c>
      <c r="BL110" s="18" t="s">
        <v>189</v>
      </c>
      <c r="BM110" s="143" t="s">
        <v>2245</v>
      </c>
    </row>
    <row r="111" spans="2:65" s="1" customFormat="1" ht="33" customHeight="1">
      <c r="B111" s="33"/>
      <c r="C111" s="132" t="s">
        <v>365</v>
      </c>
      <c r="D111" s="132" t="s">
        <v>184</v>
      </c>
      <c r="E111" s="133" t="s">
        <v>1474</v>
      </c>
      <c r="F111" s="134" t="s">
        <v>1475</v>
      </c>
      <c r="G111" s="135" t="s">
        <v>1341</v>
      </c>
      <c r="H111" s="136">
        <v>2</v>
      </c>
      <c r="I111" s="137"/>
      <c r="J111" s="138">
        <f t="shared" si="2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21"/>
        <v>0</v>
      </c>
      <c r="Q111" s="141">
        <v>0</v>
      </c>
      <c r="R111" s="141">
        <f t="shared" si="22"/>
        <v>0</v>
      </c>
      <c r="S111" s="141">
        <v>0</v>
      </c>
      <c r="T111" s="142">
        <f t="shared" si="2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24"/>
        <v>0</v>
      </c>
      <c r="BF111" s="144">
        <f t="shared" si="25"/>
        <v>0</v>
      </c>
      <c r="BG111" s="144">
        <f t="shared" si="26"/>
        <v>0</v>
      </c>
      <c r="BH111" s="144">
        <f t="shared" si="27"/>
        <v>0</v>
      </c>
      <c r="BI111" s="144">
        <f t="shared" si="28"/>
        <v>0</v>
      </c>
      <c r="BJ111" s="18" t="s">
        <v>22</v>
      </c>
      <c r="BK111" s="144">
        <f t="shared" si="29"/>
        <v>0</v>
      </c>
      <c r="BL111" s="18" t="s">
        <v>189</v>
      </c>
      <c r="BM111" s="143" t="s">
        <v>2246</v>
      </c>
    </row>
    <row r="112" spans="2:65" s="1" customFormat="1" ht="16.5" customHeight="1">
      <c r="B112" s="33"/>
      <c r="C112" s="132" t="s">
        <v>378</v>
      </c>
      <c r="D112" s="132" t="s">
        <v>184</v>
      </c>
      <c r="E112" s="133" t="s">
        <v>1480</v>
      </c>
      <c r="F112" s="134" t="s">
        <v>1481</v>
      </c>
      <c r="G112" s="135" t="s">
        <v>1341</v>
      </c>
      <c r="H112" s="136">
        <v>1</v>
      </c>
      <c r="I112" s="137"/>
      <c r="J112" s="138">
        <f t="shared" si="2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21"/>
        <v>0</v>
      </c>
      <c r="Q112" s="141">
        <v>0</v>
      </c>
      <c r="R112" s="141">
        <f t="shared" si="22"/>
        <v>0</v>
      </c>
      <c r="S112" s="141">
        <v>0</v>
      </c>
      <c r="T112" s="142">
        <f t="shared" si="2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24"/>
        <v>0</v>
      </c>
      <c r="BF112" s="144">
        <f t="shared" si="25"/>
        <v>0</v>
      </c>
      <c r="BG112" s="144">
        <f t="shared" si="26"/>
        <v>0</v>
      </c>
      <c r="BH112" s="144">
        <f t="shared" si="27"/>
        <v>0</v>
      </c>
      <c r="BI112" s="144">
        <f t="shared" si="28"/>
        <v>0</v>
      </c>
      <c r="BJ112" s="18" t="s">
        <v>22</v>
      </c>
      <c r="BK112" s="144">
        <f t="shared" si="29"/>
        <v>0</v>
      </c>
      <c r="BL112" s="18" t="s">
        <v>189</v>
      </c>
      <c r="BM112" s="143" t="s">
        <v>2247</v>
      </c>
    </row>
    <row r="113" spans="2:65" s="1" customFormat="1" ht="24.2" customHeight="1">
      <c r="B113" s="33"/>
      <c r="C113" s="132" t="s">
        <v>337</v>
      </c>
      <c r="D113" s="132" t="s">
        <v>184</v>
      </c>
      <c r="E113" s="133" t="s">
        <v>1943</v>
      </c>
      <c r="F113" s="134" t="s">
        <v>1463</v>
      </c>
      <c r="G113" s="135" t="s">
        <v>1070</v>
      </c>
      <c r="H113" s="136">
        <v>1</v>
      </c>
      <c r="I113" s="137"/>
      <c r="J113" s="138">
        <f t="shared" si="2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21"/>
        <v>0</v>
      </c>
      <c r="Q113" s="141">
        <v>0</v>
      </c>
      <c r="R113" s="141">
        <f t="shared" si="22"/>
        <v>0</v>
      </c>
      <c r="S113" s="141">
        <v>0</v>
      </c>
      <c r="T113" s="142">
        <f t="shared" si="2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24"/>
        <v>0</v>
      </c>
      <c r="BF113" s="144">
        <f t="shared" si="25"/>
        <v>0</v>
      </c>
      <c r="BG113" s="144">
        <f t="shared" si="26"/>
        <v>0</v>
      </c>
      <c r="BH113" s="144">
        <f t="shared" si="27"/>
        <v>0</v>
      </c>
      <c r="BI113" s="144">
        <f t="shared" si="28"/>
        <v>0</v>
      </c>
      <c r="BJ113" s="18" t="s">
        <v>22</v>
      </c>
      <c r="BK113" s="144">
        <f t="shared" si="29"/>
        <v>0</v>
      </c>
      <c r="BL113" s="18" t="s">
        <v>189</v>
      </c>
      <c r="BM113" s="143" t="s">
        <v>2248</v>
      </c>
    </row>
    <row r="114" spans="2:65" s="1" customFormat="1" ht="16.5" customHeight="1">
      <c r="B114" s="33"/>
      <c r="C114" s="132" t="s">
        <v>348</v>
      </c>
      <c r="D114" s="132" t="s">
        <v>184</v>
      </c>
      <c r="E114" s="133" t="s">
        <v>1945</v>
      </c>
      <c r="F114" s="134" t="s">
        <v>1946</v>
      </c>
      <c r="G114" s="135" t="s">
        <v>1070</v>
      </c>
      <c r="H114" s="136">
        <v>1</v>
      </c>
      <c r="I114" s="137"/>
      <c r="J114" s="138">
        <f t="shared" si="2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21"/>
        <v>0</v>
      </c>
      <c r="Q114" s="141">
        <v>0</v>
      </c>
      <c r="R114" s="141">
        <f t="shared" si="22"/>
        <v>0</v>
      </c>
      <c r="S114" s="141">
        <v>0</v>
      </c>
      <c r="T114" s="142">
        <f t="shared" si="2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24"/>
        <v>0</v>
      </c>
      <c r="BF114" s="144">
        <f t="shared" si="25"/>
        <v>0</v>
      </c>
      <c r="BG114" s="144">
        <f t="shared" si="26"/>
        <v>0</v>
      </c>
      <c r="BH114" s="144">
        <f t="shared" si="27"/>
        <v>0</v>
      </c>
      <c r="BI114" s="144">
        <f t="shared" si="28"/>
        <v>0</v>
      </c>
      <c r="BJ114" s="18" t="s">
        <v>22</v>
      </c>
      <c r="BK114" s="144">
        <f t="shared" si="29"/>
        <v>0</v>
      </c>
      <c r="BL114" s="18" t="s">
        <v>189</v>
      </c>
      <c r="BM114" s="143" t="s">
        <v>2249</v>
      </c>
    </row>
    <row r="115" spans="2:65" s="1" customFormat="1" ht="37.9" customHeight="1">
      <c r="B115" s="33"/>
      <c r="C115" s="132" t="s">
        <v>359</v>
      </c>
      <c r="D115" s="132" t="s">
        <v>184</v>
      </c>
      <c r="E115" s="133" t="s">
        <v>1948</v>
      </c>
      <c r="F115" s="134" t="s">
        <v>1949</v>
      </c>
      <c r="G115" s="135" t="s">
        <v>1070</v>
      </c>
      <c r="H115" s="136">
        <v>1</v>
      </c>
      <c r="I115" s="137"/>
      <c r="J115" s="138">
        <f t="shared" si="2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21"/>
        <v>0</v>
      </c>
      <c r="Q115" s="141">
        <v>0</v>
      </c>
      <c r="R115" s="141">
        <f t="shared" si="22"/>
        <v>0</v>
      </c>
      <c r="S115" s="141">
        <v>0</v>
      </c>
      <c r="T115" s="142">
        <f t="shared" si="2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24"/>
        <v>0</v>
      </c>
      <c r="BF115" s="144">
        <f t="shared" si="25"/>
        <v>0</v>
      </c>
      <c r="BG115" s="144">
        <f t="shared" si="26"/>
        <v>0</v>
      </c>
      <c r="BH115" s="144">
        <f t="shared" si="27"/>
        <v>0</v>
      </c>
      <c r="BI115" s="144">
        <f t="shared" si="28"/>
        <v>0</v>
      </c>
      <c r="BJ115" s="18" t="s">
        <v>22</v>
      </c>
      <c r="BK115" s="144">
        <f t="shared" si="29"/>
        <v>0</v>
      </c>
      <c r="BL115" s="18" t="s">
        <v>189</v>
      </c>
      <c r="BM115" s="143" t="s">
        <v>2250</v>
      </c>
    </row>
    <row r="116" spans="2:65" s="1" customFormat="1" ht="16.5" customHeight="1">
      <c r="B116" s="33"/>
      <c r="C116" s="132" t="s">
        <v>396</v>
      </c>
      <c r="D116" s="132" t="s">
        <v>184</v>
      </c>
      <c r="E116" s="133" t="s">
        <v>1956</v>
      </c>
      <c r="F116" s="134" t="s">
        <v>1487</v>
      </c>
      <c r="G116" s="135" t="s">
        <v>1070</v>
      </c>
      <c r="H116" s="136">
        <v>1</v>
      </c>
      <c r="I116" s="137"/>
      <c r="J116" s="138">
        <f t="shared" si="2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21"/>
        <v>0</v>
      </c>
      <c r="Q116" s="141">
        <v>0</v>
      </c>
      <c r="R116" s="141">
        <f t="shared" si="22"/>
        <v>0</v>
      </c>
      <c r="S116" s="141">
        <v>0</v>
      </c>
      <c r="T116" s="142">
        <f t="shared" si="2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24"/>
        <v>0</v>
      </c>
      <c r="BF116" s="144">
        <f t="shared" si="25"/>
        <v>0</v>
      </c>
      <c r="BG116" s="144">
        <f t="shared" si="26"/>
        <v>0</v>
      </c>
      <c r="BH116" s="144">
        <f t="shared" si="27"/>
        <v>0</v>
      </c>
      <c r="BI116" s="144">
        <f t="shared" si="28"/>
        <v>0</v>
      </c>
      <c r="BJ116" s="18" t="s">
        <v>22</v>
      </c>
      <c r="BK116" s="144">
        <f t="shared" si="29"/>
        <v>0</v>
      </c>
      <c r="BL116" s="18" t="s">
        <v>189</v>
      </c>
      <c r="BM116" s="143" t="s">
        <v>2251</v>
      </c>
    </row>
    <row r="117" spans="2:65" s="1" customFormat="1" ht="24.2" customHeight="1">
      <c r="B117" s="33"/>
      <c r="C117" s="132" t="s">
        <v>402</v>
      </c>
      <c r="D117" s="132" t="s">
        <v>184</v>
      </c>
      <c r="E117" s="133" t="s">
        <v>1958</v>
      </c>
      <c r="F117" s="134" t="s">
        <v>1490</v>
      </c>
      <c r="G117" s="135" t="s">
        <v>1070</v>
      </c>
      <c r="H117" s="136">
        <v>1</v>
      </c>
      <c r="I117" s="137"/>
      <c r="J117" s="138">
        <f t="shared" si="2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21"/>
        <v>0</v>
      </c>
      <c r="Q117" s="141">
        <v>0</v>
      </c>
      <c r="R117" s="141">
        <f t="shared" si="22"/>
        <v>0</v>
      </c>
      <c r="S117" s="141">
        <v>0</v>
      </c>
      <c r="T117" s="142">
        <f t="shared" si="2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24"/>
        <v>0</v>
      </c>
      <c r="BF117" s="144">
        <f t="shared" si="25"/>
        <v>0</v>
      </c>
      <c r="BG117" s="144">
        <f t="shared" si="26"/>
        <v>0</v>
      </c>
      <c r="BH117" s="144">
        <f t="shared" si="27"/>
        <v>0</v>
      </c>
      <c r="BI117" s="144">
        <f t="shared" si="28"/>
        <v>0</v>
      </c>
      <c r="BJ117" s="18" t="s">
        <v>22</v>
      </c>
      <c r="BK117" s="144">
        <f t="shared" si="29"/>
        <v>0</v>
      </c>
      <c r="BL117" s="18" t="s">
        <v>189</v>
      </c>
      <c r="BM117" s="143" t="s">
        <v>2252</v>
      </c>
    </row>
    <row r="118" spans="2:65" s="1" customFormat="1" ht="24.2" customHeight="1">
      <c r="B118" s="33"/>
      <c r="C118" s="132" t="s">
        <v>370</v>
      </c>
      <c r="D118" s="132" t="s">
        <v>184</v>
      </c>
      <c r="E118" s="133" t="s">
        <v>2253</v>
      </c>
      <c r="F118" s="134" t="s">
        <v>1478</v>
      </c>
      <c r="G118" s="135" t="s">
        <v>1070</v>
      </c>
      <c r="H118" s="136">
        <v>1</v>
      </c>
      <c r="I118" s="137"/>
      <c r="J118" s="138">
        <f t="shared" si="2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21"/>
        <v>0</v>
      </c>
      <c r="Q118" s="141">
        <v>0</v>
      </c>
      <c r="R118" s="141">
        <f t="shared" si="22"/>
        <v>0</v>
      </c>
      <c r="S118" s="141">
        <v>0</v>
      </c>
      <c r="T118" s="142">
        <f t="shared" si="2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24"/>
        <v>0</v>
      </c>
      <c r="BF118" s="144">
        <f t="shared" si="25"/>
        <v>0</v>
      </c>
      <c r="BG118" s="144">
        <f t="shared" si="26"/>
        <v>0</v>
      </c>
      <c r="BH118" s="144">
        <f t="shared" si="27"/>
        <v>0</v>
      </c>
      <c r="BI118" s="144">
        <f t="shared" si="28"/>
        <v>0</v>
      </c>
      <c r="BJ118" s="18" t="s">
        <v>22</v>
      </c>
      <c r="BK118" s="144">
        <f t="shared" si="29"/>
        <v>0</v>
      </c>
      <c r="BL118" s="18" t="s">
        <v>189</v>
      </c>
      <c r="BM118" s="143" t="s">
        <v>2254</v>
      </c>
    </row>
    <row r="119" spans="2:65" s="1" customFormat="1" ht="24.2" customHeight="1">
      <c r="B119" s="33"/>
      <c r="C119" s="132" t="s">
        <v>385</v>
      </c>
      <c r="D119" s="132" t="s">
        <v>184</v>
      </c>
      <c r="E119" s="133" t="s">
        <v>2255</v>
      </c>
      <c r="F119" s="134" t="s">
        <v>2256</v>
      </c>
      <c r="G119" s="135" t="s">
        <v>1070</v>
      </c>
      <c r="H119" s="136">
        <v>1</v>
      </c>
      <c r="I119" s="137"/>
      <c r="J119" s="138">
        <f t="shared" si="2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21"/>
        <v>0</v>
      </c>
      <c r="Q119" s="141">
        <v>0</v>
      </c>
      <c r="R119" s="141">
        <f t="shared" si="22"/>
        <v>0</v>
      </c>
      <c r="S119" s="141">
        <v>0</v>
      </c>
      <c r="T119" s="142">
        <f t="shared" si="2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24"/>
        <v>0</v>
      </c>
      <c r="BF119" s="144">
        <f t="shared" si="25"/>
        <v>0</v>
      </c>
      <c r="BG119" s="144">
        <f t="shared" si="26"/>
        <v>0</v>
      </c>
      <c r="BH119" s="144">
        <f t="shared" si="27"/>
        <v>0</v>
      </c>
      <c r="BI119" s="144">
        <f t="shared" si="28"/>
        <v>0</v>
      </c>
      <c r="BJ119" s="18" t="s">
        <v>22</v>
      </c>
      <c r="BK119" s="144">
        <f t="shared" si="29"/>
        <v>0</v>
      </c>
      <c r="BL119" s="18" t="s">
        <v>189</v>
      </c>
      <c r="BM119" s="143" t="s">
        <v>2257</v>
      </c>
    </row>
    <row r="120" spans="2:65" s="1" customFormat="1" ht="24.2" customHeight="1">
      <c r="B120" s="33"/>
      <c r="C120" s="132" t="s">
        <v>409</v>
      </c>
      <c r="D120" s="132" t="s">
        <v>184</v>
      </c>
      <c r="E120" s="133" t="s">
        <v>2258</v>
      </c>
      <c r="F120" s="134" t="s">
        <v>1493</v>
      </c>
      <c r="G120" s="135" t="s">
        <v>1070</v>
      </c>
      <c r="H120" s="136">
        <v>1</v>
      </c>
      <c r="I120" s="137"/>
      <c r="J120" s="138">
        <f t="shared" si="2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21"/>
        <v>0</v>
      </c>
      <c r="Q120" s="141">
        <v>0</v>
      </c>
      <c r="R120" s="141">
        <f t="shared" si="22"/>
        <v>0</v>
      </c>
      <c r="S120" s="141">
        <v>0</v>
      </c>
      <c r="T120" s="142">
        <f t="shared" si="2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24"/>
        <v>0</v>
      </c>
      <c r="BF120" s="144">
        <f t="shared" si="25"/>
        <v>0</v>
      </c>
      <c r="BG120" s="144">
        <f t="shared" si="26"/>
        <v>0</v>
      </c>
      <c r="BH120" s="144">
        <f t="shared" si="27"/>
        <v>0</v>
      </c>
      <c r="BI120" s="144">
        <f t="shared" si="28"/>
        <v>0</v>
      </c>
      <c r="BJ120" s="18" t="s">
        <v>22</v>
      </c>
      <c r="BK120" s="144">
        <f t="shared" si="29"/>
        <v>0</v>
      </c>
      <c r="BL120" s="18" t="s">
        <v>189</v>
      </c>
      <c r="BM120" s="143" t="s">
        <v>2259</v>
      </c>
    </row>
    <row r="121" spans="2:65" s="1" customFormat="1" ht="21.75" customHeight="1">
      <c r="B121" s="33"/>
      <c r="C121" s="132" t="s">
        <v>418</v>
      </c>
      <c r="D121" s="132" t="s">
        <v>184</v>
      </c>
      <c r="E121" s="133" t="s">
        <v>2260</v>
      </c>
      <c r="F121" s="134" t="s">
        <v>2261</v>
      </c>
      <c r="G121" s="135" t="s">
        <v>1070</v>
      </c>
      <c r="H121" s="136">
        <v>1</v>
      </c>
      <c r="I121" s="137"/>
      <c r="J121" s="138">
        <f t="shared" si="2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21"/>
        <v>0</v>
      </c>
      <c r="Q121" s="141">
        <v>0</v>
      </c>
      <c r="R121" s="141">
        <f t="shared" si="22"/>
        <v>0</v>
      </c>
      <c r="S121" s="141">
        <v>0</v>
      </c>
      <c r="T121" s="142">
        <f t="shared" si="2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24"/>
        <v>0</v>
      </c>
      <c r="BF121" s="144">
        <f t="shared" si="25"/>
        <v>0</v>
      </c>
      <c r="BG121" s="144">
        <f t="shared" si="26"/>
        <v>0</v>
      </c>
      <c r="BH121" s="144">
        <f t="shared" si="27"/>
        <v>0</v>
      </c>
      <c r="BI121" s="144">
        <f t="shared" si="28"/>
        <v>0</v>
      </c>
      <c r="BJ121" s="18" t="s">
        <v>22</v>
      </c>
      <c r="BK121" s="144">
        <f t="shared" si="29"/>
        <v>0</v>
      </c>
      <c r="BL121" s="18" t="s">
        <v>189</v>
      </c>
      <c r="BM121" s="143" t="s">
        <v>2262</v>
      </c>
    </row>
    <row r="122" spans="2:65" s="1" customFormat="1" ht="16.5" customHeight="1">
      <c r="B122" s="33"/>
      <c r="C122" s="132" t="s">
        <v>424</v>
      </c>
      <c r="D122" s="132" t="s">
        <v>184</v>
      </c>
      <c r="E122" s="133" t="s">
        <v>2263</v>
      </c>
      <c r="F122" s="134" t="s">
        <v>1499</v>
      </c>
      <c r="G122" s="135" t="s">
        <v>1070</v>
      </c>
      <c r="H122" s="136">
        <v>1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2264</v>
      </c>
    </row>
    <row r="123" spans="2:65" s="1" customFormat="1" ht="24.2" customHeight="1">
      <c r="B123" s="33"/>
      <c r="C123" s="132" t="s">
        <v>431</v>
      </c>
      <c r="D123" s="132" t="s">
        <v>184</v>
      </c>
      <c r="E123" s="133" t="s">
        <v>2265</v>
      </c>
      <c r="F123" s="134" t="s">
        <v>1502</v>
      </c>
      <c r="G123" s="135" t="s">
        <v>1070</v>
      </c>
      <c r="H123" s="136">
        <v>1</v>
      </c>
      <c r="I123" s="137"/>
      <c r="J123" s="138">
        <f t="shared" si="20"/>
        <v>0</v>
      </c>
      <c r="K123" s="134" t="s">
        <v>20</v>
      </c>
      <c r="L123" s="33"/>
      <c r="M123" s="190" t="s">
        <v>20</v>
      </c>
      <c r="N123" s="191" t="s">
        <v>45</v>
      </c>
      <c r="O123" s="192"/>
      <c r="P123" s="193">
        <f t="shared" si="21"/>
        <v>0</v>
      </c>
      <c r="Q123" s="193">
        <v>0</v>
      </c>
      <c r="R123" s="193">
        <f t="shared" si="22"/>
        <v>0</v>
      </c>
      <c r="S123" s="193">
        <v>0</v>
      </c>
      <c r="T123" s="194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2266</v>
      </c>
    </row>
    <row r="124" spans="2:65" s="1" customFormat="1" ht="6.95" customHeight="1"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33"/>
    </row>
  </sheetData>
  <sheetProtection algorithmName="SHA-512" hashValue="5oORXo0ecKuNyMj9Qn1JWcAowwIk3vPozL90QSWF8vNN4WfcWLb/DUKC36E8vwqYGM2+6D38cizLw8pVDCWQow==" saltValue="m2vNsGMNry9u/13Yh/CFR4kBeS00JzVU6fwsxGe1UVZgIYtMysZvfTSD76+hCfchlxRp+1svPl21cbH8tZcdeA==" spinCount="100000" sheet="1" objects="1" scenarios="1" formatColumns="0" formatRows="0" autoFilter="0"/>
  <autoFilter ref="C87:K123" xr:uid="{00000000-0009-0000-0000-00000E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9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127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1971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2267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ROUND((SUM(BE87:BE90)),  2)</f>
        <v>0</v>
      </c>
      <c r="I35" s="94">
        <v>0.21</v>
      </c>
      <c r="J35" s="84">
        <f>ROUND(((SUM(BE87:BE90))*I35),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ROUND((SUM(BF87:BF90)),  2)</f>
        <v>0</v>
      </c>
      <c r="I36" s="94">
        <v>0.12</v>
      </c>
      <c r="J36" s="84">
        <f>ROUND(((SUM(BF87:BF90))*I36),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ROUND((SUM(BG87:BG90)),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ROUND((SUM(BH87:BH90)),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ROUND((SUM(BI87:BI90)),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1971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VRN_C - Vedlejší náklady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J87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1525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9" customFormat="1" ht="19.899999999999999" customHeight="1">
      <c r="B65" s="108"/>
      <c r="D65" s="109" t="s">
        <v>1526</v>
      </c>
      <c r="E65" s="110"/>
      <c r="F65" s="110"/>
      <c r="G65" s="110"/>
      <c r="H65" s="110"/>
      <c r="I65" s="110"/>
      <c r="J65" s="111">
        <f>J89</f>
        <v>0</v>
      </c>
      <c r="L65" s="108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166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5" t="str">
        <f>E7</f>
        <v>ZŠ Milín - stavební úpravy hygienického zařízení</v>
      </c>
      <c r="F75" s="326"/>
      <c r="G75" s="326"/>
      <c r="H75" s="326"/>
      <c r="L75" s="33"/>
    </row>
    <row r="76" spans="2:12" ht="12" customHeight="1">
      <c r="B76" s="21"/>
      <c r="C76" s="28" t="s">
        <v>143</v>
      </c>
      <c r="L76" s="21"/>
    </row>
    <row r="77" spans="2:12" s="1" customFormat="1" ht="16.5" customHeight="1">
      <c r="B77" s="33"/>
      <c r="E77" s="325" t="s">
        <v>1971</v>
      </c>
      <c r="F77" s="327"/>
      <c r="G77" s="327"/>
      <c r="H77" s="327"/>
      <c r="L77" s="33"/>
    </row>
    <row r="78" spans="2:12" s="1" customFormat="1" ht="12" customHeight="1">
      <c r="B78" s="33"/>
      <c r="C78" s="28" t="s">
        <v>145</v>
      </c>
      <c r="L78" s="33"/>
    </row>
    <row r="79" spans="2:12" s="1" customFormat="1" ht="16.5" customHeight="1">
      <c r="B79" s="33"/>
      <c r="E79" s="284" t="str">
        <f>E11</f>
        <v>VRN_C - Vedlejší náklady</v>
      </c>
      <c r="F79" s="327"/>
      <c r="G79" s="327"/>
      <c r="H79" s="327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23</v>
      </c>
      <c r="F81" s="26" t="str">
        <f>F14</f>
        <v>Milín</v>
      </c>
      <c r="I81" s="28" t="s">
        <v>25</v>
      </c>
      <c r="J81" s="50" t="str">
        <f>IF(J14="","",J14)</f>
        <v>13. 4. 2025</v>
      </c>
      <c r="L81" s="33"/>
    </row>
    <row r="82" spans="2:65" s="1" customFormat="1" ht="6.95" customHeight="1">
      <c r="B82" s="33"/>
      <c r="L82" s="33"/>
    </row>
    <row r="83" spans="2:65" s="1" customFormat="1" ht="15.2" customHeight="1">
      <c r="B83" s="33"/>
      <c r="C83" s="28" t="s">
        <v>29</v>
      </c>
      <c r="F83" s="26" t="str">
        <f>E17</f>
        <v xml:space="preserve"> </v>
      </c>
      <c r="I83" s="28" t="s">
        <v>35</v>
      </c>
      <c r="J83" s="31" t="str">
        <f>E23</f>
        <v xml:space="preserve"> </v>
      </c>
      <c r="L83" s="33"/>
    </row>
    <row r="84" spans="2:65" s="1" customFormat="1" ht="15.2" customHeight="1">
      <c r="B84" s="33"/>
      <c r="C84" s="28" t="s">
        <v>33</v>
      </c>
      <c r="F84" s="26" t="str">
        <f>IF(E20="","",E20)</f>
        <v>Vyplň údaj</v>
      </c>
      <c r="I84" s="28" t="s">
        <v>37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167</v>
      </c>
      <c r="D86" s="114" t="s">
        <v>59</v>
      </c>
      <c r="E86" s="114" t="s">
        <v>55</v>
      </c>
      <c r="F86" s="114" t="s">
        <v>56</v>
      </c>
      <c r="G86" s="114" t="s">
        <v>168</v>
      </c>
      <c r="H86" s="114" t="s">
        <v>169</v>
      </c>
      <c r="I86" s="114" t="s">
        <v>170</v>
      </c>
      <c r="J86" s="114" t="s">
        <v>149</v>
      </c>
      <c r="K86" s="115" t="s">
        <v>171</v>
      </c>
      <c r="L86" s="112"/>
      <c r="M86" s="57" t="s">
        <v>20</v>
      </c>
      <c r="N86" s="58" t="s">
        <v>44</v>
      </c>
      <c r="O86" s="58" t="s">
        <v>172</v>
      </c>
      <c r="P86" s="58" t="s">
        <v>173</v>
      </c>
      <c r="Q86" s="58" t="s">
        <v>174</v>
      </c>
      <c r="R86" s="58" t="s">
        <v>175</v>
      </c>
      <c r="S86" s="58" t="s">
        <v>176</v>
      </c>
      <c r="T86" s="59" t="s">
        <v>177</v>
      </c>
    </row>
    <row r="87" spans="2:65" s="1" customFormat="1" ht="22.9" customHeight="1">
      <c r="B87" s="33"/>
      <c r="C87" s="62" t="s">
        <v>178</v>
      </c>
      <c r="J87" s="116">
        <f>BK87</f>
        <v>0</v>
      </c>
      <c r="L87" s="33"/>
      <c r="M87" s="60"/>
      <c r="N87" s="51"/>
      <c r="O87" s="51"/>
      <c r="P87" s="117">
        <f>P88</f>
        <v>0</v>
      </c>
      <c r="Q87" s="51"/>
      <c r="R87" s="117">
        <f>R88</f>
        <v>0</v>
      </c>
      <c r="S87" s="51"/>
      <c r="T87" s="118">
        <f>T88</f>
        <v>0</v>
      </c>
      <c r="AT87" s="18" t="s">
        <v>73</v>
      </c>
      <c r="AU87" s="18" t="s">
        <v>150</v>
      </c>
      <c r="BK87" s="119">
        <f>BK88</f>
        <v>0</v>
      </c>
    </row>
    <row r="88" spans="2:65" s="11" customFormat="1" ht="25.9" customHeight="1">
      <c r="B88" s="120"/>
      <c r="D88" s="121" t="s">
        <v>73</v>
      </c>
      <c r="E88" s="122" t="s">
        <v>1527</v>
      </c>
      <c r="F88" s="122" t="s">
        <v>1528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0</v>
      </c>
      <c r="T88" s="127">
        <f>T89</f>
        <v>0</v>
      </c>
      <c r="AR88" s="121" t="s">
        <v>216</v>
      </c>
      <c r="AT88" s="128" t="s">
        <v>73</v>
      </c>
      <c r="AU88" s="128" t="s">
        <v>74</v>
      </c>
      <c r="AY88" s="121" t="s">
        <v>181</v>
      </c>
      <c r="BK88" s="129">
        <f>BK89</f>
        <v>0</v>
      </c>
    </row>
    <row r="89" spans="2:65" s="11" customFormat="1" ht="22.9" customHeight="1">
      <c r="B89" s="120"/>
      <c r="D89" s="121" t="s">
        <v>73</v>
      </c>
      <c r="E89" s="130" t="s">
        <v>1529</v>
      </c>
      <c r="F89" s="130" t="s">
        <v>1530</v>
      </c>
      <c r="I89" s="123"/>
      <c r="J89" s="131">
        <f>BK89</f>
        <v>0</v>
      </c>
      <c r="L89" s="120"/>
      <c r="M89" s="125"/>
      <c r="P89" s="126">
        <f>P90</f>
        <v>0</v>
      </c>
      <c r="R89" s="126">
        <f>R90</f>
        <v>0</v>
      </c>
      <c r="T89" s="127">
        <f>T90</f>
        <v>0</v>
      </c>
      <c r="AR89" s="121" t="s">
        <v>216</v>
      </c>
      <c r="AT89" s="128" t="s">
        <v>73</v>
      </c>
      <c r="AU89" s="128" t="s">
        <v>22</v>
      </c>
      <c r="AY89" s="121" t="s">
        <v>181</v>
      </c>
      <c r="BK89" s="129">
        <f>BK90</f>
        <v>0</v>
      </c>
    </row>
    <row r="90" spans="2:65" s="1" customFormat="1" ht="101.25" customHeight="1">
      <c r="B90" s="33"/>
      <c r="C90" s="132" t="s">
        <v>22</v>
      </c>
      <c r="D90" s="132" t="s">
        <v>184</v>
      </c>
      <c r="E90" s="133" t="s">
        <v>1531</v>
      </c>
      <c r="F90" s="134" t="s">
        <v>1532</v>
      </c>
      <c r="G90" s="135" t="s">
        <v>1533</v>
      </c>
      <c r="H90" s="198"/>
      <c r="I90" s="137"/>
      <c r="J90" s="138">
        <f>ROUND(I90*H90,2)</f>
        <v>0</v>
      </c>
      <c r="K90" s="134" t="s">
        <v>20</v>
      </c>
      <c r="L90" s="33"/>
      <c r="M90" s="190" t="s">
        <v>20</v>
      </c>
      <c r="N90" s="191" t="s">
        <v>45</v>
      </c>
      <c r="O90" s="192"/>
      <c r="P90" s="193">
        <f>O90*H90</f>
        <v>0</v>
      </c>
      <c r="Q90" s="193">
        <v>0</v>
      </c>
      <c r="R90" s="193">
        <f>Q90*H90</f>
        <v>0</v>
      </c>
      <c r="S90" s="193">
        <v>0</v>
      </c>
      <c r="T90" s="194">
        <f>S90*H90</f>
        <v>0</v>
      </c>
      <c r="AR90" s="143" t="s">
        <v>1534</v>
      </c>
      <c r="AT90" s="143" t="s">
        <v>184</v>
      </c>
      <c r="AU90" s="143" t="s">
        <v>82</v>
      </c>
      <c r="AY90" s="18" t="s">
        <v>181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22</v>
      </c>
      <c r="BK90" s="144">
        <f>ROUND(I90*H90,2)</f>
        <v>0</v>
      </c>
      <c r="BL90" s="18" t="s">
        <v>1534</v>
      </c>
      <c r="BM90" s="143" t="s">
        <v>2268</v>
      </c>
    </row>
    <row r="91" spans="2:65" s="1" customFormat="1" ht="6.95" customHeight="1"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33"/>
    </row>
  </sheetData>
  <sheetProtection algorithmName="SHA-512" hashValue="POn9nLm78TVgrkMEe+qtvlyEHCDcdPwlWpGIUMvIMEoFkrWh3NZftcnRneDUtViya0F0F9BWhpUMsSHqRYRMSw==" saltValue="hm7/lge8KQ5hY7qmkFwfTdJxfx/ZHE1xICgTqcgaKOTpqka5KOh52wrpiTPt5ICiHc52l5JkDyim/Dj3LaLY9A==" spinCount="100000" sheet="1" objects="1" scenarios="1" formatColumns="0" formatRows="0" autoFilter="0"/>
  <autoFilter ref="C86:K90" xr:uid="{00000000-0009-0000-0000-00000F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9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133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2269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2270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ROUND(J100,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ROUND((SUM(BE100:BE923)),  2)</f>
        <v>0</v>
      </c>
      <c r="I35" s="94">
        <v>0.21</v>
      </c>
      <c r="J35" s="84">
        <f>ROUND(((SUM(BE100:BE923))*I35),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ROUND((SUM(BF100:BF923)),  2)</f>
        <v>0</v>
      </c>
      <c r="I36" s="94">
        <v>0.12</v>
      </c>
      <c r="J36" s="84">
        <f>ROUND(((SUM(BF100:BF923))*I36),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ROUND((SUM(BG100:BG923)),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ROUND((SUM(BH100:BH923)),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ROUND((SUM(BI100:BI923)),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2269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SO_D - Část D - stavební část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J100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151</v>
      </c>
      <c r="E64" s="106"/>
      <c r="F64" s="106"/>
      <c r="G64" s="106"/>
      <c r="H64" s="106"/>
      <c r="I64" s="106"/>
      <c r="J64" s="107">
        <f>J101</f>
        <v>0</v>
      </c>
      <c r="L64" s="104"/>
    </row>
    <row r="65" spans="2:12" s="9" customFormat="1" ht="19.899999999999999" customHeight="1">
      <c r="B65" s="108"/>
      <c r="D65" s="109" t="s">
        <v>152</v>
      </c>
      <c r="E65" s="110"/>
      <c r="F65" s="110"/>
      <c r="G65" s="110"/>
      <c r="H65" s="110"/>
      <c r="I65" s="110"/>
      <c r="J65" s="111">
        <f>J102</f>
        <v>0</v>
      </c>
      <c r="L65" s="108"/>
    </row>
    <row r="66" spans="2:12" s="9" customFormat="1" ht="19.899999999999999" customHeight="1">
      <c r="B66" s="108"/>
      <c r="D66" s="109" t="s">
        <v>153</v>
      </c>
      <c r="E66" s="110"/>
      <c r="F66" s="110"/>
      <c r="G66" s="110"/>
      <c r="H66" s="110"/>
      <c r="I66" s="110"/>
      <c r="J66" s="111">
        <f>J118</f>
        <v>0</v>
      </c>
      <c r="L66" s="108"/>
    </row>
    <row r="67" spans="2:12" s="9" customFormat="1" ht="19.899999999999999" customHeight="1">
      <c r="B67" s="108"/>
      <c r="D67" s="109" t="s">
        <v>154</v>
      </c>
      <c r="E67" s="110"/>
      <c r="F67" s="110"/>
      <c r="G67" s="110"/>
      <c r="H67" s="110"/>
      <c r="I67" s="110"/>
      <c r="J67" s="111">
        <f>J198</f>
        <v>0</v>
      </c>
      <c r="L67" s="108"/>
    </row>
    <row r="68" spans="2:12" s="9" customFormat="1" ht="19.899999999999999" customHeight="1">
      <c r="B68" s="108"/>
      <c r="D68" s="109" t="s">
        <v>155</v>
      </c>
      <c r="E68" s="110"/>
      <c r="F68" s="110"/>
      <c r="G68" s="110"/>
      <c r="H68" s="110"/>
      <c r="I68" s="110"/>
      <c r="J68" s="111">
        <f>J315</f>
        <v>0</v>
      </c>
      <c r="L68" s="108"/>
    </row>
    <row r="69" spans="2:12" s="9" customFormat="1" ht="19.899999999999999" customHeight="1">
      <c r="B69" s="108"/>
      <c r="D69" s="109" t="s">
        <v>156</v>
      </c>
      <c r="E69" s="110"/>
      <c r="F69" s="110"/>
      <c r="G69" s="110"/>
      <c r="H69" s="110"/>
      <c r="I69" s="110"/>
      <c r="J69" s="111">
        <f>J328</f>
        <v>0</v>
      </c>
      <c r="L69" s="108"/>
    </row>
    <row r="70" spans="2:12" s="8" customFormat="1" ht="24.95" customHeight="1">
      <c r="B70" s="104"/>
      <c r="D70" s="105" t="s">
        <v>157</v>
      </c>
      <c r="E70" s="106"/>
      <c r="F70" s="106"/>
      <c r="G70" s="106"/>
      <c r="H70" s="106"/>
      <c r="I70" s="106"/>
      <c r="J70" s="107">
        <f>J331</f>
        <v>0</v>
      </c>
      <c r="L70" s="104"/>
    </row>
    <row r="71" spans="2:12" s="9" customFormat="1" ht="19.899999999999999" customHeight="1">
      <c r="B71" s="108"/>
      <c r="D71" s="109" t="s">
        <v>158</v>
      </c>
      <c r="E71" s="110"/>
      <c r="F71" s="110"/>
      <c r="G71" s="110"/>
      <c r="H71" s="110"/>
      <c r="I71" s="110"/>
      <c r="J71" s="111">
        <f>J332</f>
        <v>0</v>
      </c>
      <c r="L71" s="108"/>
    </row>
    <row r="72" spans="2:12" s="9" customFormat="1" ht="19.899999999999999" customHeight="1">
      <c r="B72" s="108"/>
      <c r="D72" s="109" t="s">
        <v>159</v>
      </c>
      <c r="E72" s="110"/>
      <c r="F72" s="110"/>
      <c r="G72" s="110"/>
      <c r="H72" s="110"/>
      <c r="I72" s="110"/>
      <c r="J72" s="111">
        <f>J380</f>
        <v>0</v>
      </c>
      <c r="L72" s="108"/>
    </row>
    <row r="73" spans="2:12" s="9" customFormat="1" ht="19.899999999999999" customHeight="1">
      <c r="B73" s="108"/>
      <c r="D73" s="109" t="s">
        <v>160</v>
      </c>
      <c r="E73" s="110"/>
      <c r="F73" s="110"/>
      <c r="G73" s="110"/>
      <c r="H73" s="110"/>
      <c r="I73" s="110"/>
      <c r="J73" s="111">
        <f>J499</f>
        <v>0</v>
      </c>
      <c r="L73" s="108"/>
    </row>
    <row r="74" spans="2:12" s="9" customFormat="1" ht="19.899999999999999" customHeight="1">
      <c r="B74" s="108"/>
      <c r="D74" s="109" t="s">
        <v>161</v>
      </c>
      <c r="E74" s="110"/>
      <c r="F74" s="110"/>
      <c r="G74" s="110"/>
      <c r="H74" s="110"/>
      <c r="I74" s="110"/>
      <c r="J74" s="111">
        <f>J546</f>
        <v>0</v>
      </c>
      <c r="L74" s="108"/>
    </row>
    <row r="75" spans="2:12" s="9" customFormat="1" ht="19.899999999999999" customHeight="1">
      <c r="B75" s="108"/>
      <c r="D75" s="109" t="s">
        <v>162</v>
      </c>
      <c r="E75" s="110"/>
      <c r="F75" s="110"/>
      <c r="G75" s="110"/>
      <c r="H75" s="110"/>
      <c r="I75" s="110"/>
      <c r="J75" s="111">
        <f>J647</f>
        <v>0</v>
      </c>
      <c r="L75" s="108"/>
    </row>
    <row r="76" spans="2:12" s="9" customFormat="1" ht="19.899999999999999" customHeight="1">
      <c r="B76" s="108"/>
      <c r="D76" s="109" t="s">
        <v>163</v>
      </c>
      <c r="E76" s="110"/>
      <c r="F76" s="110"/>
      <c r="G76" s="110"/>
      <c r="H76" s="110"/>
      <c r="I76" s="110"/>
      <c r="J76" s="111">
        <f>J657</f>
        <v>0</v>
      </c>
      <c r="L76" s="108"/>
    </row>
    <row r="77" spans="2:12" s="9" customFormat="1" ht="19.899999999999999" customHeight="1">
      <c r="B77" s="108"/>
      <c r="D77" s="109" t="s">
        <v>164</v>
      </c>
      <c r="E77" s="110"/>
      <c r="F77" s="110"/>
      <c r="G77" s="110"/>
      <c r="H77" s="110"/>
      <c r="I77" s="110"/>
      <c r="J77" s="111">
        <f>J803</f>
        <v>0</v>
      </c>
      <c r="L77" s="108"/>
    </row>
    <row r="78" spans="2:12" s="9" customFormat="1" ht="19.899999999999999" customHeight="1">
      <c r="B78" s="108"/>
      <c r="D78" s="109" t="s">
        <v>165</v>
      </c>
      <c r="E78" s="110"/>
      <c r="F78" s="110"/>
      <c r="G78" s="110"/>
      <c r="H78" s="110"/>
      <c r="I78" s="110"/>
      <c r="J78" s="111">
        <f>J843</f>
        <v>0</v>
      </c>
      <c r="L78" s="108"/>
    </row>
    <row r="79" spans="2:12" s="1" customFormat="1" ht="21.75" customHeight="1">
      <c r="B79" s="33"/>
      <c r="L79" s="33"/>
    </row>
    <row r="80" spans="2:12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33"/>
    </row>
    <row r="84" spans="2:12" s="1" customFormat="1" ht="6.95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33"/>
    </row>
    <row r="85" spans="2:12" s="1" customFormat="1" ht="24.95" customHeight="1">
      <c r="B85" s="33"/>
      <c r="C85" s="22" t="s">
        <v>166</v>
      </c>
      <c r="L85" s="33"/>
    </row>
    <row r="86" spans="2:12" s="1" customFormat="1" ht="6.95" customHeight="1">
      <c r="B86" s="33"/>
      <c r="L86" s="33"/>
    </row>
    <row r="87" spans="2:12" s="1" customFormat="1" ht="12" customHeight="1">
      <c r="B87" s="33"/>
      <c r="C87" s="28" t="s">
        <v>16</v>
      </c>
      <c r="L87" s="33"/>
    </row>
    <row r="88" spans="2:12" s="1" customFormat="1" ht="16.5" customHeight="1">
      <c r="B88" s="33"/>
      <c r="E88" s="325" t="str">
        <f>E7</f>
        <v>ZŠ Milín - stavební úpravy hygienického zařízení</v>
      </c>
      <c r="F88" s="326"/>
      <c r="G88" s="326"/>
      <c r="H88" s="326"/>
      <c r="L88" s="33"/>
    </row>
    <row r="89" spans="2:12" ht="12" customHeight="1">
      <c r="B89" s="21"/>
      <c r="C89" s="28" t="s">
        <v>143</v>
      </c>
      <c r="L89" s="21"/>
    </row>
    <row r="90" spans="2:12" s="1" customFormat="1" ht="16.5" customHeight="1">
      <c r="B90" s="33"/>
      <c r="E90" s="325" t="s">
        <v>2269</v>
      </c>
      <c r="F90" s="327"/>
      <c r="G90" s="327"/>
      <c r="H90" s="327"/>
      <c r="L90" s="33"/>
    </row>
    <row r="91" spans="2:12" s="1" customFormat="1" ht="12" customHeight="1">
      <c r="B91" s="33"/>
      <c r="C91" s="28" t="s">
        <v>145</v>
      </c>
      <c r="L91" s="33"/>
    </row>
    <row r="92" spans="2:12" s="1" customFormat="1" ht="16.5" customHeight="1">
      <c r="B92" s="33"/>
      <c r="E92" s="284" t="str">
        <f>E11</f>
        <v>SO_D - Část D - stavební část</v>
      </c>
      <c r="F92" s="327"/>
      <c r="G92" s="327"/>
      <c r="H92" s="327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23</v>
      </c>
      <c r="F94" s="26" t="str">
        <f>F14</f>
        <v>Milín</v>
      </c>
      <c r="I94" s="28" t="s">
        <v>25</v>
      </c>
      <c r="J94" s="50" t="str">
        <f>IF(J14="","",J14)</f>
        <v>13. 4. 2025</v>
      </c>
      <c r="L94" s="33"/>
    </row>
    <row r="95" spans="2:12" s="1" customFormat="1" ht="6.95" customHeight="1">
      <c r="B95" s="33"/>
      <c r="L95" s="33"/>
    </row>
    <row r="96" spans="2:12" s="1" customFormat="1" ht="15.2" customHeight="1">
      <c r="B96" s="33"/>
      <c r="C96" s="28" t="s">
        <v>29</v>
      </c>
      <c r="F96" s="26" t="str">
        <f>E17</f>
        <v xml:space="preserve"> </v>
      </c>
      <c r="I96" s="28" t="s">
        <v>35</v>
      </c>
      <c r="J96" s="31" t="str">
        <f>E23</f>
        <v xml:space="preserve"> </v>
      </c>
      <c r="L96" s="33"/>
    </row>
    <row r="97" spans="2:65" s="1" customFormat="1" ht="15.2" customHeight="1">
      <c r="B97" s="33"/>
      <c r="C97" s="28" t="s">
        <v>33</v>
      </c>
      <c r="F97" s="26" t="str">
        <f>IF(E20="","",E20)</f>
        <v>Vyplň údaj</v>
      </c>
      <c r="I97" s="28" t="s">
        <v>37</v>
      </c>
      <c r="J97" s="31" t="str">
        <f>E26</f>
        <v xml:space="preserve"> 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12"/>
      <c r="C99" s="113" t="s">
        <v>167</v>
      </c>
      <c r="D99" s="114" t="s">
        <v>59</v>
      </c>
      <c r="E99" s="114" t="s">
        <v>55</v>
      </c>
      <c r="F99" s="114" t="s">
        <v>56</v>
      </c>
      <c r="G99" s="114" t="s">
        <v>168</v>
      </c>
      <c r="H99" s="114" t="s">
        <v>169</v>
      </c>
      <c r="I99" s="114" t="s">
        <v>170</v>
      </c>
      <c r="J99" s="114" t="s">
        <v>149</v>
      </c>
      <c r="K99" s="115" t="s">
        <v>171</v>
      </c>
      <c r="L99" s="112"/>
      <c r="M99" s="57" t="s">
        <v>20</v>
      </c>
      <c r="N99" s="58" t="s">
        <v>44</v>
      </c>
      <c r="O99" s="58" t="s">
        <v>172</v>
      </c>
      <c r="P99" s="58" t="s">
        <v>173</v>
      </c>
      <c r="Q99" s="58" t="s">
        <v>174</v>
      </c>
      <c r="R99" s="58" t="s">
        <v>175</v>
      </c>
      <c r="S99" s="58" t="s">
        <v>176</v>
      </c>
      <c r="T99" s="59" t="s">
        <v>177</v>
      </c>
    </row>
    <row r="100" spans="2:65" s="1" customFormat="1" ht="22.9" customHeight="1">
      <c r="B100" s="33"/>
      <c r="C100" s="62" t="s">
        <v>178</v>
      </c>
      <c r="J100" s="116">
        <f>BK100</f>
        <v>0</v>
      </c>
      <c r="L100" s="33"/>
      <c r="M100" s="60"/>
      <c r="N100" s="51"/>
      <c r="O100" s="51"/>
      <c r="P100" s="117">
        <f>P101+P331</f>
        <v>0</v>
      </c>
      <c r="Q100" s="51"/>
      <c r="R100" s="117">
        <f>R101+R331</f>
        <v>12.2233804495</v>
      </c>
      <c r="S100" s="51"/>
      <c r="T100" s="118">
        <f>T101+T331</f>
        <v>35.306715010000005</v>
      </c>
      <c r="AT100" s="18" t="s">
        <v>73</v>
      </c>
      <c r="AU100" s="18" t="s">
        <v>150</v>
      </c>
      <c r="BK100" s="119">
        <f>BK101+BK331</f>
        <v>0</v>
      </c>
    </row>
    <row r="101" spans="2:65" s="11" customFormat="1" ht="25.9" customHeight="1">
      <c r="B101" s="120"/>
      <c r="D101" s="121" t="s">
        <v>73</v>
      </c>
      <c r="E101" s="122" t="s">
        <v>179</v>
      </c>
      <c r="F101" s="122" t="s">
        <v>180</v>
      </c>
      <c r="I101" s="123"/>
      <c r="J101" s="124">
        <f>BK101</f>
        <v>0</v>
      </c>
      <c r="L101" s="120"/>
      <c r="M101" s="125"/>
      <c r="P101" s="126">
        <f>P102+P118+P198+P315+P328</f>
        <v>0</v>
      </c>
      <c r="R101" s="126">
        <f>R102+R118+R198+R315+R328</f>
        <v>3.9694831034999996</v>
      </c>
      <c r="T101" s="127">
        <f>T102+T118+T198+T315+T328</f>
        <v>25.872822000000003</v>
      </c>
      <c r="AR101" s="121" t="s">
        <v>22</v>
      </c>
      <c r="AT101" s="128" t="s">
        <v>73</v>
      </c>
      <c r="AU101" s="128" t="s">
        <v>74</v>
      </c>
      <c r="AY101" s="121" t="s">
        <v>181</v>
      </c>
      <c r="BK101" s="129">
        <f>BK102+BK118+BK198+BK315+BK328</f>
        <v>0</v>
      </c>
    </row>
    <row r="102" spans="2:65" s="11" customFormat="1" ht="22.9" customHeight="1">
      <c r="B102" s="120"/>
      <c r="D102" s="121" t="s">
        <v>73</v>
      </c>
      <c r="E102" s="130" t="s">
        <v>182</v>
      </c>
      <c r="F102" s="130" t="s">
        <v>183</v>
      </c>
      <c r="I102" s="123"/>
      <c r="J102" s="131">
        <f>BK102</f>
        <v>0</v>
      </c>
      <c r="L102" s="120"/>
      <c r="M102" s="125"/>
      <c r="P102" s="126">
        <f>SUM(P103:P117)</f>
        <v>0</v>
      </c>
      <c r="R102" s="126">
        <f>SUM(R103:R117)</f>
        <v>0.2564092</v>
      </c>
      <c r="T102" s="127">
        <f>SUM(T103:T117)</f>
        <v>0</v>
      </c>
      <c r="AR102" s="121" t="s">
        <v>22</v>
      </c>
      <c r="AT102" s="128" t="s">
        <v>73</v>
      </c>
      <c r="AU102" s="128" t="s">
        <v>22</v>
      </c>
      <c r="AY102" s="121" t="s">
        <v>181</v>
      </c>
      <c r="BK102" s="129">
        <f>SUM(BK103:BK117)</f>
        <v>0</v>
      </c>
    </row>
    <row r="103" spans="2:65" s="1" customFormat="1" ht="37.9" customHeight="1">
      <c r="B103" s="33"/>
      <c r="C103" s="132" t="s">
        <v>22</v>
      </c>
      <c r="D103" s="132" t="s">
        <v>184</v>
      </c>
      <c r="E103" s="133" t="s">
        <v>185</v>
      </c>
      <c r="F103" s="134" t="s">
        <v>186</v>
      </c>
      <c r="G103" s="135" t="s">
        <v>187</v>
      </c>
      <c r="H103" s="136">
        <v>1</v>
      </c>
      <c r="I103" s="137"/>
      <c r="J103" s="138">
        <f>ROUND(I103*H103,2)</f>
        <v>0</v>
      </c>
      <c r="K103" s="134" t="s">
        <v>188</v>
      </c>
      <c r="L103" s="33"/>
      <c r="M103" s="139" t="s">
        <v>20</v>
      </c>
      <c r="N103" s="140" t="s">
        <v>45</v>
      </c>
      <c r="P103" s="141">
        <f>O103*H103</f>
        <v>0</v>
      </c>
      <c r="Q103" s="141">
        <v>2.1260000000000001E-2</v>
      </c>
      <c r="R103" s="141">
        <f>Q103*H103</f>
        <v>2.1260000000000001E-2</v>
      </c>
      <c r="S103" s="141">
        <v>0</v>
      </c>
      <c r="T103" s="142">
        <f>S103*H103</f>
        <v>0</v>
      </c>
      <c r="AR103" s="143" t="s">
        <v>189</v>
      </c>
      <c r="AT103" s="143" t="s">
        <v>184</v>
      </c>
      <c r="AU103" s="143" t="s">
        <v>82</v>
      </c>
      <c r="AY103" s="18" t="s">
        <v>181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22</v>
      </c>
      <c r="BK103" s="144">
        <f>ROUND(I103*H103,2)</f>
        <v>0</v>
      </c>
      <c r="BL103" s="18" t="s">
        <v>189</v>
      </c>
      <c r="BM103" s="143" t="s">
        <v>2271</v>
      </c>
    </row>
    <row r="104" spans="2:65" s="1" customFormat="1" ht="11.25">
      <c r="B104" s="33"/>
      <c r="D104" s="145" t="s">
        <v>191</v>
      </c>
      <c r="F104" s="146" t="s">
        <v>192</v>
      </c>
      <c r="I104" s="147"/>
      <c r="L104" s="33"/>
      <c r="M104" s="148"/>
      <c r="T104" s="54"/>
      <c r="AT104" s="18" t="s">
        <v>191</v>
      </c>
      <c r="AU104" s="18" t="s">
        <v>82</v>
      </c>
    </row>
    <row r="105" spans="2:65" s="12" customFormat="1" ht="11.25">
      <c r="B105" s="149"/>
      <c r="D105" s="150" t="s">
        <v>193</v>
      </c>
      <c r="E105" s="151" t="s">
        <v>20</v>
      </c>
      <c r="F105" s="152" t="s">
        <v>2272</v>
      </c>
      <c r="H105" s="151" t="s">
        <v>20</v>
      </c>
      <c r="I105" s="153"/>
      <c r="L105" s="149"/>
      <c r="M105" s="154"/>
      <c r="T105" s="155"/>
      <c r="AT105" s="151" t="s">
        <v>193</v>
      </c>
      <c r="AU105" s="151" t="s">
        <v>82</v>
      </c>
      <c r="AV105" s="12" t="s">
        <v>22</v>
      </c>
      <c r="AW105" s="12" t="s">
        <v>36</v>
      </c>
      <c r="AX105" s="12" t="s">
        <v>74</v>
      </c>
      <c r="AY105" s="151" t="s">
        <v>181</v>
      </c>
    </row>
    <row r="106" spans="2:65" s="13" customFormat="1" ht="11.25">
      <c r="B106" s="156"/>
      <c r="D106" s="150" t="s">
        <v>193</v>
      </c>
      <c r="E106" s="157" t="s">
        <v>20</v>
      </c>
      <c r="F106" s="158" t="s">
        <v>22</v>
      </c>
      <c r="H106" s="159">
        <v>1</v>
      </c>
      <c r="I106" s="160"/>
      <c r="L106" s="156"/>
      <c r="M106" s="161"/>
      <c r="T106" s="162"/>
      <c r="AT106" s="157" t="s">
        <v>193</v>
      </c>
      <c r="AU106" s="157" t="s">
        <v>82</v>
      </c>
      <c r="AV106" s="13" t="s">
        <v>82</v>
      </c>
      <c r="AW106" s="13" t="s">
        <v>36</v>
      </c>
      <c r="AX106" s="13" t="s">
        <v>22</v>
      </c>
      <c r="AY106" s="157" t="s">
        <v>181</v>
      </c>
    </row>
    <row r="107" spans="2:65" s="1" customFormat="1" ht="37.9" customHeight="1">
      <c r="B107" s="33"/>
      <c r="C107" s="132" t="s">
        <v>82</v>
      </c>
      <c r="D107" s="132" t="s">
        <v>184</v>
      </c>
      <c r="E107" s="133" t="s">
        <v>195</v>
      </c>
      <c r="F107" s="134" t="s">
        <v>196</v>
      </c>
      <c r="G107" s="135" t="s">
        <v>187</v>
      </c>
      <c r="H107" s="136">
        <v>1</v>
      </c>
      <c r="I107" s="137"/>
      <c r="J107" s="138">
        <f>ROUND(I107*H107,2)</f>
        <v>0</v>
      </c>
      <c r="K107" s="134" t="s">
        <v>188</v>
      </c>
      <c r="L107" s="33"/>
      <c r="M107" s="139" t="s">
        <v>20</v>
      </c>
      <c r="N107" s="140" t="s">
        <v>45</v>
      </c>
      <c r="P107" s="141">
        <f>O107*H107</f>
        <v>0</v>
      </c>
      <c r="Q107" s="141">
        <v>2.6929999999999999E-2</v>
      </c>
      <c r="R107" s="141">
        <f>Q107*H107</f>
        <v>2.6929999999999999E-2</v>
      </c>
      <c r="S107" s="141">
        <v>0</v>
      </c>
      <c r="T107" s="142">
        <f>S107*H107</f>
        <v>0</v>
      </c>
      <c r="AR107" s="143" t="s">
        <v>189</v>
      </c>
      <c r="AT107" s="143" t="s">
        <v>184</v>
      </c>
      <c r="AU107" s="143" t="s">
        <v>82</v>
      </c>
      <c r="AY107" s="18" t="s">
        <v>181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22</v>
      </c>
      <c r="BK107" s="144">
        <f>ROUND(I107*H107,2)</f>
        <v>0</v>
      </c>
      <c r="BL107" s="18" t="s">
        <v>189</v>
      </c>
      <c r="BM107" s="143" t="s">
        <v>2273</v>
      </c>
    </row>
    <row r="108" spans="2:65" s="1" customFormat="1" ht="11.25">
      <c r="B108" s="33"/>
      <c r="D108" s="145" t="s">
        <v>191</v>
      </c>
      <c r="F108" s="146" t="s">
        <v>198</v>
      </c>
      <c r="I108" s="147"/>
      <c r="L108" s="33"/>
      <c r="M108" s="148"/>
      <c r="T108" s="54"/>
      <c r="AT108" s="18" t="s">
        <v>191</v>
      </c>
      <c r="AU108" s="18" t="s">
        <v>82</v>
      </c>
    </row>
    <row r="109" spans="2:65" s="12" customFormat="1" ht="11.25">
      <c r="B109" s="149"/>
      <c r="D109" s="150" t="s">
        <v>193</v>
      </c>
      <c r="E109" s="151" t="s">
        <v>20</v>
      </c>
      <c r="F109" s="152" t="s">
        <v>2274</v>
      </c>
      <c r="H109" s="151" t="s">
        <v>20</v>
      </c>
      <c r="I109" s="153"/>
      <c r="L109" s="149"/>
      <c r="M109" s="154"/>
      <c r="T109" s="155"/>
      <c r="AT109" s="151" t="s">
        <v>193</v>
      </c>
      <c r="AU109" s="151" t="s">
        <v>82</v>
      </c>
      <c r="AV109" s="12" t="s">
        <v>22</v>
      </c>
      <c r="AW109" s="12" t="s">
        <v>36</v>
      </c>
      <c r="AX109" s="12" t="s">
        <v>74</v>
      </c>
      <c r="AY109" s="151" t="s">
        <v>181</v>
      </c>
    </row>
    <row r="110" spans="2:65" s="13" customFormat="1" ht="11.25">
      <c r="B110" s="156"/>
      <c r="D110" s="150" t="s">
        <v>193</v>
      </c>
      <c r="E110" s="157" t="s">
        <v>20</v>
      </c>
      <c r="F110" s="158" t="s">
        <v>22</v>
      </c>
      <c r="H110" s="159">
        <v>1</v>
      </c>
      <c r="I110" s="160"/>
      <c r="L110" s="156"/>
      <c r="M110" s="161"/>
      <c r="T110" s="162"/>
      <c r="AT110" s="157" t="s">
        <v>193</v>
      </c>
      <c r="AU110" s="157" t="s">
        <v>82</v>
      </c>
      <c r="AV110" s="13" t="s">
        <v>82</v>
      </c>
      <c r="AW110" s="13" t="s">
        <v>36</v>
      </c>
      <c r="AX110" s="13" t="s">
        <v>22</v>
      </c>
      <c r="AY110" s="157" t="s">
        <v>181</v>
      </c>
    </row>
    <row r="111" spans="2:65" s="1" customFormat="1" ht="49.15" customHeight="1">
      <c r="B111" s="33"/>
      <c r="C111" s="132" t="s">
        <v>182</v>
      </c>
      <c r="D111" s="132" t="s">
        <v>184</v>
      </c>
      <c r="E111" s="133" t="s">
        <v>2275</v>
      </c>
      <c r="F111" s="134" t="s">
        <v>2276</v>
      </c>
      <c r="G111" s="135" t="s">
        <v>211</v>
      </c>
      <c r="H111" s="136">
        <v>3.36</v>
      </c>
      <c r="I111" s="137"/>
      <c r="J111" s="138">
        <f>ROUND(I111*H111,2)</f>
        <v>0</v>
      </c>
      <c r="K111" s="134" t="s">
        <v>188</v>
      </c>
      <c r="L111" s="33"/>
      <c r="M111" s="139" t="s">
        <v>20</v>
      </c>
      <c r="N111" s="140" t="s">
        <v>45</v>
      </c>
      <c r="P111" s="141">
        <f>O111*H111</f>
        <v>0</v>
      </c>
      <c r="Q111" s="141">
        <v>6.1969999999999997E-2</v>
      </c>
      <c r="R111" s="141">
        <f>Q111*H111</f>
        <v>0.20821919999999999</v>
      </c>
      <c r="S111" s="141">
        <v>0</v>
      </c>
      <c r="T111" s="142">
        <f>S111*H111</f>
        <v>0</v>
      </c>
      <c r="AR111" s="143" t="s">
        <v>189</v>
      </c>
      <c r="AT111" s="143" t="s">
        <v>184</v>
      </c>
      <c r="AU111" s="143" t="s">
        <v>82</v>
      </c>
      <c r="AY111" s="18" t="s">
        <v>181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22</v>
      </c>
      <c r="BK111" s="144">
        <f>ROUND(I111*H111,2)</f>
        <v>0</v>
      </c>
      <c r="BL111" s="18" t="s">
        <v>189</v>
      </c>
      <c r="BM111" s="143" t="s">
        <v>2277</v>
      </c>
    </row>
    <row r="112" spans="2:65" s="1" customFormat="1" ht="11.25">
      <c r="B112" s="33"/>
      <c r="D112" s="145" t="s">
        <v>191</v>
      </c>
      <c r="F112" s="146" t="s">
        <v>2278</v>
      </c>
      <c r="I112" s="147"/>
      <c r="L112" s="33"/>
      <c r="M112" s="148"/>
      <c r="T112" s="54"/>
      <c r="AT112" s="18" t="s">
        <v>191</v>
      </c>
      <c r="AU112" s="18" t="s">
        <v>82</v>
      </c>
    </row>
    <row r="113" spans="2:65" s="12" customFormat="1" ht="11.25">
      <c r="B113" s="149"/>
      <c r="D113" s="150" t="s">
        <v>193</v>
      </c>
      <c r="E113" s="151" t="s">
        <v>20</v>
      </c>
      <c r="F113" s="152" t="s">
        <v>2279</v>
      </c>
      <c r="H113" s="151" t="s">
        <v>20</v>
      </c>
      <c r="I113" s="153"/>
      <c r="L113" s="149"/>
      <c r="M113" s="154"/>
      <c r="T113" s="155"/>
      <c r="AT113" s="151" t="s">
        <v>193</v>
      </c>
      <c r="AU113" s="151" t="s">
        <v>82</v>
      </c>
      <c r="AV113" s="12" t="s">
        <v>22</v>
      </c>
      <c r="AW113" s="12" t="s">
        <v>36</v>
      </c>
      <c r="AX113" s="12" t="s">
        <v>74</v>
      </c>
      <c r="AY113" s="151" t="s">
        <v>181</v>
      </c>
    </row>
    <row r="114" spans="2:65" s="13" customFormat="1" ht="11.25">
      <c r="B114" s="156"/>
      <c r="D114" s="150" t="s">
        <v>193</v>
      </c>
      <c r="E114" s="157" t="s">
        <v>20</v>
      </c>
      <c r="F114" s="158" t="s">
        <v>2280</v>
      </c>
      <c r="H114" s="159">
        <v>1.68</v>
      </c>
      <c r="I114" s="160"/>
      <c r="L114" s="156"/>
      <c r="M114" s="161"/>
      <c r="T114" s="162"/>
      <c r="AT114" s="157" t="s">
        <v>193</v>
      </c>
      <c r="AU114" s="157" t="s">
        <v>82</v>
      </c>
      <c r="AV114" s="13" t="s">
        <v>82</v>
      </c>
      <c r="AW114" s="13" t="s">
        <v>36</v>
      </c>
      <c r="AX114" s="13" t="s">
        <v>74</v>
      </c>
      <c r="AY114" s="157" t="s">
        <v>181</v>
      </c>
    </row>
    <row r="115" spans="2:65" s="12" customFormat="1" ht="11.25">
      <c r="B115" s="149"/>
      <c r="D115" s="150" t="s">
        <v>193</v>
      </c>
      <c r="E115" s="151" t="s">
        <v>20</v>
      </c>
      <c r="F115" s="152" t="s">
        <v>2281</v>
      </c>
      <c r="H115" s="151" t="s">
        <v>20</v>
      </c>
      <c r="I115" s="153"/>
      <c r="L115" s="149"/>
      <c r="M115" s="154"/>
      <c r="T115" s="155"/>
      <c r="AT115" s="151" t="s">
        <v>193</v>
      </c>
      <c r="AU115" s="151" t="s">
        <v>82</v>
      </c>
      <c r="AV115" s="12" t="s">
        <v>22</v>
      </c>
      <c r="AW115" s="12" t="s">
        <v>36</v>
      </c>
      <c r="AX115" s="12" t="s">
        <v>74</v>
      </c>
      <c r="AY115" s="151" t="s">
        <v>181</v>
      </c>
    </row>
    <row r="116" spans="2:65" s="13" customFormat="1" ht="11.25">
      <c r="B116" s="156"/>
      <c r="D116" s="150" t="s">
        <v>193</v>
      </c>
      <c r="E116" s="157" t="s">
        <v>20</v>
      </c>
      <c r="F116" s="158" t="s">
        <v>2280</v>
      </c>
      <c r="H116" s="159">
        <v>1.68</v>
      </c>
      <c r="I116" s="160"/>
      <c r="L116" s="156"/>
      <c r="M116" s="161"/>
      <c r="T116" s="162"/>
      <c r="AT116" s="157" t="s">
        <v>193</v>
      </c>
      <c r="AU116" s="157" t="s">
        <v>82</v>
      </c>
      <c r="AV116" s="13" t="s">
        <v>82</v>
      </c>
      <c r="AW116" s="13" t="s">
        <v>36</v>
      </c>
      <c r="AX116" s="13" t="s">
        <v>74</v>
      </c>
      <c r="AY116" s="157" t="s">
        <v>181</v>
      </c>
    </row>
    <row r="117" spans="2:65" s="14" customFormat="1" ht="11.25">
      <c r="B117" s="163"/>
      <c r="D117" s="150" t="s">
        <v>193</v>
      </c>
      <c r="E117" s="164" t="s">
        <v>20</v>
      </c>
      <c r="F117" s="165" t="s">
        <v>202</v>
      </c>
      <c r="H117" s="166">
        <v>3.36</v>
      </c>
      <c r="I117" s="167"/>
      <c r="L117" s="163"/>
      <c r="M117" s="168"/>
      <c r="T117" s="169"/>
      <c r="AT117" s="164" t="s">
        <v>193</v>
      </c>
      <c r="AU117" s="164" t="s">
        <v>82</v>
      </c>
      <c r="AV117" s="14" t="s">
        <v>189</v>
      </c>
      <c r="AW117" s="14" t="s">
        <v>36</v>
      </c>
      <c r="AX117" s="14" t="s">
        <v>22</v>
      </c>
      <c r="AY117" s="164" t="s">
        <v>181</v>
      </c>
    </row>
    <row r="118" spans="2:65" s="11" customFormat="1" ht="22.9" customHeight="1">
      <c r="B118" s="120"/>
      <c r="D118" s="121" t="s">
        <v>73</v>
      </c>
      <c r="E118" s="130" t="s">
        <v>222</v>
      </c>
      <c r="F118" s="130" t="s">
        <v>223</v>
      </c>
      <c r="I118" s="123"/>
      <c r="J118" s="131">
        <f>BK118</f>
        <v>0</v>
      </c>
      <c r="L118" s="120"/>
      <c r="M118" s="125"/>
      <c r="P118" s="126">
        <f>SUM(P119:P197)</f>
        <v>0</v>
      </c>
      <c r="R118" s="126">
        <f>SUM(R119:R197)</f>
        <v>3.7092367999999998</v>
      </c>
      <c r="T118" s="127">
        <f>SUM(T119:T197)</f>
        <v>0</v>
      </c>
      <c r="AR118" s="121" t="s">
        <v>22</v>
      </c>
      <c r="AT118" s="128" t="s">
        <v>73</v>
      </c>
      <c r="AU118" s="128" t="s">
        <v>22</v>
      </c>
      <c r="AY118" s="121" t="s">
        <v>181</v>
      </c>
      <c r="BK118" s="129">
        <f>SUM(BK119:BK197)</f>
        <v>0</v>
      </c>
    </row>
    <row r="119" spans="2:65" s="1" customFormat="1" ht="49.15" customHeight="1">
      <c r="B119" s="33"/>
      <c r="C119" s="132" t="s">
        <v>189</v>
      </c>
      <c r="D119" s="132" t="s">
        <v>184</v>
      </c>
      <c r="E119" s="133" t="s">
        <v>224</v>
      </c>
      <c r="F119" s="134" t="s">
        <v>225</v>
      </c>
      <c r="G119" s="135" t="s">
        <v>211</v>
      </c>
      <c r="H119" s="136">
        <v>23.9</v>
      </c>
      <c r="I119" s="137"/>
      <c r="J119" s="138">
        <f>ROUND(I119*H119,2)</f>
        <v>0</v>
      </c>
      <c r="K119" s="134" t="s">
        <v>188</v>
      </c>
      <c r="L119" s="33"/>
      <c r="M119" s="139" t="s">
        <v>20</v>
      </c>
      <c r="N119" s="140" t="s">
        <v>45</v>
      </c>
      <c r="P119" s="141">
        <f>O119*H119</f>
        <v>0</v>
      </c>
      <c r="Q119" s="141">
        <v>9.41E-3</v>
      </c>
      <c r="R119" s="141">
        <f>Q119*H119</f>
        <v>0.22489899999999999</v>
      </c>
      <c r="S119" s="141">
        <v>0</v>
      </c>
      <c r="T119" s="142">
        <f>S119*H119</f>
        <v>0</v>
      </c>
      <c r="AR119" s="143" t="s">
        <v>189</v>
      </c>
      <c r="AT119" s="143" t="s">
        <v>184</v>
      </c>
      <c r="AU119" s="143" t="s">
        <v>82</v>
      </c>
      <c r="AY119" s="18" t="s">
        <v>181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22</v>
      </c>
      <c r="BK119" s="144">
        <f>ROUND(I119*H119,2)</f>
        <v>0</v>
      </c>
      <c r="BL119" s="18" t="s">
        <v>189</v>
      </c>
      <c r="BM119" s="143" t="s">
        <v>2282</v>
      </c>
    </row>
    <row r="120" spans="2:65" s="1" customFormat="1" ht="11.25">
      <c r="B120" s="33"/>
      <c r="D120" s="145" t="s">
        <v>191</v>
      </c>
      <c r="F120" s="146" t="s">
        <v>227</v>
      </c>
      <c r="I120" s="147"/>
      <c r="L120" s="33"/>
      <c r="M120" s="148"/>
      <c r="T120" s="54"/>
      <c r="AT120" s="18" t="s">
        <v>191</v>
      </c>
      <c r="AU120" s="18" t="s">
        <v>82</v>
      </c>
    </row>
    <row r="121" spans="2:65" s="12" customFormat="1" ht="11.25">
      <c r="B121" s="149"/>
      <c r="D121" s="150" t="s">
        <v>193</v>
      </c>
      <c r="E121" s="151" t="s">
        <v>20</v>
      </c>
      <c r="F121" s="152" t="s">
        <v>2272</v>
      </c>
      <c r="H121" s="151" t="s">
        <v>20</v>
      </c>
      <c r="I121" s="153"/>
      <c r="L121" s="149"/>
      <c r="M121" s="154"/>
      <c r="T121" s="155"/>
      <c r="AT121" s="151" t="s">
        <v>193</v>
      </c>
      <c r="AU121" s="151" t="s">
        <v>82</v>
      </c>
      <c r="AV121" s="12" t="s">
        <v>22</v>
      </c>
      <c r="AW121" s="12" t="s">
        <v>36</v>
      </c>
      <c r="AX121" s="12" t="s">
        <v>74</v>
      </c>
      <c r="AY121" s="151" t="s">
        <v>181</v>
      </c>
    </row>
    <row r="122" spans="2:65" s="13" customFormat="1" ht="11.25">
      <c r="B122" s="156"/>
      <c r="D122" s="150" t="s">
        <v>193</v>
      </c>
      <c r="E122" s="157" t="s">
        <v>20</v>
      </c>
      <c r="F122" s="158" t="s">
        <v>230</v>
      </c>
      <c r="H122" s="159">
        <v>12.1</v>
      </c>
      <c r="I122" s="160"/>
      <c r="L122" s="156"/>
      <c r="M122" s="161"/>
      <c r="T122" s="162"/>
      <c r="AT122" s="157" t="s">
        <v>193</v>
      </c>
      <c r="AU122" s="157" t="s">
        <v>82</v>
      </c>
      <c r="AV122" s="13" t="s">
        <v>82</v>
      </c>
      <c r="AW122" s="13" t="s">
        <v>36</v>
      </c>
      <c r="AX122" s="13" t="s">
        <v>74</v>
      </c>
      <c r="AY122" s="157" t="s">
        <v>181</v>
      </c>
    </row>
    <row r="123" spans="2:65" s="12" customFormat="1" ht="11.25">
      <c r="B123" s="149"/>
      <c r="D123" s="150" t="s">
        <v>193</v>
      </c>
      <c r="E123" s="151" t="s">
        <v>20</v>
      </c>
      <c r="F123" s="152" t="s">
        <v>2272</v>
      </c>
      <c r="H123" s="151" t="s">
        <v>20</v>
      </c>
      <c r="I123" s="153"/>
      <c r="L123" s="149"/>
      <c r="M123" s="154"/>
      <c r="T123" s="155"/>
      <c r="AT123" s="151" t="s">
        <v>193</v>
      </c>
      <c r="AU123" s="151" t="s">
        <v>82</v>
      </c>
      <c r="AV123" s="12" t="s">
        <v>22</v>
      </c>
      <c r="AW123" s="12" t="s">
        <v>36</v>
      </c>
      <c r="AX123" s="12" t="s">
        <v>74</v>
      </c>
      <c r="AY123" s="151" t="s">
        <v>181</v>
      </c>
    </row>
    <row r="124" spans="2:65" s="13" customFormat="1" ht="11.25">
      <c r="B124" s="156"/>
      <c r="D124" s="150" t="s">
        <v>193</v>
      </c>
      <c r="E124" s="157" t="s">
        <v>20</v>
      </c>
      <c r="F124" s="158" t="s">
        <v>2283</v>
      </c>
      <c r="H124" s="159">
        <v>11.8</v>
      </c>
      <c r="I124" s="160"/>
      <c r="L124" s="156"/>
      <c r="M124" s="161"/>
      <c r="T124" s="162"/>
      <c r="AT124" s="157" t="s">
        <v>193</v>
      </c>
      <c r="AU124" s="157" t="s">
        <v>82</v>
      </c>
      <c r="AV124" s="13" t="s">
        <v>82</v>
      </c>
      <c r="AW124" s="13" t="s">
        <v>36</v>
      </c>
      <c r="AX124" s="13" t="s">
        <v>74</v>
      </c>
      <c r="AY124" s="157" t="s">
        <v>181</v>
      </c>
    </row>
    <row r="125" spans="2:65" s="14" customFormat="1" ht="11.25">
      <c r="B125" s="163"/>
      <c r="D125" s="150" t="s">
        <v>193</v>
      </c>
      <c r="E125" s="164" t="s">
        <v>20</v>
      </c>
      <c r="F125" s="165" t="s">
        <v>202</v>
      </c>
      <c r="H125" s="166">
        <v>23.9</v>
      </c>
      <c r="I125" s="167"/>
      <c r="L125" s="163"/>
      <c r="M125" s="168"/>
      <c r="T125" s="169"/>
      <c r="AT125" s="164" t="s">
        <v>193</v>
      </c>
      <c r="AU125" s="164" t="s">
        <v>82</v>
      </c>
      <c r="AV125" s="14" t="s">
        <v>189</v>
      </c>
      <c r="AW125" s="14" t="s">
        <v>36</v>
      </c>
      <c r="AX125" s="14" t="s">
        <v>22</v>
      </c>
      <c r="AY125" s="164" t="s">
        <v>181</v>
      </c>
    </row>
    <row r="126" spans="2:65" s="1" customFormat="1" ht="44.25" customHeight="1">
      <c r="B126" s="33"/>
      <c r="C126" s="132" t="s">
        <v>216</v>
      </c>
      <c r="D126" s="132" t="s">
        <v>184</v>
      </c>
      <c r="E126" s="133" t="s">
        <v>232</v>
      </c>
      <c r="F126" s="134" t="s">
        <v>233</v>
      </c>
      <c r="G126" s="135" t="s">
        <v>211</v>
      </c>
      <c r="H126" s="136">
        <v>127.342</v>
      </c>
      <c r="I126" s="137"/>
      <c r="J126" s="138">
        <f>ROUND(I126*H126,2)</f>
        <v>0</v>
      </c>
      <c r="K126" s="134" t="s">
        <v>188</v>
      </c>
      <c r="L126" s="33"/>
      <c r="M126" s="139" t="s">
        <v>20</v>
      </c>
      <c r="N126" s="140" t="s">
        <v>45</v>
      </c>
      <c r="P126" s="141">
        <f>O126*H126</f>
        <v>0</v>
      </c>
      <c r="Q126" s="141">
        <v>1.7399999999999999E-2</v>
      </c>
      <c r="R126" s="141">
        <f>Q126*H126</f>
        <v>2.2157507999999999</v>
      </c>
      <c r="S126" s="141">
        <v>0</v>
      </c>
      <c r="T126" s="142">
        <f>S126*H126</f>
        <v>0</v>
      </c>
      <c r="AR126" s="143" t="s">
        <v>189</v>
      </c>
      <c r="AT126" s="143" t="s">
        <v>184</v>
      </c>
      <c r="AU126" s="143" t="s">
        <v>82</v>
      </c>
      <c r="AY126" s="18" t="s">
        <v>181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22</v>
      </c>
      <c r="BK126" s="144">
        <f>ROUND(I126*H126,2)</f>
        <v>0</v>
      </c>
      <c r="BL126" s="18" t="s">
        <v>189</v>
      </c>
      <c r="BM126" s="143" t="s">
        <v>2284</v>
      </c>
    </row>
    <row r="127" spans="2:65" s="1" customFormat="1" ht="11.25">
      <c r="B127" s="33"/>
      <c r="D127" s="145" t="s">
        <v>191</v>
      </c>
      <c r="F127" s="146" t="s">
        <v>235</v>
      </c>
      <c r="I127" s="147"/>
      <c r="L127" s="33"/>
      <c r="M127" s="148"/>
      <c r="T127" s="54"/>
      <c r="AT127" s="18" t="s">
        <v>191</v>
      </c>
      <c r="AU127" s="18" t="s">
        <v>82</v>
      </c>
    </row>
    <row r="128" spans="2:65" s="12" customFormat="1" ht="11.25">
      <c r="B128" s="149"/>
      <c r="D128" s="150" t="s">
        <v>193</v>
      </c>
      <c r="E128" s="151" t="s">
        <v>20</v>
      </c>
      <c r="F128" s="152" t="s">
        <v>2285</v>
      </c>
      <c r="H128" s="151" t="s">
        <v>20</v>
      </c>
      <c r="I128" s="153"/>
      <c r="L128" s="149"/>
      <c r="M128" s="154"/>
      <c r="T128" s="155"/>
      <c r="AT128" s="151" t="s">
        <v>193</v>
      </c>
      <c r="AU128" s="151" t="s">
        <v>82</v>
      </c>
      <c r="AV128" s="12" t="s">
        <v>22</v>
      </c>
      <c r="AW128" s="12" t="s">
        <v>36</v>
      </c>
      <c r="AX128" s="12" t="s">
        <v>74</v>
      </c>
      <c r="AY128" s="151" t="s">
        <v>181</v>
      </c>
    </row>
    <row r="129" spans="2:51" s="13" customFormat="1" ht="22.5">
      <c r="B129" s="156"/>
      <c r="D129" s="150" t="s">
        <v>193</v>
      </c>
      <c r="E129" s="157" t="s">
        <v>20</v>
      </c>
      <c r="F129" s="158" t="s">
        <v>2286</v>
      </c>
      <c r="H129" s="159">
        <v>112.949</v>
      </c>
      <c r="I129" s="160"/>
      <c r="L129" s="156"/>
      <c r="M129" s="161"/>
      <c r="T129" s="162"/>
      <c r="AT129" s="157" t="s">
        <v>193</v>
      </c>
      <c r="AU129" s="157" t="s">
        <v>82</v>
      </c>
      <c r="AV129" s="13" t="s">
        <v>82</v>
      </c>
      <c r="AW129" s="13" t="s">
        <v>36</v>
      </c>
      <c r="AX129" s="13" t="s">
        <v>74</v>
      </c>
      <c r="AY129" s="157" t="s">
        <v>181</v>
      </c>
    </row>
    <row r="130" spans="2:51" s="12" customFormat="1" ht="11.25">
      <c r="B130" s="149"/>
      <c r="D130" s="150" t="s">
        <v>193</v>
      </c>
      <c r="E130" s="151" t="s">
        <v>20</v>
      </c>
      <c r="F130" s="152" t="s">
        <v>248</v>
      </c>
      <c r="H130" s="151" t="s">
        <v>20</v>
      </c>
      <c r="I130" s="153"/>
      <c r="L130" s="149"/>
      <c r="M130" s="154"/>
      <c r="T130" s="155"/>
      <c r="AT130" s="151" t="s">
        <v>193</v>
      </c>
      <c r="AU130" s="151" t="s">
        <v>82</v>
      </c>
      <c r="AV130" s="12" t="s">
        <v>22</v>
      </c>
      <c r="AW130" s="12" t="s">
        <v>36</v>
      </c>
      <c r="AX130" s="12" t="s">
        <v>74</v>
      </c>
      <c r="AY130" s="151" t="s">
        <v>181</v>
      </c>
    </row>
    <row r="131" spans="2:51" s="13" customFormat="1" ht="33.75">
      <c r="B131" s="156"/>
      <c r="D131" s="150" t="s">
        <v>193</v>
      </c>
      <c r="E131" s="157" t="s">
        <v>20</v>
      </c>
      <c r="F131" s="158" t="s">
        <v>2287</v>
      </c>
      <c r="H131" s="159">
        <v>-38.445</v>
      </c>
      <c r="I131" s="160"/>
      <c r="L131" s="156"/>
      <c r="M131" s="161"/>
      <c r="T131" s="162"/>
      <c r="AT131" s="157" t="s">
        <v>193</v>
      </c>
      <c r="AU131" s="157" t="s">
        <v>82</v>
      </c>
      <c r="AV131" s="13" t="s">
        <v>82</v>
      </c>
      <c r="AW131" s="13" t="s">
        <v>36</v>
      </c>
      <c r="AX131" s="13" t="s">
        <v>74</v>
      </c>
      <c r="AY131" s="157" t="s">
        <v>181</v>
      </c>
    </row>
    <row r="132" spans="2:51" s="12" customFormat="1" ht="11.25">
      <c r="B132" s="149"/>
      <c r="D132" s="150" t="s">
        <v>193</v>
      </c>
      <c r="E132" s="151" t="s">
        <v>20</v>
      </c>
      <c r="F132" s="152" t="s">
        <v>250</v>
      </c>
      <c r="H132" s="151" t="s">
        <v>20</v>
      </c>
      <c r="I132" s="153"/>
      <c r="L132" s="149"/>
      <c r="M132" s="154"/>
      <c r="T132" s="155"/>
      <c r="AT132" s="151" t="s">
        <v>193</v>
      </c>
      <c r="AU132" s="151" t="s">
        <v>82</v>
      </c>
      <c r="AV132" s="12" t="s">
        <v>22</v>
      </c>
      <c r="AW132" s="12" t="s">
        <v>36</v>
      </c>
      <c r="AX132" s="12" t="s">
        <v>74</v>
      </c>
      <c r="AY132" s="151" t="s">
        <v>181</v>
      </c>
    </row>
    <row r="133" spans="2:51" s="13" customFormat="1" ht="11.25">
      <c r="B133" s="156"/>
      <c r="D133" s="150" t="s">
        <v>193</v>
      </c>
      <c r="E133" s="157" t="s">
        <v>20</v>
      </c>
      <c r="F133" s="158" t="s">
        <v>2288</v>
      </c>
      <c r="H133" s="159">
        <v>-12.183</v>
      </c>
      <c r="I133" s="160"/>
      <c r="L133" s="156"/>
      <c r="M133" s="161"/>
      <c r="T133" s="162"/>
      <c r="AT133" s="157" t="s">
        <v>193</v>
      </c>
      <c r="AU133" s="157" t="s">
        <v>82</v>
      </c>
      <c r="AV133" s="13" t="s">
        <v>82</v>
      </c>
      <c r="AW133" s="13" t="s">
        <v>36</v>
      </c>
      <c r="AX133" s="13" t="s">
        <v>74</v>
      </c>
      <c r="AY133" s="157" t="s">
        <v>181</v>
      </c>
    </row>
    <row r="134" spans="2:51" s="12" customFormat="1" ht="11.25">
      <c r="B134" s="149"/>
      <c r="D134" s="150" t="s">
        <v>193</v>
      </c>
      <c r="E134" s="151" t="s">
        <v>20</v>
      </c>
      <c r="F134" s="152" t="s">
        <v>258</v>
      </c>
      <c r="H134" s="151" t="s">
        <v>20</v>
      </c>
      <c r="I134" s="153"/>
      <c r="L134" s="149"/>
      <c r="M134" s="154"/>
      <c r="T134" s="155"/>
      <c r="AT134" s="151" t="s">
        <v>193</v>
      </c>
      <c r="AU134" s="151" t="s">
        <v>82</v>
      </c>
      <c r="AV134" s="12" t="s">
        <v>22</v>
      </c>
      <c r="AW134" s="12" t="s">
        <v>36</v>
      </c>
      <c r="AX134" s="12" t="s">
        <v>74</v>
      </c>
      <c r="AY134" s="151" t="s">
        <v>181</v>
      </c>
    </row>
    <row r="135" spans="2:51" s="13" customFormat="1" ht="11.25">
      <c r="B135" s="156"/>
      <c r="D135" s="150" t="s">
        <v>193</v>
      </c>
      <c r="E135" s="157" t="s">
        <v>20</v>
      </c>
      <c r="F135" s="158" t="s">
        <v>2289</v>
      </c>
      <c r="H135" s="159">
        <v>1.0860000000000001</v>
      </c>
      <c r="I135" s="160"/>
      <c r="L135" s="156"/>
      <c r="M135" s="161"/>
      <c r="T135" s="162"/>
      <c r="AT135" s="157" t="s">
        <v>193</v>
      </c>
      <c r="AU135" s="157" t="s">
        <v>82</v>
      </c>
      <c r="AV135" s="13" t="s">
        <v>82</v>
      </c>
      <c r="AW135" s="13" t="s">
        <v>36</v>
      </c>
      <c r="AX135" s="13" t="s">
        <v>74</v>
      </c>
      <c r="AY135" s="157" t="s">
        <v>181</v>
      </c>
    </row>
    <row r="136" spans="2:51" s="15" customFormat="1" ht="11.25">
      <c r="B136" s="170"/>
      <c r="D136" s="150" t="s">
        <v>193</v>
      </c>
      <c r="E136" s="171" t="s">
        <v>20</v>
      </c>
      <c r="F136" s="172" t="s">
        <v>247</v>
      </c>
      <c r="H136" s="173">
        <v>63.406999999999996</v>
      </c>
      <c r="I136" s="174"/>
      <c r="L136" s="170"/>
      <c r="M136" s="175"/>
      <c r="T136" s="176"/>
      <c r="AT136" s="171" t="s">
        <v>193</v>
      </c>
      <c r="AU136" s="171" t="s">
        <v>82</v>
      </c>
      <c r="AV136" s="15" t="s">
        <v>182</v>
      </c>
      <c r="AW136" s="15" t="s">
        <v>36</v>
      </c>
      <c r="AX136" s="15" t="s">
        <v>74</v>
      </c>
      <c r="AY136" s="171" t="s">
        <v>181</v>
      </c>
    </row>
    <row r="137" spans="2:51" s="12" customFormat="1" ht="11.25">
      <c r="B137" s="149"/>
      <c r="D137" s="150" t="s">
        <v>193</v>
      </c>
      <c r="E137" s="151" t="s">
        <v>20</v>
      </c>
      <c r="F137" s="152" t="s">
        <v>2290</v>
      </c>
      <c r="H137" s="151" t="s">
        <v>20</v>
      </c>
      <c r="I137" s="153"/>
      <c r="L137" s="149"/>
      <c r="M137" s="154"/>
      <c r="T137" s="155"/>
      <c r="AT137" s="151" t="s">
        <v>193</v>
      </c>
      <c r="AU137" s="151" t="s">
        <v>82</v>
      </c>
      <c r="AV137" s="12" t="s">
        <v>22</v>
      </c>
      <c r="AW137" s="12" t="s">
        <v>36</v>
      </c>
      <c r="AX137" s="12" t="s">
        <v>74</v>
      </c>
      <c r="AY137" s="151" t="s">
        <v>181</v>
      </c>
    </row>
    <row r="138" spans="2:51" s="13" customFormat="1" ht="22.5">
      <c r="B138" s="156"/>
      <c r="D138" s="150" t="s">
        <v>193</v>
      </c>
      <c r="E138" s="157" t="s">
        <v>20</v>
      </c>
      <c r="F138" s="158" t="s">
        <v>2291</v>
      </c>
      <c r="H138" s="159">
        <v>118.48399999999999</v>
      </c>
      <c r="I138" s="160"/>
      <c r="L138" s="156"/>
      <c r="M138" s="161"/>
      <c r="T138" s="162"/>
      <c r="AT138" s="157" t="s">
        <v>193</v>
      </c>
      <c r="AU138" s="157" t="s">
        <v>82</v>
      </c>
      <c r="AV138" s="13" t="s">
        <v>82</v>
      </c>
      <c r="AW138" s="13" t="s">
        <v>36</v>
      </c>
      <c r="AX138" s="13" t="s">
        <v>74</v>
      </c>
      <c r="AY138" s="157" t="s">
        <v>181</v>
      </c>
    </row>
    <row r="139" spans="2:51" s="12" customFormat="1" ht="11.25">
      <c r="B139" s="149"/>
      <c r="D139" s="150" t="s">
        <v>193</v>
      </c>
      <c r="E139" s="151" t="s">
        <v>20</v>
      </c>
      <c r="F139" s="152" t="s">
        <v>248</v>
      </c>
      <c r="H139" s="151" t="s">
        <v>20</v>
      </c>
      <c r="I139" s="153"/>
      <c r="L139" s="149"/>
      <c r="M139" s="154"/>
      <c r="T139" s="155"/>
      <c r="AT139" s="151" t="s">
        <v>193</v>
      </c>
      <c r="AU139" s="151" t="s">
        <v>82</v>
      </c>
      <c r="AV139" s="12" t="s">
        <v>22</v>
      </c>
      <c r="AW139" s="12" t="s">
        <v>36</v>
      </c>
      <c r="AX139" s="12" t="s">
        <v>74</v>
      </c>
      <c r="AY139" s="151" t="s">
        <v>181</v>
      </c>
    </row>
    <row r="140" spans="2:51" s="13" customFormat="1" ht="45">
      <c r="B140" s="156"/>
      <c r="D140" s="150" t="s">
        <v>193</v>
      </c>
      <c r="E140" s="157" t="s">
        <v>20</v>
      </c>
      <c r="F140" s="158" t="s">
        <v>2292</v>
      </c>
      <c r="H140" s="159">
        <v>-42.405000000000001</v>
      </c>
      <c r="I140" s="160"/>
      <c r="L140" s="156"/>
      <c r="M140" s="161"/>
      <c r="T140" s="162"/>
      <c r="AT140" s="157" t="s">
        <v>193</v>
      </c>
      <c r="AU140" s="157" t="s">
        <v>82</v>
      </c>
      <c r="AV140" s="13" t="s">
        <v>82</v>
      </c>
      <c r="AW140" s="13" t="s">
        <v>36</v>
      </c>
      <c r="AX140" s="13" t="s">
        <v>74</v>
      </c>
      <c r="AY140" s="157" t="s">
        <v>181</v>
      </c>
    </row>
    <row r="141" spans="2:51" s="12" customFormat="1" ht="11.25">
      <c r="B141" s="149"/>
      <c r="D141" s="150" t="s">
        <v>193</v>
      </c>
      <c r="E141" s="151" t="s">
        <v>20</v>
      </c>
      <c r="F141" s="152" t="s">
        <v>250</v>
      </c>
      <c r="H141" s="151" t="s">
        <v>20</v>
      </c>
      <c r="I141" s="153"/>
      <c r="L141" s="149"/>
      <c r="M141" s="154"/>
      <c r="T141" s="155"/>
      <c r="AT141" s="151" t="s">
        <v>193</v>
      </c>
      <c r="AU141" s="151" t="s">
        <v>82</v>
      </c>
      <c r="AV141" s="12" t="s">
        <v>22</v>
      </c>
      <c r="AW141" s="12" t="s">
        <v>36</v>
      </c>
      <c r="AX141" s="12" t="s">
        <v>74</v>
      </c>
      <c r="AY141" s="151" t="s">
        <v>181</v>
      </c>
    </row>
    <row r="142" spans="2:51" s="13" customFormat="1" ht="11.25">
      <c r="B142" s="156"/>
      <c r="D142" s="150" t="s">
        <v>193</v>
      </c>
      <c r="E142" s="157" t="s">
        <v>20</v>
      </c>
      <c r="F142" s="158" t="s">
        <v>2293</v>
      </c>
      <c r="H142" s="159">
        <v>-13.257999999999999</v>
      </c>
      <c r="I142" s="160"/>
      <c r="L142" s="156"/>
      <c r="M142" s="161"/>
      <c r="T142" s="162"/>
      <c r="AT142" s="157" t="s">
        <v>193</v>
      </c>
      <c r="AU142" s="157" t="s">
        <v>82</v>
      </c>
      <c r="AV142" s="13" t="s">
        <v>82</v>
      </c>
      <c r="AW142" s="13" t="s">
        <v>36</v>
      </c>
      <c r="AX142" s="13" t="s">
        <v>74</v>
      </c>
      <c r="AY142" s="157" t="s">
        <v>181</v>
      </c>
    </row>
    <row r="143" spans="2:51" s="12" customFormat="1" ht="11.25">
      <c r="B143" s="149"/>
      <c r="D143" s="150" t="s">
        <v>193</v>
      </c>
      <c r="E143" s="151" t="s">
        <v>20</v>
      </c>
      <c r="F143" s="152" t="s">
        <v>258</v>
      </c>
      <c r="H143" s="151" t="s">
        <v>20</v>
      </c>
      <c r="I143" s="153"/>
      <c r="L143" s="149"/>
      <c r="M143" s="154"/>
      <c r="T143" s="155"/>
      <c r="AT143" s="151" t="s">
        <v>193</v>
      </c>
      <c r="AU143" s="151" t="s">
        <v>82</v>
      </c>
      <c r="AV143" s="12" t="s">
        <v>22</v>
      </c>
      <c r="AW143" s="12" t="s">
        <v>36</v>
      </c>
      <c r="AX143" s="12" t="s">
        <v>74</v>
      </c>
      <c r="AY143" s="151" t="s">
        <v>181</v>
      </c>
    </row>
    <row r="144" spans="2:51" s="13" customFormat="1" ht="11.25">
      <c r="B144" s="156"/>
      <c r="D144" s="150" t="s">
        <v>193</v>
      </c>
      <c r="E144" s="157" t="s">
        <v>20</v>
      </c>
      <c r="F144" s="158" t="s">
        <v>2294</v>
      </c>
      <c r="H144" s="159">
        <v>1.1140000000000001</v>
      </c>
      <c r="I144" s="160"/>
      <c r="L144" s="156"/>
      <c r="M144" s="161"/>
      <c r="T144" s="162"/>
      <c r="AT144" s="157" t="s">
        <v>193</v>
      </c>
      <c r="AU144" s="157" t="s">
        <v>82</v>
      </c>
      <c r="AV144" s="13" t="s">
        <v>82</v>
      </c>
      <c r="AW144" s="13" t="s">
        <v>36</v>
      </c>
      <c r="AX144" s="13" t="s">
        <v>74</v>
      </c>
      <c r="AY144" s="157" t="s">
        <v>181</v>
      </c>
    </row>
    <row r="145" spans="2:65" s="15" customFormat="1" ht="11.25">
      <c r="B145" s="170"/>
      <c r="D145" s="150" t="s">
        <v>193</v>
      </c>
      <c r="E145" s="171" t="s">
        <v>20</v>
      </c>
      <c r="F145" s="172" t="s">
        <v>247</v>
      </c>
      <c r="H145" s="173">
        <v>63.935000000000002</v>
      </c>
      <c r="I145" s="174"/>
      <c r="L145" s="170"/>
      <c r="M145" s="175"/>
      <c r="T145" s="176"/>
      <c r="AT145" s="171" t="s">
        <v>193</v>
      </c>
      <c r="AU145" s="171" t="s">
        <v>82</v>
      </c>
      <c r="AV145" s="15" t="s">
        <v>182</v>
      </c>
      <c r="AW145" s="15" t="s">
        <v>36</v>
      </c>
      <c r="AX145" s="15" t="s">
        <v>74</v>
      </c>
      <c r="AY145" s="171" t="s">
        <v>181</v>
      </c>
    </row>
    <row r="146" spans="2:65" s="14" customFormat="1" ht="11.25">
      <c r="B146" s="163"/>
      <c r="D146" s="150" t="s">
        <v>193</v>
      </c>
      <c r="E146" s="164" t="s">
        <v>20</v>
      </c>
      <c r="F146" s="165" t="s">
        <v>202</v>
      </c>
      <c r="H146" s="166">
        <v>127.342</v>
      </c>
      <c r="I146" s="167"/>
      <c r="L146" s="163"/>
      <c r="M146" s="168"/>
      <c r="T146" s="169"/>
      <c r="AT146" s="164" t="s">
        <v>193</v>
      </c>
      <c r="AU146" s="164" t="s">
        <v>82</v>
      </c>
      <c r="AV146" s="14" t="s">
        <v>189</v>
      </c>
      <c r="AW146" s="14" t="s">
        <v>36</v>
      </c>
      <c r="AX146" s="14" t="s">
        <v>22</v>
      </c>
      <c r="AY146" s="164" t="s">
        <v>181</v>
      </c>
    </row>
    <row r="147" spans="2:65" s="1" customFormat="1" ht="37.9" customHeight="1">
      <c r="B147" s="33"/>
      <c r="C147" s="132" t="s">
        <v>222</v>
      </c>
      <c r="D147" s="132" t="s">
        <v>184</v>
      </c>
      <c r="E147" s="133" t="s">
        <v>2295</v>
      </c>
      <c r="F147" s="134" t="s">
        <v>2296</v>
      </c>
      <c r="G147" s="135" t="s">
        <v>187</v>
      </c>
      <c r="H147" s="136">
        <v>4</v>
      </c>
      <c r="I147" s="137"/>
      <c r="J147" s="138">
        <f>ROUND(I147*H147,2)</f>
        <v>0</v>
      </c>
      <c r="K147" s="134" t="s">
        <v>188</v>
      </c>
      <c r="L147" s="33"/>
      <c r="M147" s="139" t="s">
        <v>20</v>
      </c>
      <c r="N147" s="140" t="s">
        <v>45</v>
      </c>
      <c r="P147" s="141">
        <f>O147*H147</f>
        <v>0</v>
      </c>
      <c r="Q147" s="141">
        <v>0.1658</v>
      </c>
      <c r="R147" s="141">
        <f>Q147*H147</f>
        <v>0.66320000000000001</v>
      </c>
      <c r="S147" s="141">
        <v>0</v>
      </c>
      <c r="T147" s="142">
        <f>S147*H147</f>
        <v>0</v>
      </c>
      <c r="AR147" s="143" t="s">
        <v>189</v>
      </c>
      <c r="AT147" s="143" t="s">
        <v>184</v>
      </c>
      <c r="AU147" s="143" t="s">
        <v>82</v>
      </c>
      <c r="AY147" s="18" t="s">
        <v>181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22</v>
      </c>
      <c r="BK147" s="144">
        <f>ROUND(I147*H147,2)</f>
        <v>0</v>
      </c>
      <c r="BL147" s="18" t="s">
        <v>189</v>
      </c>
      <c r="BM147" s="143" t="s">
        <v>2297</v>
      </c>
    </row>
    <row r="148" spans="2:65" s="1" customFormat="1" ht="11.25">
      <c r="B148" s="33"/>
      <c r="D148" s="145" t="s">
        <v>191</v>
      </c>
      <c r="F148" s="146" t="s">
        <v>2298</v>
      </c>
      <c r="I148" s="147"/>
      <c r="L148" s="33"/>
      <c r="M148" s="148"/>
      <c r="T148" s="54"/>
      <c r="AT148" s="18" t="s">
        <v>191</v>
      </c>
      <c r="AU148" s="18" t="s">
        <v>82</v>
      </c>
    </row>
    <row r="149" spans="2:65" s="12" customFormat="1" ht="11.25">
      <c r="B149" s="149"/>
      <c r="D149" s="150" t="s">
        <v>193</v>
      </c>
      <c r="E149" s="151" t="s">
        <v>20</v>
      </c>
      <c r="F149" s="152" t="s">
        <v>2272</v>
      </c>
      <c r="H149" s="151" t="s">
        <v>20</v>
      </c>
      <c r="I149" s="153"/>
      <c r="L149" s="149"/>
      <c r="M149" s="154"/>
      <c r="T149" s="155"/>
      <c r="AT149" s="151" t="s">
        <v>193</v>
      </c>
      <c r="AU149" s="151" t="s">
        <v>82</v>
      </c>
      <c r="AV149" s="12" t="s">
        <v>22</v>
      </c>
      <c r="AW149" s="12" t="s">
        <v>36</v>
      </c>
      <c r="AX149" s="12" t="s">
        <v>74</v>
      </c>
      <c r="AY149" s="151" t="s">
        <v>181</v>
      </c>
    </row>
    <row r="150" spans="2:65" s="13" customFormat="1" ht="11.25">
      <c r="B150" s="156"/>
      <c r="D150" s="150" t="s">
        <v>193</v>
      </c>
      <c r="E150" s="157" t="s">
        <v>20</v>
      </c>
      <c r="F150" s="158" t="s">
        <v>82</v>
      </c>
      <c r="H150" s="159">
        <v>2</v>
      </c>
      <c r="I150" s="160"/>
      <c r="L150" s="156"/>
      <c r="M150" s="161"/>
      <c r="T150" s="162"/>
      <c r="AT150" s="157" t="s">
        <v>193</v>
      </c>
      <c r="AU150" s="157" t="s">
        <v>82</v>
      </c>
      <c r="AV150" s="13" t="s">
        <v>82</v>
      </c>
      <c r="AW150" s="13" t="s">
        <v>36</v>
      </c>
      <c r="AX150" s="13" t="s">
        <v>74</v>
      </c>
      <c r="AY150" s="157" t="s">
        <v>181</v>
      </c>
    </row>
    <row r="151" spans="2:65" s="12" customFormat="1" ht="11.25">
      <c r="B151" s="149"/>
      <c r="D151" s="150" t="s">
        <v>193</v>
      </c>
      <c r="E151" s="151" t="s">
        <v>20</v>
      </c>
      <c r="F151" s="152" t="s">
        <v>2272</v>
      </c>
      <c r="H151" s="151" t="s">
        <v>20</v>
      </c>
      <c r="I151" s="153"/>
      <c r="L151" s="149"/>
      <c r="M151" s="154"/>
      <c r="T151" s="155"/>
      <c r="AT151" s="151" t="s">
        <v>193</v>
      </c>
      <c r="AU151" s="151" t="s">
        <v>82</v>
      </c>
      <c r="AV151" s="12" t="s">
        <v>22</v>
      </c>
      <c r="AW151" s="12" t="s">
        <v>36</v>
      </c>
      <c r="AX151" s="12" t="s">
        <v>74</v>
      </c>
      <c r="AY151" s="151" t="s">
        <v>181</v>
      </c>
    </row>
    <row r="152" spans="2:65" s="13" customFormat="1" ht="11.25">
      <c r="B152" s="156"/>
      <c r="D152" s="150" t="s">
        <v>193</v>
      </c>
      <c r="E152" s="157" t="s">
        <v>20</v>
      </c>
      <c r="F152" s="158" t="s">
        <v>82</v>
      </c>
      <c r="H152" s="159">
        <v>2</v>
      </c>
      <c r="I152" s="160"/>
      <c r="L152" s="156"/>
      <c r="M152" s="161"/>
      <c r="T152" s="162"/>
      <c r="AT152" s="157" t="s">
        <v>193</v>
      </c>
      <c r="AU152" s="157" t="s">
        <v>82</v>
      </c>
      <c r="AV152" s="13" t="s">
        <v>82</v>
      </c>
      <c r="AW152" s="13" t="s">
        <v>36</v>
      </c>
      <c r="AX152" s="13" t="s">
        <v>74</v>
      </c>
      <c r="AY152" s="157" t="s">
        <v>181</v>
      </c>
    </row>
    <row r="153" spans="2:65" s="14" customFormat="1" ht="11.25">
      <c r="B153" s="163"/>
      <c r="D153" s="150" t="s">
        <v>193</v>
      </c>
      <c r="E153" s="164" t="s">
        <v>20</v>
      </c>
      <c r="F153" s="165" t="s">
        <v>202</v>
      </c>
      <c r="H153" s="166">
        <v>4</v>
      </c>
      <c r="I153" s="167"/>
      <c r="L153" s="163"/>
      <c r="M153" s="168"/>
      <c r="T153" s="169"/>
      <c r="AT153" s="164" t="s">
        <v>193</v>
      </c>
      <c r="AU153" s="164" t="s">
        <v>82</v>
      </c>
      <c r="AV153" s="14" t="s">
        <v>189</v>
      </c>
      <c r="AW153" s="14" t="s">
        <v>36</v>
      </c>
      <c r="AX153" s="14" t="s">
        <v>22</v>
      </c>
      <c r="AY153" s="164" t="s">
        <v>181</v>
      </c>
    </row>
    <row r="154" spans="2:65" s="1" customFormat="1" ht="24.2" customHeight="1">
      <c r="B154" s="33"/>
      <c r="C154" s="132" t="s">
        <v>231</v>
      </c>
      <c r="D154" s="132" t="s">
        <v>184</v>
      </c>
      <c r="E154" s="133" t="s">
        <v>278</v>
      </c>
      <c r="F154" s="134" t="s">
        <v>279</v>
      </c>
      <c r="G154" s="135" t="s">
        <v>280</v>
      </c>
      <c r="H154" s="136">
        <v>106.53</v>
      </c>
      <c r="I154" s="137"/>
      <c r="J154" s="138">
        <f>ROUND(I154*H154,2)</f>
        <v>0</v>
      </c>
      <c r="K154" s="134" t="s">
        <v>188</v>
      </c>
      <c r="L154" s="33"/>
      <c r="M154" s="139" t="s">
        <v>20</v>
      </c>
      <c r="N154" s="140" t="s">
        <v>45</v>
      </c>
      <c r="P154" s="141">
        <f>O154*H154</f>
        <v>0</v>
      </c>
      <c r="Q154" s="141">
        <v>1.5E-3</v>
      </c>
      <c r="R154" s="141">
        <f>Q154*H154</f>
        <v>0.15979499999999999</v>
      </c>
      <c r="S154" s="141">
        <v>0</v>
      </c>
      <c r="T154" s="142">
        <f>S154*H154</f>
        <v>0</v>
      </c>
      <c r="AR154" s="143" t="s">
        <v>189</v>
      </c>
      <c r="AT154" s="143" t="s">
        <v>184</v>
      </c>
      <c r="AU154" s="143" t="s">
        <v>82</v>
      </c>
      <c r="AY154" s="18" t="s">
        <v>181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22</v>
      </c>
      <c r="BK154" s="144">
        <f>ROUND(I154*H154,2)</f>
        <v>0</v>
      </c>
      <c r="BL154" s="18" t="s">
        <v>189</v>
      </c>
      <c r="BM154" s="143" t="s">
        <v>2299</v>
      </c>
    </row>
    <row r="155" spans="2:65" s="1" customFormat="1" ht="11.25">
      <c r="B155" s="33"/>
      <c r="D155" s="145" t="s">
        <v>191</v>
      </c>
      <c r="F155" s="146" t="s">
        <v>282</v>
      </c>
      <c r="I155" s="147"/>
      <c r="L155" s="33"/>
      <c r="M155" s="148"/>
      <c r="T155" s="54"/>
      <c r="AT155" s="18" t="s">
        <v>191</v>
      </c>
      <c r="AU155" s="18" t="s">
        <v>82</v>
      </c>
    </row>
    <row r="156" spans="2:65" s="12" customFormat="1" ht="11.25">
      <c r="B156" s="149"/>
      <c r="D156" s="150" t="s">
        <v>193</v>
      </c>
      <c r="E156" s="151" t="s">
        <v>20</v>
      </c>
      <c r="F156" s="152" t="s">
        <v>2279</v>
      </c>
      <c r="H156" s="151" t="s">
        <v>20</v>
      </c>
      <c r="I156" s="153"/>
      <c r="L156" s="149"/>
      <c r="M156" s="154"/>
      <c r="T156" s="155"/>
      <c r="AT156" s="151" t="s">
        <v>193</v>
      </c>
      <c r="AU156" s="151" t="s">
        <v>82</v>
      </c>
      <c r="AV156" s="12" t="s">
        <v>22</v>
      </c>
      <c r="AW156" s="12" t="s">
        <v>36</v>
      </c>
      <c r="AX156" s="12" t="s">
        <v>74</v>
      </c>
      <c r="AY156" s="151" t="s">
        <v>181</v>
      </c>
    </row>
    <row r="157" spans="2:65" s="13" customFormat="1" ht="11.25">
      <c r="B157" s="156"/>
      <c r="D157" s="150" t="s">
        <v>193</v>
      </c>
      <c r="E157" s="157" t="s">
        <v>20</v>
      </c>
      <c r="F157" s="158" t="s">
        <v>2300</v>
      </c>
      <c r="H157" s="159">
        <v>18.96</v>
      </c>
      <c r="I157" s="160"/>
      <c r="L157" s="156"/>
      <c r="M157" s="161"/>
      <c r="T157" s="162"/>
      <c r="AT157" s="157" t="s">
        <v>193</v>
      </c>
      <c r="AU157" s="157" t="s">
        <v>82</v>
      </c>
      <c r="AV157" s="13" t="s">
        <v>82</v>
      </c>
      <c r="AW157" s="13" t="s">
        <v>36</v>
      </c>
      <c r="AX157" s="13" t="s">
        <v>74</v>
      </c>
      <c r="AY157" s="157" t="s">
        <v>181</v>
      </c>
    </row>
    <row r="158" spans="2:65" s="13" customFormat="1" ht="11.25">
      <c r="B158" s="156"/>
      <c r="D158" s="150" t="s">
        <v>193</v>
      </c>
      <c r="E158" s="157" t="s">
        <v>20</v>
      </c>
      <c r="F158" s="158" t="s">
        <v>2301</v>
      </c>
      <c r="H158" s="159">
        <v>12.22</v>
      </c>
      <c r="I158" s="160"/>
      <c r="L158" s="156"/>
      <c r="M158" s="161"/>
      <c r="T158" s="162"/>
      <c r="AT158" s="157" t="s">
        <v>193</v>
      </c>
      <c r="AU158" s="157" t="s">
        <v>82</v>
      </c>
      <c r="AV158" s="13" t="s">
        <v>82</v>
      </c>
      <c r="AW158" s="13" t="s">
        <v>36</v>
      </c>
      <c r="AX158" s="13" t="s">
        <v>74</v>
      </c>
      <c r="AY158" s="157" t="s">
        <v>181</v>
      </c>
    </row>
    <row r="159" spans="2:65" s="13" customFormat="1" ht="11.25">
      <c r="B159" s="156"/>
      <c r="D159" s="150" t="s">
        <v>193</v>
      </c>
      <c r="E159" s="157" t="s">
        <v>20</v>
      </c>
      <c r="F159" s="158" t="s">
        <v>2302</v>
      </c>
      <c r="H159" s="159">
        <v>6.36</v>
      </c>
      <c r="I159" s="160"/>
      <c r="L159" s="156"/>
      <c r="M159" s="161"/>
      <c r="T159" s="162"/>
      <c r="AT159" s="157" t="s">
        <v>193</v>
      </c>
      <c r="AU159" s="157" t="s">
        <v>82</v>
      </c>
      <c r="AV159" s="13" t="s">
        <v>82</v>
      </c>
      <c r="AW159" s="13" t="s">
        <v>36</v>
      </c>
      <c r="AX159" s="13" t="s">
        <v>74</v>
      </c>
      <c r="AY159" s="157" t="s">
        <v>181</v>
      </c>
    </row>
    <row r="160" spans="2:65" s="13" customFormat="1" ht="11.25">
      <c r="B160" s="156"/>
      <c r="D160" s="150" t="s">
        <v>193</v>
      </c>
      <c r="E160" s="157" t="s">
        <v>20</v>
      </c>
      <c r="F160" s="158" t="s">
        <v>2303</v>
      </c>
      <c r="H160" s="159">
        <v>6.5</v>
      </c>
      <c r="I160" s="160"/>
      <c r="L160" s="156"/>
      <c r="M160" s="161"/>
      <c r="T160" s="162"/>
      <c r="AT160" s="157" t="s">
        <v>193</v>
      </c>
      <c r="AU160" s="157" t="s">
        <v>82</v>
      </c>
      <c r="AV160" s="13" t="s">
        <v>82</v>
      </c>
      <c r="AW160" s="13" t="s">
        <v>36</v>
      </c>
      <c r="AX160" s="13" t="s">
        <v>74</v>
      </c>
      <c r="AY160" s="157" t="s">
        <v>181</v>
      </c>
    </row>
    <row r="161" spans="2:65" s="13" customFormat="1" ht="11.25">
      <c r="B161" s="156"/>
      <c r="D161" s="150" t="s">
        <v>193</v>
      </c>
      <c r="E161" s="157" t="s">
        <v>20</v>
      </c>
      <c r="F161" s="158" t="s">
        <v>2304</v>
      </c>
      <c r="H161" s="159">
        <v>-2.9</v>
      </c>
      <c r="I161" s="160"/>
      <c r="L161" s="156"/>
      <c r="M161" s="161"/>
      <c r="T161" s="162"/>
      <c r="AT161" s="157" t="s">
        <v>193</v>
      </c>
      <c r="AU161" s="157" t="s">
        <v>82</v>
      </c>
      <c r="AV161" s="13" t="s">
        <v>82</v>
      </c>
      <c r="AW161" s="13" t="s">
        <v>36</v>
      </c>
      <c r="AX161" s="13" t="s">
        <v>74</v>
      </c>
      <c r="AY161" s="157" t="s">
        <v>181</v>
      </c>
    </row>
    <row r="162" spans="2:65" s="13" customFormat="1" ht="11.25">
      <c r="B162" s="156"/>
      <c r="D162" s="150" t="s">
        <v>193</v>
      </c>
      <c r="E162" s="157" t="s">
        <v>20</v>
      </c>
      <c r="F162" s="158" t="s">
        <v>2305</v>
      </c>
      <c r="H162" s="159">
        <v>1.73</v>
      </c>
      <c r="I162" s="160"/>
      <c r="L162" s="156"/>
      <c r="M162" s="161"/>
      <c r="T162" s="162"/>
      <c r="AT162" s="157" t="s">
        <v>193</v>
      </c>
      <c r="AU162" s="157" t="s">
        <v>82</v>
      </c>
      <c r="AV162" s="13" t="s">
        <v>82</v>
      </c>
      <c r="AW162" s="13" t="s">
        <v>36</v>
      </c>
      <c r="AX162" s="13" t="s">
        <v>74</v>
      </c>
      <c r="AY162" s="157" t="s">
        <v>181</v>
      </c>
    </row>
    <row r="163" spans="2:65" s="12" customFormat="1" ht="11.25">
      <c r="B163" s="149"/>
      <c r="D163" s="150" t="s">
        <v>193</v>
      </c>
      <c r="E163" s="151" t="s">
        <v>20</v>
      </c>
      <c r="F163" s="152" t="s">
        <v>2281</v>
      </c>
      <c r="H163" s="151" t="s">
        <v>20</v>
      </c>
      <c r="I163" s="153"/>
      <c r="L163" s="149"/>
      <c r="M163" s="154"/>
      <c r="T163" s="155"/>
      <c r="AT163" s="151" t="s">
        <v>193</v>
      </c>
      <c r="AU163" s="151" t="s">
        <v>82</v>
      </c>
      <c r="AV163" s="12" t="s">
        <v>22</v>
      </c>
      <c r="AW163" s="12" t="s">
        <v>36</v>
      </c>
      <c r="AX163" s="12" t="s">
        <v>74</v>
      </c>
      <c r="AY163" s="151" t="s">
        <v>181</v>
      </c>
    </row>
    <row r="164" spans="2:65" s="13" customFormat="1" ht="11.25">
      <c r="B164" s="156"/>
      <c r="D164" s="150" t="s">
        <v>193</v>
      </c>
      <c r="E164" s="157" t="s">
        <v>20</v>
      </c>
      <c r="F164" s="158" t="s">
        <v>2306</v>
      </c>
      <c r="H164" s="159">
        <v>37.32</v>
      </c>
      <c r="I164" s="160"/>
      <c r="L164" s="156"/>
      <c r="M164" s="161"/>
      <c r="T164" s="162"/>
      <c r="AT164" s="157" t="s">
        <v>193</v>
      </c>
      <c r="AU164" s="157" t="s">
        <v>82</v>
      </c>
      <c r="AV164" s="13" t="s">
        <v>82</v>
      </c>
      <c r="AW164" s="13" t="s">
        <v>36</v>
      </c>
      <c r="AX164" s="13" t="s">
        <v>74</v>
      </c>
      <c r="AY164" s="157" t="s">
        <v>181</v>
      </c>
    </row>
    <row r="165" spans="2:65" s="13" customFormat="1" ht="11.25">
      <c r="B165" s="156"/>
      <c r="D165" s="150" t="s">
        <v>193</v>
      </c>
      <c r="E165" s="157" t="s">
        <v>20</v>
      </c>
      <c r="F165" s="158" t="s">
        <v>2307</v>
      </c>
      <c r="H165" s="159">
        <v>12.26</v>
      </c>
      <c r="I165" s="160"/>
      <c r="L165" s="156"/>
      <c r="M165" s="161"/>
      <c r="T165" s="162"/>
      <c r="AT165" s="157" t="s">
        <v>193</v>
      </c>
      <c r="AU165" s="157" t="s">
        <v>82</v>
      </c>
      <c r="AV165" s="13" t="s">
        <v>82</v>
      </c>
      <c r="AW165" s="13" t="s">
        <v>36</v>
      </c>
      <c r="AX165" s="13" t="s">
        <v>74</v>
      </c>
      <c r="AY165" s="157" t="s">
        <v>181</v>
      </c>
    </row>
    <row r="166" spans="2:65" s="13" customFormat="1" ht="11.25">
      <c r="B166" s="156"/>
      <c r="D166" s="150" t="s">
        <v>193</v>
      </c>
      <c r="E166" s="157" t="s">
        <v>20</v>
      </c>
      <c r="F166" s="158" t="s">
        <v>2308</v>
      </c>
      <c r="H166" s="159">
        <v>6.26</v>
      </c>
      <c r="I166" s="160"/>
      <c r="L166" s="156"/>
      <c r="M166" s="161"/>
      <c r="T166" s="162"/>
      <c r="AT166" s="157" t="s">
        <v>193</v>
      </c>
      <c r="AU166" s="157" t="s">
        <v>82</v>
      </c>
      <c r="AV166" s="13" t="s">
        <v>82</v>
      </c>
      <c r="AW166" s="13" t="s">
        <v>36</v>
      </c>
      <c r="AX166" s="13" t="s">
        <v>74</v>
      </c>
      <c r="AY166" s="157" t="s">
        <v>181</v>
      </c>
    </row>
    <row r="167" spans="2:65" s="13" customFormat="1" ht="11.25">
      <c r="B167" s="156"/>
      <c r="D167" s="150" t="s">
        <v>193</v>
      </c>
      <c r="E167" s="157" t="s">
        <v>20</v>
      </c>
      <c r="F167" s="158" t="s">
        <v>2309</v>
      </c>
      <c r="H167" s="159">
        <v>11.75</v>
      </c>
      <c r="I167" s="160"/>
      <c r="L167" s="156"/>
      <c r="M167" s="161"/>
      <c r="T167" s="162"/>
      <c r="AT167" s="157" t="s">
        <v>193</v>
      </c>
      <c r="AU167" s="157" t="s">
        <v>82</v>
      </c>
      <c r="AV167" s="13" t="s">
        <v>82</v>
      </c>
      <c r="AW167" s="13" t="s">
        <v>36</v>
      </c>
      <c r="AX167" s="13" t="s">
        <v>74</v>
      </c>
      <c r="AY167" s="157" t="s">
        <v>181</v>
      </c>
    </row>
    <row r="168" spans="2:65" s="13" customFormat="1" ht="11.25">
      <c r="B168" s="156"/>
      <c r="D168" s="150" t="s">
        <v>193</v>
      </c>
      <c r="E168" s="157" t="s">
        <v>20</v>
      </c>
      <c r="F168" s="158" t="s">
        <v>2310</v>
      </c>
      <c r="H168" s="159">
        <v>-5.8</v>
      </c>
      <c r="I168" s="160"/>
      <c r="L168" s="156"/>
      <c r="M168" s="161"/>
      <c r="T168" s="162"/>
      <c r="AT168" s="157" t="s">
        <v>193</v>
      </c>
      <c r="AU168" s="157" t="s">
        <v>82</v>
      </c>
      <c r="AV168" s="13" t="s">
        <v>82</v>
      </c>
      <c r="AW168" s="13" t="s">
        <v>36</v>
      </c>
      <c r="AX168" s="13" t="s">
        <v>74</v>
      </c>
      <c r="AY168" s="157" t="s">
        <v>181</v>
      </c>
    </row>
    <row r="169" spans="2:65" s="13" customFormat="1" ht="11.25">
      <c r="B169" s="156"/>
      <c r="D169" s="150" t="s">
        <v>193</v>
      </c>
      <c r="E169" s="157" t="s">
        <v>20</v>
      </c>
      <c r="F169" s="158" t="s">
        <v>2311</v>
      </c>
      <c r="H169" s="159">
        <v>1.87</v>
      </c>
      <c r="I169" s="160"/>
      <c r="L169" s="156"/>
      <c r="M169" s="161"/>
      <c r="T169" s="162"/>
      <c r="AT169" s="157" t="s">
        <v>193</v>
      </c>
      <c r="AU169" s="157" t="s">
        <v>82</v>
      </c>
      <c r="AV169" s="13" t="s">
        <v>82</v>
      </c>
      <c r="AW169" s="13" t="s">
        <v>36</v>
      </c>
      <c r="AX169" s="13" t="s">
        <v>74</v>
      </c>
      <c r="AY169" s="157" t="s">
        <v>181</v>
      </c>
    </row>
    <row r="170" spans="2:65" s="14" customFormat="1" ht="11.25">
      <c r="B170" s="163"/>
      <c r="D170" s="150" t="s">
        <v>193</v>
      </c>
      <c r="E170" s="164" t="s">
        <v>20</v>
      </c>
      <c r="F170" s="165" t="s">
        <v>202</v>
      </c>
      <c r="H170" s="166">
        <v>106.53</v>
      </c>
      <c r="I170" s="167"/>
      <c r="L170" s="163"/>
      <c r="M170" s="168"/>
      <c r="T170" s="169"/>
      <c r="AT170" s="164" t="s">
        <v>193</v>
      </c>
      <c r="AU170" s="164" t="s">
        <v>82</v>
      </c>
      <c r="AV170" s="14" t="s">
        <v>189</v>
      </c>
      <c r="AW170" s="14" t="s">
        <v>36</v>
      </c>
      <c r="AX170" s="14" t="s">
        <v>22</v>
      </c>
      <c r="AY170" s="164" t="s">
        <v>181</v>
      </c>
    </row>
    <row r="171" spans="2:65" s="1" customFormat="1" ht="33" customHeight="1">
      <c r="B171" s="33"/>
      <c r="C171" s="132" t="s">
        <v>262</v>
      </c>
      <c r="D171" s="132" t="s">
        <v>184</v>
      </c>
      <c r="E171" s="133" t="s">
        <v>295</v>
      </c>
      <c r="F171" s="134" t="s">
        <v>296</v>
      </c>
      <c r="G171" s="135" t="s">
        <v>211</v>
      </c>
      <c r="H171" s="136">
        <v>4.056</v>
      </c>
      <c r="I171" s="137"/>
      <c r="J171" s="138">
        <f>ROUND(I171*H171,2)</f>
        <v>0</v>
      </c>
      <c r="K171" s="134" t="s">
        <v>188</v>
      </c>
      <c r="L171" s="33"/>
      <c r="M171" s="139" t="s">
        <v>20</v>
      </c>
      <c r="N171" s="140" t="s">
        <v>45</v>
      </c>
      <c r="P171" s="141">
        <f>O171*H171</f>
        <v>0</v>
      </c>
      <c r="Q171" s="141">
        <v>4.2000000000000003E-2</v>
      </c>
      <c r="R171" s="141">
        <f>Q171*H171</f>
        <v>0.170352</v>
      </c>
      <c r="S171" s="141">
        <v>0</v>
      </c>
      <c r="T171" s="142">
        <f>S171*H171</f>
        <v>0</v>
      </c>
      <c r="AR171" s="143" t="s">
        <v>189</v>
      </c>
      <c r="AT171" s="143" t="s">
        <v>184</v>
      </c>
      <c r="AU171" s="143" t="s">
        <v>82</v>
      </c>
      <c r="AY171" s="18" t="s">
        <v>181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22</v>
      </c>
      <c r="BK171" s="144">
        <f>ROUND(I171*H171,2)</f>
        <v>0</v>
      </c>
      <c r="BL171" s="18" t="s">
        <v>189</v>
      </c>
      <c r="BM171" s="143" t="s">
        <v>2312</v>
      </c>
    </row>
    <row r="172" spans="2:65" s="1" customFormat="1" ht="11.25">
      <c r="B172" s="33"/>
      <c r="D172" s="145" t="s">
        <v>191</v>
      </c>
      <c r="F172" s="146" t="s">
        <v>298</v>
      </c>
      <c r="I172" s="147"/>
      <c r="L172" s="33"/>
      <c r="M172" s="148"/>
      <c r="T172" s="54"/>
      <c r="AT172" s="18" t="s">
        <v>191</v>
      </c>
      <c r="AU172" s="18" t="s">
        <v>82</v>
      </c>
    </row>
    <row r="173" spans="2:65" s="12" customFormat="1" ht="11.25">
      <c r="B173" s="149"/>
      <c r="D173" s="150" t="s">
        <v>193</v>
      </c>
      <c r="E173" s="151" t="s">
        <v>20</v>
      </c>
      <c r="F173" s="152" t="s">
        <v>299</v>
      </c>
      <c r="H173" s="151" t="s">
        <v>20</v>
      </c>
      <c r="I173" s="153"/>
      <c r="L173" s="149"/>
      <c r="M173" s="154"/>
      <c r="T173" s="155"/>
      <c r="AT173" s="151" t="s">
        <v>193</v>
      </c>
      <c r="AU173" s="151" t="s">
        <v>82</v>
      </c>
      <c r="AV173" s="12" t="s">
        <v>22</v>
      </c>
      <c r="AW173" s="12" t="s">
        <v>36</v>
      </c>
      <c r="AX173" s="12" t="s">
        <v>74</v>
      </c>
      <c r="AY173" s="151" t="s">
        <v>181</v>
      </c>
    </row>
    <row r="174" spans="2:65" s="12" customFormat="1" ht="11.25">
      <c r="B174" s="149"/>
      <c r="D174" s="150" t="s">
        <v>193</v>
      </c>
      <c r="E174" s="151" t="s">
        <v>20</v>
      </c>
      <c r="F174" s="152" t="s">
        <v>2274</v>
      </c>
      <c r="H174" s="151" t="s">
        <v>20</v>
      </c>
      <c r="I174" s="153"/>
      <c r="L174" s="149"/>
      <c r="M174" s="154"/>
      <c r="T174" s="155"/>
      <c r="AT174" s="151" t="s">
        <v>193</v>
      </c>
      <c r="AU174" s="151" t="s">
        <v>82</v>
      </c>
      <c r="AV174" s="12" t="s">
        <v>22</v>
      </c>
      <c r="AW174" s="12" t="s">
        <v>36</v>
      </c>
      <c r="AX174" s="12" t="s">
        <v>74</v>
      </c>
      <c r="AY174" s="151" t="s">
        <v>181</v>
      </c>
    </row>
    <row r="175" spans="2:65" s="13" customFormat="1" ht="22.5">
      <c r="B175" s="156"/>
      <c r="D175" s="150" t="s">
        <v>193</v>
      </c>
      <c r="E175" s="157" t="s">
        <v>20</v>
      </c>
      <c r="F175" s="158" t="s">
        <v>2313</v>
      </c>
      <c r="H175" s="159">
        <v>1.702</v>
      </c>
      <c r="I175" s="160"/>
      <c r="L175" s="156"/>
      <c r="M175" s="161"/>
      <c r="T175" s="162"/>
      <c r="AT175" s="157" t="s">
        <v>193</v>
      </c>
      <c r="AU175" s="157" t="s">
        <v>82</v>
      </c>
      <c r="AV175" s="13" t="s">
        <v>82</v>
      </c>
      <c r="AW175" s="13" t="s">
        <v>36</v>
      </c>
      <c r="AX175" s="13" t="s">
        <v>74</v>
      </c>
      <c r="AY175" s="157" t="s">
        <v>181</v>
      </c>
    </row>
    <row r="176" spans="2:65" s="12" customFormat="1" ht="11.25">
      <c r="B176" s="149"/>
      <c r="D176" s="150" t="s">
        <v>193</v>
      </c>
      <c r="E176" s="151" t="s">
        <v>20</v>
      </c>
      <c r="F176" s="152" t="s">
        <v>2272</v>
      </c>
      <c r="H176" s="151" t="s">
        <v>20</v>
      </c>
      <c r="I176" s="153"/>
      <c r="L176" s="149"/>
      <c r="M176" s="154"/>
      <c r="T176" s="155"/>
      <c r="AT176" s="151" t="s">
        <v>193</v>
      </c>
      <c r="AU176" s="151" t="s">
        <v>82</v>
      </c>
      <c r="AV176" s="12" t="s">
        <v>22</v>
      </c>
      <c r="AW176" s="12" t="s">
        <v>36</v>
      </c>
      <c r="AX176" s="12" t="s">
        <v>74</v>
      </c>
      <c r="AY176" s="151" t="s">
        <v>181</v>
      </c>
    </row>
    <row r="177" spans="2:65" s="13" customFormat="1" ht="22.5">
      <c r="B177" s="156"/>
      <c r="D177" s="150" t="s">
        <v>193</v>
      </c>
      <c r="E177" s="157" t="s">
        <v>20</v>
      </c>
      <c r="F177" s="158" t="s">
        <v>2314</v>
      </c>
      <c r="H177" s="159">
        <v>2.3540000000000001</v>
      </c>
      <c r="I177" s="160"/>
      <c r="L177" s="156"/>
      <c r="M177" s="161"/>
      <c r="T177" s="162"/>
      <c r="AT177" s="157" t="s">
        <v>193</v>
      </c>
      <c r="AU177" s="157" t="s">
        <v>82</v>
      </c>
      <c r="AV177" s="13" t="s">
        <v>82</v>
      </c>
      <c r="AW177" s="13" t="s">
        <v>36</v>
      </c>
      <c r="AX177" s="13" t="s">
        <v>74</v>
      </c>
      <c r="AY177" s="157" t="s">
        <v>181</v>
      </c>
    </row>
    <row r="178" spans="2:65" s="14" customFormat="1" ht="11.25">
      <c r="B178" s="163"/>
      <c r="D178" s="150" t="s">
        <v>193</v>
      </c>
      <c r="E178" s="164" t="s">
        <v>20</v>
      </c>
      <c r="F178" s="165" t="s">
        <v>202</v>
      </c>
      <c r="H178" s="166">
        <v>4.056</v>
      </c>
      <c r="I178" s="167"/>
      <c r="L178" s="163"/>
      <c r="M178" s="168"/>
      <c r="T178" s="169"/>
      <c r="AT178" s="164" t="s">
        <v>193</v>
      </c>
      <c r="AU178" s="164" t="s">
        <v>82</v>
      </c>
      <c r="AV178" s="14" t="s">
        <v>189</v>
      </c>
      <c r="AW178" s="14" t="s">
        <v>36</v>
      </c>
      <c r="AX178" s="14" t="s">
        <v>22</v>
      </c>
      <c r="AY178" s="164" t="s">
        <v>181</v>
      </c>
    </row>
    <row r="179" spans="2:65" s="1" customFormat="1" ht="37.9" customHeight="1">
      <c r="B179" s="33"/>
      <c r="C179" s="132" t="s">
        <v>267</v>
      </c>
      <c r="D179" s="132" t="s">
        <v>184</v>
      </c>
      <c r="E179" s="133" t="s">
        <v>304</v>
      </c>
      <c r="F179" s="134" t="s">
        <v>305</v>
      </c>
      <c r="G179" s="135" t="s">
        <v>187</v>
      </c>
      <c r="H179" s="136">
        <v>4</v>
      </c>
      <c r="I179" s="137"/>
      <c r="J179" s="138">
        <f>ROUND(I179*H179,2)</f>
        <v>0</v>
      </c>
      <c r="K179" s="134" t="s">
        <v>188</v>
      </c>
      <c r="L179" s="33"/>
      <c r="M179" s="139" t="s">
        <v>20</v>
      </c>
      <c r="N179" s="140" t="s">
        <v>45</v>
      </c>
      <c r="P179" s="141">
        <f>O179*H179</f>
        <v>0</v>
      </c>
      <c r="Q179" s="141">
        <v>5.6439999999999997E-2</v>
      </c>
      <c r="R179" s="141">
        <f>Q179*H179</f>
        <v>0.22575999999999999</v>
      </c>
      <c r="S179" s="141">
        <v>0</v>
      </c>
      <c r="T179" s="142">
        <f>S179*H179</f>
        <v>0</v>
      </c>
      <c r="AR179" s="143" t="s">
        <v>189</v>
      </c>
      <c r="AT179" s="143" t="s">
        <v>184</v>
      </c>
      <c r="AU179" s="143" t="s">
        <v>82</v>
      </c>
      <c r="AY179" s="18" t="s">
        <v>181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22</v>
      </c>
      <c r="BK179" s="144">
        <f>ROUND(I179*H179,2)</f>
        <v>0</v>
      </c>
      <c r="BL179" s="18" t="s">
        <v>189</v>
      </c>
      <c r="BM179" s="143" t="s">
        <v>2315</v>
      </c>
    </row>
    <row r="180" spans="2:65" s="1" customFormat="1" ht="11.25">
      <c r="B180" s="33"/>
      <c r="D180" s="145" t="s">
        <v>191</v>
      </c>
      <c r="F180" s="146" t="s">
        <v>307</v>
      </c>
      <c r="I180" s="147"/>
      <c r="L180" s="33"/>
      <c r="M180" s="148"/>
      <c r="T180" s="54"/>
      <c r="AT180" s="18" t="s">
        <v>191</v>
      </c>
      <c r="AU180" s="18" t="s">
        <v>82</v>
      </c>
    </row>
    <row r="181" spans="2:65" s="12" customFormat="1" ht="11.25">
      <c r="B181" s="149"/>
      <c r="D181" s="150" t="s">
        <v>193</v>
      </c>
      <c r="E181" s="151" t="s">
        <v>20</v>
      </c>
      <c r="F181" s="152" t="s">
        <v>2279</v>
      </c>
      <c r="H181" s="151" t="s">
        <v>20</v>
      </c>
      <c r="I181" s="153"/>
      <c r="L181" s="149"/>
      <c r="M181" s="154"/>
      <c r="T181" s="155"/>
      <c r="AT181" s="151" t="s">
        <v>193</v>
      </c>
      <c r="AU181" s="151" t="s">
        <v>82</v>
      </c>
      <c r="AV181" s="12" t="s">
        <v>22</v>
      </c>
      <c r="AW181" s="12" t="s">
        <v>36</v>
      </c>
      <c r="AX181" s="12" t="s">
        <v>74</v>
      </c>
      <c r="AY181" s="151" t="s">
        <v>181</v>
      </c>
    </row>
    <row r="182" spans="2:65" s="13" customFormat="1" ht="11.25">
      <c r="B182" s="156"/>
      <c r="D182" s="150" t="s">
        <v>193</v>
      </c>
      <c r="E182" s="157" t="s">
        <v>20</v>
      </c>
      <c r="F182" s="158" t="s">
        <v>82</v>
      </c>
      <c r="H182" s="159">
        <v>2</v>
      </c>
      <c r="I182" s="160"/>
      <c r="L182" s="156"/>
      <c r="M182" s="161"/>
      <c r="T182" s="162"/>
      <c r="AT182" s="157" t="s">
        <v>193</v>
      </c>
      <c r="AU182" s="157" t="s">
        <v>82</v>
      </c>
      <c r="AV182" s="13" t="s">
        <v>82</v>
      </c>
      <c r="AW182" s="13" t="s">
        <v>36</v>
      </c>
      <c r="AX182" s="13" t="s">
        <v>74</v>
      </c>
      <c r="AY182" s="157" t="s">
        <v>181</v>
      </c>
    </row>
    <row r="183" spans="2:65" s="12" customFormat="1" ht="11.25">
      <c r="B183" s="149"/>
      <c r="D183" s="150" t="s">
        <v>193</v>
      </c>
      <c r="E183" s="151" t="s">
        <v>20</v>
      </c>
      <c r="F183" s="152" t="s">
        <v>2281</v>
      </c>
      <c r="H183" s="151" t="s">
        <v>20</v>
      </c>
      <c r="I183" s="153"/>
      <c r="L183" s="149"/>
      <c r="M183" s="154"/>
      <c r="T183" s="155"/>
      <c r="AT183" s="151" t="s">
        <v>193</v>
      </c>
      <c r="AU183" s="151" t="s">
        <v>82</v>
      </c>
      <c r="AV183" s="12" t="s">
        <v>22</v>
      </c>
      <c r="AW183" s="12" t="s">
        <v>36</v>
      </c>
      <c r="AX183" s="12" t="s">
        <v>74</v>
      </c>
      <c r="AY183" s="151" t="s">
        <v>181</v>
      </c>
    </row>
    <row r="184" spans="2:65" s="13" customFormat="1" ht="11.25">
      <c r="B184" s="156"/>
      <c r="D184" s="150" t="s">
        <v>193</v>
      </c>
      <c r="E184" s="157" t="s">
        <v>20</v>
      </c>
      <c r="F184" s="158" t="s">
        <v>82</v>
      </c>
      <c r="H184" s="159">
        <v>2</v>
      </c>
      <c r="I184" s="160"/>
      <c r="L184" s="156"/>
      <c r="M184" s="161"/>
      <c r="T184" s="162"/>
      <c r="AT184" s="157" t="s">
        <v>193</v>
      </c>
      <c r="AU184" s="157" t="s">
        <v>82</v>
      </c>
      <c r="AV184" s="13" t="s">
        <v>82</v>
      </c>
      <c r="AW184" s="13" t="s">
        <v>36</v>
      </c>
      <c r="AX184" s="13" t="s">
        <v>74</v>
      </c>
      <c r="AY184" s="157" t="s">
        <v>181</v>
      </c>
    </row>
    <row r="185" spans="2:65" s="14" customFormat="1" ht="11.25">
      <c r="B185" s="163"/>
      <c r="D185" s="150" t="s">
        <v>193</v>
      </c>
      <c r="E185" s="164" t="s">
        <v>20</v>
      </c>
      <c r="F185" s="165" t="s">
        <v>202</v>
      </c>
      <c r="H185" s="166">
        <v>4</v>
      </c>
      <c r="I185" s="167"/>
      <c r="L185" s="163"/>
      <c r="M185" s="168"/>
      <c r="T185" s="169"/>
      <c r="AT185" s="164" t="s">
        <v>193</v>
      </c>
      <c r="AU185" s="164" t="s">
        <v>82</v>
      </c>
      <c r="AV185" s="14" t="s">
        <v>189</v>
      </c>
      <c r="AW185" s="14" t="s">
        <v>36</v>
      </c>
      <c r="AX185" s="14" t="s">
        <v>22</v>
      </c>
      <c r="AY185" s="164" t="s">
        <v>181</v>
      </c>
    </row>
    <row r="186" spans="2:65" s="1" customFormat="1" ht="33" customHeight="1">
      <c r="B186" s="33"/>
      <c r="C186" s="177" t="s">
        <v>27</v>
      </c>
      <c r="D186" s="177" t="s">
        <v>309</v>
      </c>
      <c r="E186" s="178" t="s">
        <v>310</v>
      </c>
      <c r="F186" s="179" t="s">
        <v>311</v>
      </c>
      <c r="G186" s="180" t="s">
        <v>187</v>
      </c>
      <c r="H186" s="181">
        <v>2</v>
      </c>
      <c r="I186" s="182"/>
      <c r="J186" s="183">
        <f>ROUND(I186*H186,2)</f>
        <v>0</v>
      </c>
      <c r="K186" s="179" t="s">
        <v>188</v>
      </c>
      <c r="L186" s="184"/>
      <c r="M186" s="185" t="s">
        <v>20</v>
      </c>
      <c r="N186" s="186" t="s">
        <v>45</v>
      </c>
      <c r="P186" s="141">
        <f>O186*H186</f>
        <v>0</v>
      </c>
      <c r="Q186" s="141">
        <v>1.225E-2</v>
      </c>
      <c r="R186" s="141">
        <f>Q186*H186</f>
        <v>2.4500000000000001E-2</v>
      </c>
      <c r="S186" s="141">
        <v>0</v>
      </c>
      <c r="T186" s="142">
        <f>S186*H186</f>
        <v>0</v>
      </c>
      <c r="AR186" s="143" t="s">
        <v>262</v>
      </c>
      <c r="AT186" s="143" t="s">
        <v>309</v>
      </c>
      <c r="AU186" s="143" t="s">
        <v>82</v>
      </c>
      <c r="AY186" s="18" t="s">
        <v>181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22</v>
      </c>
      <c r="BK186" s="144">
        <f>ROUND(I186*H186,2)</f>
        <v>0</v>
      </c>
      <c r="BL186" s="18" t="s">
        <v>189</v>
      </c>
      <c r="BM186" s="143" t="s">
        <v>2316</v>
      </c>
    </row>
    <row r="187" spans="2:65" s="12" customFormat="1" ht="11.25">
      <c r="B187" s="149"/>
      <c r="D187" s="150" t="s">
        <v>193</v>
      </c>
      <c r="E187" s="151" t="s">
        <v>20</v>
      </c>
      <c r="F187" s="152" t="s">
        <v>2279</v>
      </c>
      <c r="H187" s="151" t="s">
        <v>20</v>
      </c>
      <c r="I187" s="153"/>
      <c r="L187" s="149"/>
      <c r="M187" s="154"/>
      <c r="T187" s="155"/>
      <c r="AT187" s="151" t="s">
        <v>193</v>
      </c>
      <c r="AU187" s="151" t="s">
        <v>82</v>
      </c>
      <c r="AV187" s="12" t="s">
        <v>22</v>
      </c>
      <c r="AW187" s="12" t="s">
        <v>36</v>
      </c>
      <c r="AX187" s="12" t="s">
        <v>74</v>
      </c>
      <c r="AY187" s="151" t="s">
        <v>181</v>
      </c>
    </row>
    <row r="188" spans="2:65" s="13" customFormat="1" ht="11.25">
      <c r="B188" s="156"/>
      <c r="D188" s="150" t="s">
        <v>193</v>
      </c>
      <c r="E188" s="157" t="s">
        <v>20</v>
      </c>
      <c r="F188" s="158" t="s">
        <v>22</v>
      </c>
      <c r="H188" s="159">
        <v>1</v>
      </c>
      <c r="I188" s="160"/>
      <c r="L188" s="156"/>
      <c r="M188" s="161"/>
      <c r="T188" s="162"/>
      <c r="AT188" s="157" t="s">
        <v>193</v>
      </c>
      <c r="AU188" s="157" t="s">
        <v>82</v>
      </c>
      <c r="AV188" s="13" t="s">
        <v>82</v>
      </c>
      <c r="AW188" s="13" t="s">
        <v>36</v>
      </c>
      <c r="AX188" s="13" t="s">
        <v>74</v>
      </c>
      <c r="AY188" s="157" t="s">
        <v>181</v>
      </c>
    </row>
    <row r="189" spans="2:65" s="12" customFormat="1" ht="11.25">
      <c r="B189" s="149"/>
      <c r="D189" s="150" t="s">
        <v>193</v>
      </c>
      <c r="E189" s="151" t="s">
        <v>20</v>
      </c>
      <c r="F189" s="152" t="s">
        <v>2281</v>
      </c>
      <c r="H189" s="151" t="s">
        <v>20</v>
      </c>
      <c r="I189" s="153"/>
      <c r="L189" s="149"/>
      <c r="M189" s="154"/>
      <c r="T189" s="155"/>
      <c r="AT189" s="151" t="s">
        <v>193</v>
      </c>
      <c r="AU189" s="151" t="s">
        <v>82</v>
      </c>
      <c r="AV189" s="12" t="s">
        <v>22</v>
      </c>
      <c r="AW189" s="12" t="s">
        <v>36</v>
      </c>
      <c r="AX189" s="12" t="s">
        <v>74</v>
      </c>
      <c r="AY189" s="151" t="s">
        <v>181</v>
      </c>
    </row>
    <row r="190" spans="2:65" s="13" customFormat="1" ht="11.25">
      <c r="B190" s="156"/>
      <c r="D190" s="150" t="s">
        <v>193</v>
      </c>
      <c r="E190" s="157" t="s">
        <v>20</v>
      </c>
      <c r="F190" s="158" t="s">
        <v>22</v>
      </c>
      <c r="H190" s="159">
        <v>1</v>
      </c>
      <c r="I190" s="160"/>
      <c r="L190" s="156"/>
      <c r="M190" s="161"/>
      <c r="T190" s="162"/>
      <c r="AT190" s="157" t="s">
        <v>193</v>
      </c>
      <c r="AU190" s="157" t="s">
        <v>82</v>
      </c>
      <c r="AV190" s="13" t="s">
        <v>82</v>
      </c>
      <c r="AW190" s="13" t="s">
        <v>36</v>
      </c>
      <c r="AX190" s="13" t="s">
        <v>74</v>
      </c>
      <c r="AY190" s="157" t="s">
        <v>181</v>
      </c>
    </row>
    <row r="191" spans="2:65" s="14" customFormat="1" ht="11.25">
      <c r="B191" s="163"/>
      <c r="D191" s="150" t="s">
        <v>193</v>
      </c>
      <c r="E191" s="164" t="s">
        <v>20</v>
      </c>
      <c r="F191" s="165" t="s">
        <v>202</v>
      </c>
      <c r="H191" s="166">
        <v>2</v>
      </c>
      <c r="I191" s="167"/>
      <c r="L191" s="163"/>
      <c r="M191" s="168"/>
      <c r="T191" s="169"/>
      <c r="AT191" s="164" t="s">
        <v>193</v>
      </c>
      <c r="AU191" s="164" t="s">
        <v>82</v>
      </c>
      <c r="AV191" s="14" t="s">
        <v>189</v>
      </c>
      <c r="AW191" s="14" t="s">
        <v>36</v>
      </c>
      <c r="AX191" s="14" t="s">
        <v>22</v>
      </c>
      <c r="AY191" s="164" t="s">
        <v>181</v>
      </c>
    </row>
    <row r="192" spans="2:65" s="1" customFormat="1" ht="33" customHeight="1">
      <c r="B192" s="33"/>
      <c r="C192" s="177" t="s">
        <v>277</v>
      </c>
      <c r="D192" s="177" t="s">
        <v>309</v>
      </c>
      <c r="E192" s="178" t="s">
        <v>314</v>
      </c>
      <c r="F192" s="179" t="s">
        <v>315</v>
      </c>
      <c r="G192" s="180" t="s">
        <v>187</v>
      </c>
      <c r="H192" s="181">
        <v>2</v>
      </c>
      <c r="I192" s="182"/>
      <c r="J192" s="183">
        <f>ROUND(I192*H192,2)</f>
        <v>0</v>
      </c>
      <c r="K192" s="179" t="s">
        <v>188</v>
      </c>
      <c r="L192" s="184"/>
      <c r="M192" s="185" t="s">
        <v>20</v>
      </c>
      <c r="N192" s="186" t="s">
        <v>45</v>
      </c>
      <c r="P192" s="141">
        <f>O192*H192</f>
        <v>0</v>
      </c>
      <c r="Q192" s="141">
        <v>1.2489999999999999E-2</v>
      </c>
      <c r="R192" s="141">
        <f>Q192*H192</f>
        <v>2.4979999999999999E-2</v>
      </c>
      <c r="S192" s="141">
        <v>0</v>
      </c>
      <c r="T192" s="142">
        <f>S192*H192</f>
        <v>0</v>
      </c>
      <c r="AR192" s="143" t="s">
        <v>262</v>
      </c>
      <c r="AT192" s="143" t="s">
        <v>309</v>
      </c>
      <c r="AU192" s="143" t="s">
        <v>82</v>
      </c>
      <c r="AY192" s="18" t="s">
        <v>181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22</v>
      </c>
      <c r="BK192" s="144">
        <f>ROUND(I192*H192,2)</f>
        <v>0</v>
      </c>
      <c r="BL192" s="18" t="s">
        <v>189</v>
      </c>
      <c r="BM192" s="143" t="s">
        <v>2317</v>
      </c>
    </row>
    <row r="193" spans="2:65" s="12" customFormat="1" ht="11.25">
      <c r="B193" s="149"/>
      <c r="D193" s="150" t="s">
        <v>193</v>
      </c>
      <c r="E193" s="151" t="s">
        <v>20</v>
      </c>
      <c r="F193" s="152" t="s">
        <v>2279</v>
      </c>
      <c r="H193" s="151" t="s">
        <v>20</v>
      </c>
      <c r="I193" s="153"/>
      <c r="L193" s="149"/>
      <c r="M193" s="154"/>
      <c r="T193" s="155"/>
      <c r="AT193" s="151" t="s">
        <v>193</v>
      </c>
      <c r="AU193" s="151" t="s">
        <v>82</v>
      </c>
      <c r="AV193" s="12" t="s">
        <v>22</v>
      </c>
      <c r="AW193" s="12" t="s">
        <v>36</v>
      </c>
      <c r="AX193" s="12" t="s">
        <v>74</v>
      </c>
      <c r="AY193" s="151" t="s">
        <v>181</v>
      </c>
    </row>
    <row r="194" spans="2:65" s="13" customFormat="1" ht="11.25">
      <c r="B194" s="156"/>
      <c r="D194" s="150" t="s">
        <v>193</v>
      </c>
      <c r="E194" s="157" t="s">
        <v>20</v>
      </c>
      <c r="F194" s="158" t="s">
        <v>22</v>
      </c>
      <c r="H194" s="159">
        <v>1</v>
      </c>
      <c r="I194" s="160"/>
      <c r="L194" s="156"/>
      <c r="M194" s="161"/>
      <c r="T194" s="162"/>
      <c r="AT194" s="157" t="s">
        <v>193</v>
      </c>
      <c r="AU194" s="157" t="s">
        <v>82</v>
      </c>
      <c r="AV194" s="13" t="s">
        <v>82</v>
      </c>
      <c r="AW194" s="13" t="s">
        <v>36</v>
      </c>
      <c r="AX194" s="13" t="s">
        <v>74</v>
      </c>
      <c r="AY194" s="157" t="s">
        <v>181</v>
      </c>
    </row>
    <row r="195" spans="2:65" s="12" customFormat="1" ht="11.25">
      <c r="B195" s="149"/>
      <c r="D195" s="150" t="s">
        <v>193</v>
      </c>
      <c r="E195" s="151" t="s">
        <v>20</v>
      </c>
      <c r="F195" s="152" t="s">
        <v>2281</v>
      </c>
      <c r="H195" s="151" t="s">
        <v>20</v>
      </c>
      <c r="I195" s="153"/>
      <c r="L195" s="149"/>
      <c r="M195" s="154"/>
      <c r="T195" s="155"/>
      <c r="AT195" s="151" t="s">
        <v>193</v>
      </c>
      <c r="AU195" s="151" t="s">
        <v>82</v>
      </c>
      <c r="AV195" s="12" t="s">
        <v>22</v>
      </c>
      <c r="AW195" s="12" t="s">
        <v>36</v>
      </c>
      <c r="AX195" s="12" t="s">
        <v>74</v>
      </c>
      <c r="AY195" s="151" t="s">
        <v>181</v>
      </c>
    </row>
    <row r="196" spans="2:65" s="13" customFormat="1" ht="11.25">
      <c r="B196" s="156"/>
      <c r="D196" s="150" t="s">
        <v>193</v>
      </c>
      <c r="E196" s="157" t="s">
        <v>20</v>
      </c>
      <c r="F196" s="158" t="s">
        <v>22</v>
      </c>
      <c r="H196" s="159">
        <v>1</v>
      </c>
      <c r="I196" s="160"/>
      <c r="L196" s="156"/>
      <c r="M196" s="161"/>
      <c r="T196" s="162"/>
      <c r="AT196" s="157" t="s">
        <v>193</v>
      </c>
      <c r="AU196" s="157" t="s">
        <v>82</v>
      </c>
      <c r="AV196" s="13" t="s">
        <v>82</v>
      </c>
      <c r="AW196" s="13" t="s">
        <v>36</v>
      </c>
      <c r="AX196" s="13" t="s">
        <v>74</v>
      </c>
      <c r="AY196" s="157" t="s">
        <v>181</v>
      </c>
    </row>
    <row r="197" spans="2:65" s="14" customFormat="1" ht="11.25">
      <c r="B197" s="163"/>
      <c r="D197" s="150" t="s">
        <v>193</v>
      </c>
      <c r="E197" s="164" t="s">
        <v>20</v>
      </c>
      <c r="F197" s="165" t="s">
        <v>202</v>
      </c>
      <c r="H197" s="166">
        <v>2</v>
      </c>
      <c r="I197" s="167"/>
      <c r="L197" s="163"/>
      <c r="M197" s="168"/>
      <c r="T197" s="169"/>
      <c r="AT197" s="164" t="s">
        <v>193</v>
      </c>
      <c r="AU197" s="164" t="s">
        <v>82</v>
      </c>
      <c r="AV197" s="14" t="s">
        <v>189</v>
      </c>
      <c r="AW197" s="14" t="s">
        <v>36</v>
      </c>
      <c r="AX197" s="14" t="s">
        <v>22</v>
      </c>
      <c r="AY197" s="164" t="s">
        <v>181</v>
      </c>
    </row>
    <row r="198" spans="2:65" s="11" customFormat="1" ht="22.9" customHeight="1">
      <c r="B198" s="120"/>
      <c r="D198" s="121" t="s">
        <v>73</v>
      </c>
      <c r="E198" s="130" t="s">
        <v>267</v>
      </c>
      <c r="F198" s="130" t="s">
        <v>321</v>
      </c>
      <c r="I198" s="123"/>
      <c r="J198" s="131">
        <f>BK198</f>
        <v>0</v>
      </c>
      <c r="L198" s="120"/>
      <c r="M198" s="125"/>
      <c r="P198" s="126">
        <f>SUM(P199:P314)</f>
        <v>0</v>
      </c>
      <c r="R198" s="126">
        <f>SUM(R199:R314)</f>
        <v>3.8371034999999999E-3</v>
      </c>
      <c r="T198" s="127">
        <f>SUM(T199:T314)</f>
        <v>25.872822000000003</v>
      </c>
      <c r="AR198" s="121" t="s">
        <v>22</v>
      </c>
      <c r="AT198" s="128" t="s">
        <v>73</v>
      </c>
      <c r="AU198" s="128" t="s">
        <v>22</v>
      </c>
      <c r="AY198" s="121" t="s">
        <v>181</v>
      </c>
      <c r="BK198" s="129">
        <f>SUM(BK199:BK314)</f>
        <v>0</v>
      </c>
    </row>
    <row r="199" spans="2:65" s="1" customFormat="1" ht="37.9" customHeight="1">
      <c r="B199" s="33"/>
      <c r="C199" s="132" t="s">
        <v>8</v>
      </c>
      <c r="D199" s="132" t="s">
        <v>184</v>
      </c>
      <c r="E199" s="133" t="s">
        <v>323</v>
      </c>
      <c r="F199" s="134" t="s">
        <v>324</v>
      </c>
      <c r="G199" s="135" t="s">
        <v>211</v>
      </c>
      <c r="H199" s="136">
        <v>23.9</v>
      </c>
      <c r="I199" s="137"/>
      <c r="J199" s="138">
        <f>ROUND(I199*H199,2)</f>
        <v>0</v>
      </c>
      <c r="K199" s="134" t="s">
        <v>188</v>
      </c>
      <c r="L199" s="33"/>
      <c r="M199" s="139" t="s">
        <v>20</v>
      </c>
      <c r="N199" s="140" t="s">
        <v>45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189</v>
      </c>
      <c r="AT199" s="143" t="s">
        <v>184</v>
      </c>
      <c r="AU199" s="143" t="s">
        <v>82</v>
      </c>
      <c r="AY199" s="18" t="s">
        <v>181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22</v>
      </c>
      <c r="BK199" s="144">
        <f>ROUND(I199*H199,2)</f>
        <v>0</v>
      </c>
      <c r="BL199" s="18" t="s">
        <v>189</v>
      </c>
      <c r="BM199" s="143" t="s">
        <v>2318</v>
      </c>
    </row>
    <row r="200" spans="2:65" s="1" customFormat="1" ht="11.25">
      <c r="B200" s="33"/>
      <c r="D200" s="145" t="s">
        <v>191</v>
      </c>
      <c r="F200" s="146" t="s">
        <v>326</v>
      </c>
      <c r="I200" s="147"/>
      <c r="L200" s="33"/>
      <c r="M200" s="148"/>
      <c r="T200" s="54"/>
      <c r="AT200" s="18" t="s">
        <v>191</v>
      </c>
      <c r="AU200" s="18" t="s">
        <v>82</v>
      </c>
    </row>
    <row r="201" spans="2:65" s="12" customFormat="1" ht="11.25">
      <c r="B201" s="149"/>
      <c r="D201" s="150" t="s">
        <v>193</v>
      </c>
      <c r="E201" s="151" t="s">
        <v>20</v>
      </c>
      <c r="F201" s="152" t="s">
        <v>2274</v>
      </c>
      <c r="H201" s="151" t="s">
        <v>20</v>
      </c>
      <c r="I201" s="153"/>
      <c r="L201" s="149"/>
      <c r="M201" s="154"/>
      <c r="T201" s="155"/>
      <c r="AT201" s="151" t="s">
        <v>193</v>
      </c>
      <c r="AU201" s="151" t="s">
        <v>82</v>
      </c>
      <c r="AV201" s="12" t="s">
        <v>22</v>
      </c>
      <c r="AW201" s="12" t="s">
        <v>36</v>
      </c>
      <c r="AX201" s="12" t="s">
        <v>74</v>
      </c>
      <c r="AY201" s="151" t="s">
        <v>181</v>
      </c>
    </row>
    <row r="202" spans="2:65" s="13" customFormat="1" ht="11.25">
      <c r="B202" s="156"/>
      <c r="D202" s="150" t="s">
        <v>193</v>
      </c>
      <c r="E202" s="157" t="s">
        <v>20</v>
      </c>
      <c r="F202" s="158" t="s">
        <v>2319</v>
      </c>
      <c r="H202" s="159">
        <v>11.4</v>
      </c>
      <c r="I202" s="160"/>
      <c r="L202" s="156"/>
      <c r="M202" s="161"/>
      <c r="T202" s="162"/>
      <c r="AT202" s="157" t="s">
        <v>193</v>
      </c>
      <c r="AU202" s="157" t="s">
        <v>82</v>
      </c>
      <c r="AV202" s="13" t="s">
        <v>82</v>
      </c>
      <c r="AW202" s="13" t="s">
        <v>36</v>
      </c>
      <c r="AX202" s="13" t="s">
        <v>74</v>
      </c>
      <c r="AY202" s="157" t="s">
        <v>181</v>
      </c>
    </row>
    <row r="203" spans="2:65" s="12" customFormat="1" ht="11.25">
      <c r="B203" s="149"/>
      <c r="D203" s="150" t="s">
        <v>193</v>
      </c>
      <c r="E203" s="151" t="s">
        <v>20</v>
      </c>
      <c r="F203" s="152" t="s">
        <v>2272</v>
      </c>
      <c r="H203" s="151" t="s">
        <v>20</v>
      </c>
      <c r="I203" s="153"/>
      <c r="L203" s="149"/>
      <c r="M203" s="154"/>
      <c r="T203" s="155"/>
      <c r="AT203" s="151" t="s">
        <v>193</v>
      </c>
      <c r="AU203" s="151" t="s">
        <v>82</v>
      </c>
      <c r="AV203" s="12" t="s">
        <v>22</v>
      </c>
      <c r="AW203" s="12" t="s">
        <v>36</v>
      </c>
      <c r="AX203" s="12" t="s">
        <v>74</v>
      </c>
      <c r="AY203" s="151" t="s">
        <v>181</v>
      </c>
    </row>
    <row r="204" spans="2:65" s="13" customFormat="1" ht="11.25">
      <c r="B204" s="156"/>
      <c r="D204" s="150" t="s">
        <v>193</v>
      </c>
      <c r="E204" s="157" t="s">
        <v>20</v>
      </c>
      <c r="F204" s="158" t="s">
        <v>2320</v>
      </c>
      <c r="H204" s="159">
        <v>12.5</v>
      </c>
      <c r="I204" s="160"/>
      <c r="L204" s="156"/>
      <c r="M204" s="161"/>
      <c r="T204" s="162"/>
      <c r="AT204" s="157" t="s">
        <v>193</v>
      </c>
      <c r="AU204" s="157" t="s">
        <v>82</v>
      </c>
      <c r="AV204" s="13" t="s">
        <v>82</v>
      </c>
      <c r="AW204" s="13" t="s">
        <v>36</v>
      </c>
      <c r="AX204" s="13" t="s">
        <v>74</v>
      </c>
      <c r="AY204" s="157" t="s">
        <v>181</v>
      </c>
    </row>
    <row r="205" spans="2:65" s="14" customFormat="1" ht="11.25">
      <c r="B205" s="163"/>
      <c r="D205" s="150" t="s">
        <v>193</v>
      </c>
      <c r="E205" s="164" t="s">
        <v>20</v>
      </c>
      <c r="F205" s="165" t="s">
        <v>202</v>
      </c>
      <c r="H205" s="166">
        <v>23.9</v>
      </c>
      <c r="I205" s="167"/>
      <c r="L205" s="163"/>
      <c r="M205" s="168"/>
      <c r="T205" s="169"/>
      <c r="AT205" s="164" t="s">
        <v>193</v>
      </c>
      <c r="AU205" s="164" t="s">
        <v>82</v>
      </c>
      <c r="AV205" s="14" t="s">
        <v>189</v>
      </c>
      <c r="AW205" s="14" t="s">
        <v>36</v>
      </c>
      <c r="AX205" s="14" t="s">
        <v>22</v>
      </c>
      <c r="AY205" s="164" t="s">
        <v>181</v>
      </c>
    </row>
    <row r="206" spans="2:65" s="1" customFormat="1" ht="37.9" customHeight="1">
      <c r="B206" s="33"/>
      <c r="C206" s="132" t="s">
        <v>303</v>
      </c>
      <c r="D206" s="132" t="s">
        <v>184</v>
      </c>
      <c r="E206" s="133" t="s">
        <v>330</v>
      </c>
      <c r="F206" s="134" t="s">
        <v>331</v>
      </c>
      <c r="G206" s="135" t="s">
        <v>211</v>
      </c>
      <c r="H206" s="136">
        <v>34.700000000000003</v>
      </c>
      <c r="I206" s="137"/>
      <c r="J206" s="138">
        <f>ROUND(I206*H206,2)</f>
        <v>0</v>
      </c>
      <c r="K206" s="134" t="s">
        <v>188</v>
      </c>
      <c r="L206" s="33"/>
      <c r="M206" s="139" t="s">
        <v>20</v>
      </c>
      <c r="N206" s="140" t="s">
        <v>45</v>
      </c>
      <c r="P206" s="141">
        <f>O206*H206</f>
        <v>0</v>
      </c>
      <c r="Q206" s="141">
        <v>4.0000000000000003E-5</v>
      </c>
      <c r="R206" s="141">
        <f>Q206*H206</f>
        <v>1.3880000000000001E-3</v>
      </c>
      <c r="S206" s="141">
        <v>0</v>
      </c>
      <c r="T206" s="142">
        <f>S206*H206</f>
        <v>0</v>
      </c>
      <c r="AR206" s="143" t="s">
        <v>189</v>
      </c>
      <c r="AT206" s="143" t="s">
        <v>184</v>
      </c>
      <c r="AU206" s="143" t="s">
        <v>82</v>
      </c>
      <c r="AY206" s="18" t="s">
        <v>181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8" t="s">
        <v>22</v>
      </c>
      <c r="BK206" s="144">
        <f>ROUND(I206*H206,2)</f>
        <v>0</v>
      </c>
      <c r="BL206" s="18" t="s">
        <v>189</v>
      </c>
      <c r="BM206" s="143" t="s">
        <v>2321</v>
      </c>
    </row>
    <row r="207" spans="2:65" s="1" customFormat="1" ht="11.25">
      <c r="B207" s="33"/>
      <c r="D207" s="145" t="s">
        <v>191</v>
      </c>
      <c r="F207" s="146" t="s">
        <v>333</v>
      </c>
      <c r="I207" s="147"/>
      <c r="L207" s="33"/>
      <c r="M207" s="148"/>
      <c r="T207" s="54"/>
      <c r="AT207" s="18" t="s">
        <v>191</v>
      </c>
      <c r="AU207" s="18" t="s">
        <v>82</v>
      </c>
    </row>
    <row r="208" spans="2:65" s="12" customFormat="1" ht="11.25">
      <c r="B208" s="149"/>
      <c r="D208" s="150" t="s">
        <v>193</v>
      </c>
      <c r="E208" s="151" t="s">
        <v>20</v>
      </c>
      <c r="F208" s="152" t="s">
        <v>2274</v>
      </c>
      <c r="H208" s="151" t="s">
        <v>20</v>
      </c>
      <c r="I208" s="153"/>
      <c r="L208" s="149"/>
      <c r="M208" s="154"/>
      <c r="T208" s="155"/>
      <c r="AT208" s="151" t="s">
        <v>193</v>
      </c>
      <c r="AU208" s="151" t="s">
        <v>82</v>
      </c>
      <c r="AV208" s="12" t="s">
        <v>22</v>
      </c>
      <c r="AW208" s="12" t="s">
        <v>36</v>
      </c>
      <c r="AX208" s="12" t="s">
        <v>74</v>
      </c>
      <c r="AY208" s="151" t="s">
        <v>181</v>
      </c>
    </row>
    <row r="209" spans="2:65" s="13" customFormat="1" ht="11.25">
      <c r="B209" s="156"/>
      <c r="D209" s="150" t="s">
        <v>193</v>
      </c>
      <c r="E209" s="157" t="s">
        <v>20</v>
      </c>
      <c r="F209" s="158" t="s">
        <v>2322</v>
      </c>
      <c r="H209" s="159">
        <v>16.72</v>
      </c>
      <c r="I209" s="160"/>
      <c r="L209" s="156"/>
      <c r="M209" s="161"/>
      <c r="T209" s="162"/>
      <c r="AT209" s="157" t="s">
        <v>193</v>
      </c>
      <c r="AU209" s="157" t="s">
        <v>82</v>
      </c>
      <c r="AV209" s="13" t="s">
        <v>82</v>
      </c>
      <c r="AW209" s="13" t="s">
        <v>36</v>
      </c>
      <c r="AX209" s="13" t="s">
        <v>74</v>
      </c>
      <c r="AY209" s="157" t="s">
        <v>181</v>
      </c>
    </row>
    <row r="210" spans="2:65" s="12" customFormat="1" ht="11.25">
      <c r="B210" s="149"/>
      <c r="D210" s="150" t="s">
        <v>193</v>
      </c>
      <c r="E210" s="151" t="s">
        <v>20</v>
      </c>
      <c r="F210" s="152" t="s">
        <v>2272</v>
      </c>
      <c r="H210" s="151" t="s">
        <v>20</v>
      </c>
      <c r="I210" s="153"/>
      <c r="L210" s="149"/>
      <c r="M210" s="154"/>
      <c r="T210" s="155"/>
      <c r="AT210" s="151" t="s">
        <v>193</v>
      </c>
      <c r="AU210" s="151" t="s">
        <v>82</v>
      </c>
      <c r="AV210" s="12" t="s">
        <v>22</v>
      </c>
      <c r="AW210" s="12" t="s">
        <v>36</v>
      </c>
      <c r="AX210" s="12" t="s">
        <v>74</v>
      </c>
      <c r="AY210" s="151" t="s">
        <v>181</v>
      </c>
    </row>
    <row r="211" spans="2:65" s="13" customFormat="1" ht="11.25">
      <c r="B211" s="156"/>
      <c r="D211" s="150" t="s">
        <v>193</v>
      </c>
      <c r="E211" s="157" t="s">
        <v>20</v>
      </c>
      <c r="F211" s="158" t="s">
        <v>2323</v>
      </c>
      <c r="H211" s="159">
        <v>17.98</v>
      </c>
      <c r="I211" s="160"/>
      <c r="L211" s="156"/>
      <c r="M211" s="161"/>
      <c r="T211" s="162"/>
      <c r="AT211" s="157" t="s">
        <v>193</v>
      </c>
      <c r="AU211" s="157" t="s">
        <v>82</v>
      </c>
      <c r="AV211" s="13" t="s">
        <v>82</v>
      </c>
      <c r="AW211" s="13" t="s">
        <v>36</v>
      </c>
      <c r="AX211" s="13" t="s">
        <v>74</v>
      </c>
      <c r="AY211" s="157" t="s">
        <v>181</v>
      </c>
    </row>
    <row r="212" spans="2:65" s="14" customFormat="1" ht="11.25">
      <c r="B212" s="163"/>
      <c r="D212" s="150" t="s">
        <v>193</v>
      </c>
      <c r="E212" s="164" t="s">
        <v>20</v>
      </c>
      <c r="F212" s="165" t="s">
        <v>202</v>
      </c>
      <c r="H212" s="166">
        <v>34.700000000000003</v>
      </c>
      <c r="I212" s="167"/>
      <c r="L212" s="163"/>
      <c r="M212" s="168"/>
      <c r="T212" s="169"/>
      <c r="AT212" s="164" t="s">
        <v>193</v>
      </c>
      <c r="AU212" s="164" t="s">
        <v>82</v>
      </c>
      <c r="AV212" s="14" t="s">
        <v>189</v>
      </c>
      <c r="AW212" s="14" t="s">
        <v>36</v>
      </c>
      <c r="AX212" s="14" t="s">
        <v>22</v>
      </c>
      <c r="AY212" s="164" t="s">
        <v>181</v>
      </c>
    </row>
    <row r="213" spans="2:65" s="1" customFormat="1" ht="24.2" customHeight="1">
      <c r="B213" s="33"/>
      <c r="C213" s="132" t="s">
        <v>308</v>
      </c>
      <c r="D213" s="132" t="s">
        <v>184</v>
      </c>
      <c r="E213" s="133" t="s">
        <v>338</v>
      </c>
      <c r="F213" s="134" t="s">
        <v>339</v>
      </c>
      <c r="G213" s="135" t="s">
        <v>211</v>
      </c>
      <c r="H213" s="136">
        <v>38.130000000000003</v>
      </c>
      <c r="I213" s="137"/>
      <c r="J213" s="138">
        <f>ROUND(I213*H213,2)</f>
        <v>0</v>
      </c>
      <c r="K213" s="134" t="s">
        <v>188</v>
      </c>
      <c r="L213" s="33"/>
      <c r="M213" s="139" t="s">
        <v>20</v>
      </c>
      <c r="N213" s="140" t="s">
        <v>45</v>
      </c>
      <c r="P213" s="141">
        <f>O213*H213</f>
        <v>0</v>
      </c>
      <c r="Q213" s="141">
        <v>0</v>
      </c>
      <c r="R213" s="141">
        <f>Q213*H213</f>
        <v>0</v>
      </c>
      <c r="S213" s="141">
        <v>0.188</v>
      </c>
      <c r="T213" s="142">
        <f>S213*H213</f>
        <v>7.1684400000000004</v>
      </c>
      <c r="AR213" s="143" t="s">
        <v>189</v>
      </c>
      <c r="AT213" s="143" t="s">
        <v>184</v>
      </c>
      <c r="AU213" s="143" t="s">
        <v>82</v>
      </c>
      <c r="AY213" s="18" t="s">
        <v>181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8" t="s">
        <v>22</v>
      </c>
      <c r="BK213" s="144">
        <f>ROUND(I213*H213,2)</f>
        <v>0</v>
      </c>
      <c r="BL213" s="18" t="s">
        <v>189</v>
      </c>
      <c r="BM213" s="143" t="s">
        <v>2324</v>
      </c>
    </row>
    <row r="214" spans="2:65" s="1" customFormat="1" ht="11.25">
      <c r="B214" s="33"/>
      <c r="D214" s="145" t="s">
        <v>191</v>
      </c>
      <c r="F214" s="146" t="s">
        <v>341</v>
      </c>
      <c r="I214" s="147"/>
      <c r="L214" s="33"/>
      <c r="M214" s="148"/>
      <c r="T214" s="54"/>
      <c r="AT214" s="18" t="s">
        <v>191</v>
      </c>
      <c r="AU214" s="18" t="s">
        <v>82</v>
      </c>
    </row>
    <row r="215" spans="2:65" s="12" customFormat="1" ht="11.25">
      <c r="B215" s="149"/>
      <c r="D215" s="150" t="s">
        <v>193</v>
      </c>
      <c r="E215" s="151" t="s">
        <v>20</v>
      </c>
      <c r="F215" s="152" t="s">
        <v>2274</v>
      </c>
      <c r="H215" s="151" t="s">
        <v>20</v>
      </c>
      <c r="I215" s="153"/>
      <c r="L215" s="149"/>
      <c r="M215" s="154"/>
      <c r="T215" s="155"/>
      <c r="AT215" s="151" t="s">
        <v>193</v>
      </c>
      <c r="AU215" s="151" t="s">
        <v>82</v>
      </c>
      <c r="AV215" s="12" t="s">
        <v>22</v>
      </c>
      <c r="AW215" s="12" t="s">
        <v>36</v>
      </c>
      <c r="AX215" s="12" t="s">
        <v>74</v>
      </c>
      <c r="AY215" s="151" t="s">
        <v>181</v>
      </c>
    </row>
    <row r="216" spans="2:65" s="13" customFormat="1" ht="11.25">
      <c r="B216" s="156"/>
      <c r="D216" s="150" t="s">
        <v>193</v>
      </c>
      <c r="E216" s="157" t="s">
        <v>20</v>
      </c>
      <c r="F216" s="158" t="s">
        <v>2325</v>
      </c>
      <c r="H216" s="159">
        <v>6.71</v>
      </c>
      <c r="I216" s="160"/>
      <c r="L216" s="156"/>
      <c r="M216" s="161"/>
      <c r="T216" s="162"/>
      <c r="AT216" s="157" t="s">
        <v>193</v>
      </c>
      <c r="AU216" s="157" t="s">
        <v>82</v>
      </c>
      <c r="AV216" s="13" t="s">
        <v>82</v>
      </c>
      <c r="AW216" s="13" t="s">
        <v>36</v>
      </c>
      <c r="AX216" s="13" t="s">
        <v>74</v>
      </c>
      <c r="AY216" s="157" t="s">
        <v>181</v>
      </c>
    </row>
    <row r="217" spans="2:65" s="13" customFormat="1" ht="11.25">
      <c r="B217" s="156"/>
      <c r="D217" s="150" t="s">
        <v>193</v>
      </c>
      <c r="E217" s="157" t="s">
        <v>20</v>
      </c>
      <c r="F217" s="158" t="s">
        <v>2326</v>
      </c>
      <c r="H217" s="159">
        <v>15.407</v>
      </c>
      <c r="I217" s="160"/>
      <c r="L217" s="156"/>
      <c r="M217" s="161"/>
      <c r="T217" s="162"/>
      <c r="AT217" s="157" t="s">
        <v>193</v>
      </c>
      <c r="AU217" s="157" t="s">
        <v>82</v>
      </c>
      <c r="AV217" s="13" t="s">
        <v>82</v>
      </c>
      <c r="AW217" s="13" t="s">
        <v>36</v>
      </c>
      <c r="AX217" s="13" t="s">
        <v>74</v>
      </c>
      <c r="AY217" s="157" t="s">
        <v>181</v>
      </c>
    </row>
    <row r="218" spans="2:65" s="13" customFormat="1" ht="11.25">
      <c r="B218" s="156"/>
      <c r="D218" s="150" t="s">
        <v>193</v>
      </c>
      <c r="E218" s="157" t="s">
        <v>20</v>
      </c>
      <c r="F218" s="158" t="s">
        <v>2327</v>
      </c>
      <c r="H218" s="159">
        <v>-3.5459999999999998</v>
      </c>
      <c r="I218" s="160"/>
      <c r="L218" s="156"/>
      <c r="M218" s="161"/>
      <c r="T218" s="162"/>
      <c r="AT218" s="157" t="s">
        <v>193</v>
      </c>
      <c r="AU218" s="157" t="s">
        <v>82</v>
      </c>
      <c r="AV218" s="13" t="s">
        <v>82</v>
      </c>
      <c r="AW218" s="13" t="s">
        <v>36</v>
      </c>
      <c r="AX218" s="13" t="s">
        <v>74</v>
      </c>
      <c r="AY218" s="157" t="s">
        <v>181</v>
      </c>
    </row>
    <row r="219" spans="2:65" s="12" customFormat="1" ht="11.25">
      <c r="B219" s="149"/>
      <c r="D219" s="150" t="s">
        <v>193</v>
      </c>
      <c r="E219" s="151" t="s">
        <v>20</v>
      </c>
      <c r="F219" s="152" t="s">
        <v>2272</v>
      </c>
      <c r="H219" s="151" t="s">
        <v>20</v>
      </c>
      <c r="I219" s="153"/>
      <c r="L219" s="149"/>
      <c r="M219" s="154"/>
      <c r="T219" s="155"/>
      <c r="AT219" s="151" t="s">
        <v>193</v>
      </c>
      <c r="AU219" s="151" t="s">
        <v>82</v>
      </c>
      <c r="AV219" s="12" t="s">
        <v>22</v>
      </c>
      <c r="AW219" s="12" t="s">
        <v>36</v>
      </c>
      <c r="AX219" s="12" t="s">
        <v>74</v>
      </c>
      <c r="AY219" s="151" t="s">
        <v>181</v>
      </c>
    </row>
    <row r="220" spans="2:65" s="13" customFormat="1" ht="11.25">
      <c r="B220" s="156"/>
      <c r="D220" s="150" t="s">
        <v>193</v>
      </c>
      <c r="E220" s="157" t="s">
        <v>20</v>
      </c>
      <c r="F220" s="158" t="s">
        <v>2328</v>
      </c>
      <c r="H220" s="159">
        <v>6.6660000000000004</v>
      </c>
      <c r="I220" s="160"/>
      <c r="L220" s="156"/>
      <c r="M220" s="161"/>
      <c r="T220" s="162"/>
      <c r="AT220" s="157" t="s">
        <v>193</v>
      </c>
      <c r="AU220" s="157" t="s">
        <v>82</v>
      </c>
      <c r="AV220" s="13" t="s">
        <v>82</v>
      </c>
      <c r="AW220" s="13" t="s">
        <v>36</v>
      </c>
      <c r="AX220" s="13" t="s">
        <v>74</v>
      </c>
      <c r="AY220" s="157" t="s">
        <v>181</v>
      </c>
    </row>
    <row r="221" spans="2:65" s="13" customFormat="1" ht="11.25">
      <c r="B221" s="156"/>
      <c r="D221" s="150" t="s">
        <v>193</v>
      </c>
      <c r="E221" s="157" t="s">
        <v>20</v>
      </c>
      <c r="F221" s="158" t="s">
        <v>2329</v>
      </c>
      <c r="H221" s="159">
        <v>15.257</v>
      </c>
      <c r="I221" s="160"/>
      <c r="L221" s="156"/>
      <c r="M221" s="161"/>
      <c r="T221" s="162"/>
      <c r="AT221" s="157" t="s">
        <v>193</v>
      </c>
      <c r="AU221" s="157" t="s">
        <v>82</v>
      </c>
      <c r="AV221" s="13" t="s">
        <v>82</v>
      </c>
      <c r="AW221" s="13" t="s">
        <v>36</v>
      </c>
      <c r="AX221" s="13" t="s">
        <v>74</v>
      </c>
      <c r="AY221" s="157" t="s">
        <v>181</v>
      </c>
    </row>
    <row r="222" spans="2:65" s="13" customFormat="1" ht="11.25">
      <c r="B222" s="156"/>
      <c r="D222" s="150" t="s">
        <v>193</v>
      </c>
      <c r="E222" s="157" t="s">
        <v>20</v>
      </c>
      <c r="F222" s="158" t="s">
        <v>2330</v>
      </c>
      <c r="H222" s="159">
        <v>-2.3639999999999999</v>
      </c>
      <c r="I222" s="160"/>
      <c r="L222" s="156"/>
      <c r="M222" s="161"/>
      <c r="T222" s="162"/>
      <c r="AT222" s="157" t="s">
        <v>193</v>
      </c>
      <c r="AU222" s="157" t="s">
        <v>82</v>
      </c>
      <c r="AV222" s="13" t="s">
        <v>82</v>
      </c>
      <c r="AW222" s="13" t="s">
        <v>36</v>
      </c>
      <c r="AX222" s="13" t="s">
        <v>74</v>
      </c>
      <c r="AY222" s="157" t="s">
        <v>181</v>
      </c>
    </row>
    <row r="223" spans="2:65" s="14" customFormat="1" ht="11.25">
      <c r="B223" s="163"/>
      <c r="D223" s="150" t="s">
        <v>193</v>
      </c>
      <c r="E223" s="164" t="s">
        <v>20</v>
      </c>
      <c r="F223" s="165" t="s">
        <v>202</v>
      </c>
      <c r="H223" s="166">
        <v>38.130000000000003</v>
      </c>
      <c r="I223" s="167"/>
      <c r="L223" s="163"/>
      <c r="M223" s="168"/>
      <c r="T223" s="169"/>
      <c r="AT223" s="164" t="s">
        <v>193</v>
      </c>
      <c r="AU223" s="164" t="s">
        <v>82</v>
      </c>
      <c r="AV223" s="14" t="s">
        <v>189</v>
      </c>
      <c r="AW223" s="14" t="s">
        <v>36</v>
      </c>
      <c r="AX223" s="14" t="s">
        <v>22</v>
      </c>
      <c r="AY223" s="164" t="s">
        <v>181</v>
      </c>
    </row>
    <row r="224" spans="2:65" s="1" customFormat="1" ht="24.2" customHeight="1">
      <c r="B224" s="33"/>
      <c r="C224" s="132" t="s">
        <v>313</v>
      </c>
      <c r="D224" s="132" t="s">
        <v>184</v>
      </c>
      <c r="E224" s="133" t="s">
        <v>349</v>
      </c>
      <c r="F224" s="134" t="s">
        <v>350</v>
      </c>
      <c r="G224" s="135" t="s">
        <v>211</v>
      </c>
      <c r="H224" s="136">
        <v>43.759</v>
      </c>
      <c r="I224" s="137"/>
      <c r="J224" s="138">
        <f>ROUND(I224*H224,2)</f>
        <v>0</v>
      </c>
      <c r="K224" s="134" t="s">
        <v>188</v>
      </c>
      <c r="L224" s="33"/>
      <c r="M224" s="139" t="s">
        <v>20</v>
      </c>
      <c r="N224" s="140" t="s">
        <v>45</v>
      </c>
      <c r="P224" s="141">
        <f>O224*H224</f>
        <v>0</v>
      </c>
      <c r="Q224" s="141">
        <v>0</v>
      </c>
      <c r="R224" s="141">
        <f>Q224*H224</f>
        <v>0</v>
      </c>
      <c r="S224" s="141">
        <v>0.308</v>
      </c>
      <c r="T224" s="142">
        <f>S224*H224</f>
        <v>13.477772</v>
      </c>
      <c r="AR224" s="143" t="s">
        <v>189</v>
      </c>
      <c r="AT224" s="143" t="s">
        <v>184</v>
      </c>
      <c r="AU224" s="143" t="s">
        <v>82</v>
      </c>
      <c r="AY224" s="18" t="s">
        <v>181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8" t="s">
        <v>22</v>
      </c>
      <c r="BK224" s="144">
        <f>ROUND(I224*H224,2)</f>
        <v>0</v>
      </c>
      <c r="BL224" s="18" t="s">
        <v>189</v>
      </c>
      <c r="BM224" s="143" t="s">
        <v>2331</v>
      </c>
    </row>
    <row r="225" spans="2:65" s="1" customFormat="1" ht="11.25">
      <c r="B225" s="33"/>
      <c r="D225" s="145" t="s">
        <v>191</v>
      </c>
      <c r="F225" s="146" t="s">
        <v>352</v>
      </c>
      <c r="I225" s="147"/>
      <c r="L225" s="33"/>
      <c r="M225" s="148"/>
      <c r="T225" s="54"/>
      <c r="AT225" s="18" t="s">
        <v>191</v>
      </c>
      <c r="AU225" s="18" t="s">
        <v>82</v>
      </c>
    </row>
    <row r="226" spans="2:65" s="12" customFormat="1" ht="11.25">
      <c r="B226" s="149"/>
      <c r="D226" s="150" t="s">
        <v>193</v>
      </c>
      <c r="E226" s="151" t="s">
        <v>20</v>
      </c>
      <c r="F226" s="152" t="s">
        <v>2274</v>
      </c>
      <c r="H226" s="151" t="s">
        <v>20</v>
      </c>
      <c r="I226" s="153"/>
      <c r="L226" s="149"/>
      <c r="M226" s="154"/>
      <c r="T226" s="155"/>
      <c r="AT226" s="151" t="s">
        <v>193</v>
      </c>
      <c r="AU226" s="151" t="s">
        <v>82</v>
      </c>
      <c r="AV226" s="12" t="s">
        <v>22</v>
      </c>
      <c r="AW226" s="12" t="s">
        <v>36</v>
      </c>
      <c r="AX226" s="12" t="s">
        <v>74</v>
      </c>
      <c r="AY226" s="151" t="s">
        <v>181</v>
      </c>
    </row>
    <row r="227" spans="2:65" s="13" customFormat="1" ht="11.25">
      <c r="B227" s="156"/>
      <c r="D227" s="150" t="s">
        <v>193</v>
      </c>
      <c r="E227" s="157" t="s">
        <v>20</v>
      </c>
      <c r="F227" s="158" t="s">
        <v>2325</v>
      </c>
      <c r="H227" s="159">
        <v>6.71</v>
      </c>
      <c r="I227" s="160"/>
      <c r="L227" s="156"/>
      <c r="M227" s="161"/>
      <c r="T227" s="162"/>
      <c r="AT227" s="157" t="s">
        <v>193</v>
      </c>
      <c r="AU227" s="157" t="s">
        <v>82</v>
      </c>
      <c r="AV227" s="13" t="s">
        <v>82</v>
      </c>
      <c r="AW227" s="13" t="s">
        <v>36</v>
      </c>
      <c r="AX227" s="13" t="s">
        <v>74</v>
      </c>
      <c r="AY227" s="157" t="s">
        <v>181</v>
      </c>
    </row>
    <row r="228" spans="2:65" s="13" customFormat="1" ht="11.25">
      <c r="B228" s="156"/>
      <c r="D228" s="150" t="s">
        <v>193</v>
      </c>
      <c r="E228" s="157" t="s">
        <v>20</v>
      </c>
      <c r="F228" s="158" t="s">
        <v>2332</v>
      </c>
      <c r="H228" s="159">
        <v>15.372</v>
      </c>
      <c r="I228" s="160"/>
      <c r="L228" s="156"/>
      <c r="M228" s="161"/>
      <c r="T228" s="162"/>
      <c r="AT228" s="157" t="s">
        <v>193</v>
      </c>
      <c r="AU228" s="157" t="s">
        <v>82</v>
      </c>
      <c r="AV228" s="13" t="s">
        <v>82</v>
      </c>
      <c r="AW228" s="13" t="s">
        <v>36</v>
      </c>
      <c r="AX228" s="13" t="s">
        <v>74</v>
      </c>
      <c r="AY228" s="157" t="s">
        <v>181</v>
      </c>
    </row>
    <row r="229" spans="2:65" s="13" customFormat="1" ht="11.25">
      <c r="B229" s="156"/>
      <c r="D229" s="150" t="s">
        <v>193</v>
      </c>
      <c r="E229" s="157" t="s">
        <v>20</v>
      </c>
      <c r="F229" s="158" t="s">
        <v>2330</v>
      </c>
      <c r="H229" s="159">
        <v>-2.3639999999999999</v>
      </c>
      <c r="I229" s="160"/>
      <c r="L229" s="156"/>
      <c r="M229" s="161"/>
      <c r="T229" s="162"/>
      <c r="AT229" s="157" t="s">
        <v>193</v>
      </c>
      <c r="AU229" s="157" t="s">
        <v>82</v>
      </c>
      <c r="AV229" s="13" t="s">
        <v>82</v>
      </c>
      <c r="AW229" s="13" t="s">
        <v>36</v>
      </c>
      <c r="AX229" s="13" t="s">
        <v>74</v>
      </c>
      <c r="AY229" s="157" t="s">
        <v>181</v>
      </c>
    </row>
    <row r="230" spans="2:65" s="12" customFormat="1" ht="11.25">
      <c r="B230" s="149"/>
      <c r="D230" s="150" t="s">
        <v>193</v>
      </c>
      <c r="E230" s="151" t="s">
        <v>20</v>
      </c>
      <c r="F230" s="152" t="s">
        <v>2272</v>
      </c>
      <c r="H230" s="151" t="s">
        <v>20</v>
      </c>
      <c r="I230" s="153"/>
      <c r="L230" s="149"/>
      <c r="M230" s="154"/>
      <c r="T230" s="155"/>
      <c r="AT230" s="151" t="s">
        <v>193</v>
      </c>
      <c r="AU230" s="151" t="s">
        <v>82</v>
      </c>
      <c r="AV230" s="12" t="s">
        <v>22</v>
      </c>
      <c r="AW230" s="12" t="s">
        <v>36</v>
      </c>
      <c r="AX230" s="12" t="s">
        <v>74</v>
      </c>
      <c r="AY230" s="151" t="s">
        <v>181</v>
      </c>
    </row>
    <row r="231" spans="2:65" s="13" customFormat="1" ht="11.25">
      <c r="B231" s="156"/>
      <c r="D231" s="150" t="s">
        <v>193</v>
      </c>
      <c r="E231" s="157" t="s">
        <v>20</v>
      </c>
      <c r="F231" s="158" t="s">
        <v>2328</v>
      </c>
      <c r="H231" s="159">
        <v>6.6660000000000004</v>
      </c>
      <c r="I231" s="160"/>
      <c r="L231" s="156"/>
      <c r="M231" s="161"/>
      <c r="T231" s="162"/>
      <c r="AT231" s="157" t="s">
        <v>193</v>
      </c>
      <c r="AU231" s="157" t="s">
        <v>82</v>
      </c>
      <c r="AV231" s="13" t="s">
        <v>82</v>
      </c>
      <c r="AW231" s="13" t="s">
        <v>36</v>
      </c>
      <c r="AX231" s="13" t="s">
        <v>74</v>
      </c>
      <c r="AY231" s="157" t="s">
        <v>181</v>
      </c>
    </row>
    <row r="232" spans="2:65" s="13" customFormat="1" ht="11.25">
      <c r="B232" s="156"/>
      <c r="D232" s="150" t="s">
        <v>193</v>
      </c>
      <c r="E232" s="157" t="s">
        <v>20</v>
      </c>
      <c r="F232" s="158" t="s">
        <v>2333</v>
      </c>
      <c r="H232" s="159">
        <v>20.920999999999999</v>
      </c>
      <c r="I232" s="160"/>
      <c r="L232" s="156"/>
      <c r="M232" s="161"/>
      <c r="T232" s="162"/>
      <c r="AT232" s="157" t="s">
        <v>193</v>
      </c>
      <c r="AU232" s="157" t="s">
        <v>82</v>
      </c>
      <c r="AV232" s="13" t="s">
        <v>82</v>
      </c>
      <c r="AW232" s="13" t="s">
        <v>36</v>
      </c>
      <c r="AX232" s="13" t="s">
        <v>74</v>
      </c>
      <c r="AY232" s="157" t="s">
        <v>181</v>
      </c>
    </row>
    <row r="233" spans="2:65" s="13" customFormat="1" ht="11.25">
      <c r="B233" s="156"/>
      <c r="D233" s="150" t="s">
        <v>193</v>
      </c>
      <c r="E233" s="157" t="s">
        <v>20</v>
      </c>
      <c r="F233" s="158" t="s">
        <v>2004</v>
      </c>
      <c r="H233" s="159">
        <v>-3.5459999999999998</v>
      </c>
      <c r="I233" s="160"/>
      <c r="L233" s="156"/>
      <c r="M233" s="161"/>
      <c r="T233" s="162"/>
      <c r="AT233" s="157" t="s">
        <v>193</v>
      </c>
      <c r="AU233" s="157" t="s">
        <v>82</v>
      </c>
      <c r="AV233" s="13" t="s">
        <v>82</v>
      </c>
      <c r="AW233" s="13" t="s">
        <v>36</v>
      </c>
      <c r="AX233" s="13" t="s">
        <v>74</v>
      </c>
      <c r="AY233" s="157" t="s">
        <v>181</v>
      </c>
    </row>
    <row r="234" spans="2:65" s="14" customFormat="1" ht="11.25">
      <c r="B234" s="163"/>
      <c r="D234" s="150" t="s">
        <v>193</v>
      </c>
      <c r="E234" s="164" t="s">
        <v>20</v>
      </c>
      <c r="F234" s="165" t="s">
        <v>202</v>
      </c>
      <c r="H234" s="166">
        <v>43.759</v>
      </c>
      <c r="I234" s="167"/>
      <c r="L234" s="163"/>
      <c r="M234" s="168"/>
      <c r="T234" s="169"/>
      <c r="AT234" s="164" t="s">
        <v>193</v>
      </c>
      <c r="AU234" s="164" t="s">
        <v>82</v>
      </c>
      <c r="AV234" s="14" t="s">
        <v>189</v>
      </c>
      <c r="AW234" s="14" t="s">
        <v>36</v>
      </c>
      <c r="AX234" s="14" t="s">
        <v>22</v>
      </c>
      <c r="AY234" s="164" t="s">
        <v>181</v>
      </c>
    </row>
    <row r="235" spans="2:65" s="1" customFormat="1" ht="24.2" customHeight="1">
      <c r="B235" s="33"/>
      <c r="C235" s="132" t="s">
        <v>317</v>
      </c>
      <c r="D235" s="132" t="s">
        <v>184</v>
      </c>
      <c r="E235" s="133" t="s">
        <v>360</v>
      </c>
      <c r="F235" s="134" t="s">
        <v>361</v>
      </c>
      <c r="G235" s="135" t="s">
        <v>211</v>
      </c>
      <c r="H235" s="136">
        <v>25.64</v>
      </c>
      <c r="I235" s="137"/>
      <c r="J235" s="138">
        <f>ROUND(I235*H235,2)</f>
        <v>0</v>
      </c>
      <c r="K235" s="134" t="s">
        <v>188</v>
      </c>
      <c r="L235" s="33"/>
      <c r="M235" s="139" t="s">
        <v>20</v>
      </c>
      <c r="N235" s="140" t="s">
        <v>45</v>
      </c>
      <c r="P235" s="141">
        <f>O235*H235</f>
        <v>0</v>
      </c>
      <c r="Q235" s="141">
        <v>0</v>
      </c>
      <c r="R235" s="141">
        <f>Q235*H235</f>
        <v>0</v>
      </c>
      <c r="S235" s="141">
        <v>0.09</v>
      </c>
      <c r="T235" s="142">
        <f>S235*H235</f>
        <v>2.3075999999999999</v>
      </c>
      <c r="AR235" s="143" t="s">
        <v>189</v>
      </c>
      <c r="AT235" s="143" t="s">
        <v>184</v>
      </c>
      <c r="AU235" s="143" t="s">
        <v>82</v>
      </c>
      <c r="AY235" s="18" t="s">
        <v>181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22</v>
      </c>
      <c r="BK235" s="144">
        <f>ROUND(I235*H235,2)</f>
        <v>0</v>
      </c>
      <c r="BL235" s="18" t="s">
        <v>189</v>
      </c>
      <c r="BM235" s="143" t="s">
        <v>2334</v>
      </c>
    </row>
    <row r="236" spans="2:65" s="1" customFormat="1" ht="11.25">
      <c r="B236" s="33"/>
      <c r="D236" s="145" t="s">
        <v>191</v>
      </c>
      <c r="F236" s="146" t="s">
        <v>363</v>
      </c>
      <c r="I236" s="147"/>
      <c r="L236" s="33"/>
      <c r="M236" s="148"/>
      <c r="T236" s="54"/>
      <c r="AT236" s="18" t="s">
        <v>191</v>
      </c>
      <c r="AU236" s="18" t="s">
        <v>82</v>
      </c>
    </row>
    <row r="237" spans="2:65" s="12" customFormat="1" ht="11.25">
      <c r="B237" s="149"/>
      <c r="D237" s="150" t="s">
        <v>193</v>
      </c>
      <c r="E237" s="151" t="s">
        <v>20</v>
      </c>
      <c r="F237" s="152" t="s">
        <v>2274</v>
      </c>
      <c r="H237" s="151" t="s">
        <v>20</v>
      </c>
      <c r="I237" s="153"/>
      <c r="L237" s="149"/>
      <c r="M237" s="154"/>
      <c r="T237" s="155"/>
      <c r="AT237" s="151" t="s">
        <v>193</v>
      </c>
      <c r="AU237" s="151" t="s">
        <v>82</v>
      </c>
      <c r="AV237" s="12" t="s">
        <v>22</v>
      </c>
      <c r="AW237" s="12" t="s">
        <v>36</v>
      </c>
      <c r="AX237" s="12" t="s">
        <v>74</v>
      </c>
      <c r="AY237" s="151" t="s">
        <v>181</v>
      </c>
    </row>
    <row r="238" spans="2:65" s="13" customFormat="1" ht="11.25">
      <c r="B238" s="156"/>
      <c r="D238" s="150" t="s">
        <v>193</v>
      </c>
      <c r="E238" s="157" t="s">
        <v>20</v>
      </c>
      <c r="F238" s="158" t="s">
        <v>230</v>
      </c>
      <c r="H238" s="159">
        <v>12.1</v>
      </c>
      <c r="I238" s="160"/>
      <c r="L238" s="156"/>
      <c r="M238" s="161"/>
      <c r="T238" s="162"/>
      <c r="AT238" s="157" t="s">
        <v>193</v>
      </c>
      <c r="AU238" s="157" t="s">
        <v>82</v>
      </c>
      <c r="AV238" s="13" t="s">
        <v>82</v>
      </c>
      <c r="AW238" s="13" t="s">
        <v>36</v>
      </c>
      <c r="AX238" s="13" t="s">
        <v>74</v>
      </c>
      <c r="AY238" s="157" t="s">
        <v>181</v>
      </c>
    </row>
    <row r="239" spans="2:65" s="12" customFormat="1" ht="11.25">
      <c r="B239" s="149"/>
      <c r="D239" s="150" t="s">
        <v>193</v>
      </c>
      <c r="E239" s="151" t="s">
        <v>20</v>
      </c>
      <c r="F239" s="152" t="s">
        <v>2272</v>
      </c>
      <c r="H239" s="151" t="s">
        <v>20</v>
      </c>
      <c r="I239" s="153"/>
      <c r="L239" s="149"/>
      <c r="M239" s="154"/>
      <c r="T239" s="155"/>
      <c r="AT239" s="151" t="s">
        <v>193</v>
      </c>
      <c r="AU239" s="151" t="s">
        <v>82</v>
      </c>
      <c r="AV239" s="12" t="s">
        <v>22</v>
      </c>
      <c r="AW239" s="12" t="s">
        <v>36</v>
      </c>
      <c r="AX239" s="12" t="s">
        <v>74</v>
      </c>
      <c r="AY239" s="151" t="s">
        <v>181</v>
      </c>
    </row>
    <row r="240" spans="2:65" s="13" customFormat="1" ht="11.25">
      <c r="B240" s="156"/>
      <c r="D240" s="150" t="s">
        <v>193</v>
      </c>
      <c r="E240" s="157" t="s">
        <v>20</v>
      </c>
      <c r="F240" s="158" t="s">
        <v>2335</v>
      </c>
      <c r="H240" s="159">
        <v>13.54</v>
      </c>
      <c r="I240" s="160"/>
      <c r="L240" s="156"/>
      <c r="M240" s="161"/>
      <c r="T240" s="162"/>
      <c r="AT240" s="157" t="s">
        <v>193</v>
      </c>
      <c r="AU240" s="157" t="s">
        <v>82</v>
      </c>
      <c r="AV240" s="13" t="s">
        <v>82</v>
      </c>
      <c r="AW240" s="13" t="s">
        <v>36</v>
      </c>
      <c r="AX240" s="13" t="s">
        <v>74</v>
      </c>
      <c r="AY240" s="157" t="s">
        <v>181</v>
      </c>
    </row>
    <row r="241" spans="2:65" s="14" customFormat="1" ht="11.25">
      <c r="B241" s="163"/>
      <c r="D241" s="150" t="s">
        <v>193</v>
      </c>
      <c r="E241" s="164" t="s">
        <v>20</v>
      </c>
      <c r="F241" s="165" t="s">
        <v>202</v>
      </c>
      <c r="H241" s="166">
        <v>25.64</v>
      </c>
      <c r="I241" s="167"/>
      <c r="L241" s="163"/>
      <c r="M241" s="168"/>
      <c r="T241" s="169"/>
      <c r="AT241" s="164" t="s">
        <v>193</v>
      </c>
      <c r="AU241" s="164" t="s">
        <v>82</v>
      </c>
      <c r="AV241" s="14" t="s">
        <v>189</v>
      </c>
      <c r="AW241" s="14" t="s">
        <v>36</v>
      </c>
      <c r="AX241" s="14" t="s">
        <v>22</v>
      </c>
      <c r="AY241" s="164" t="s">
        <v>181</v>
      </c>
    </row>
    <row r="242" spans="2:65" s="1" customFormat="1" ht="21.75" customHeight="1">
      <c r="B242" s="33"/>
      <c r="C242" s="132" t="s">
        <v>322</v>
      </c>
      <c r="D242" s="132" t="s">
        <v>184</v>
      </c>
      <c r="E242" s="133" t="s">
        <v>366</v>
      </c>
      <c r="F242" s="134" t="s">
        <v>367</v>
      </c>
      <c r="G242" s="135" t="s">
        <v>211</v>
      </c>
      <c r="H242" s="136">
        <v>25.64</v>
      </c>
      <c r="I242" s="137"/>
      <c r="J242" s="138">
        <f>ROUND(I242*H242,2)</f>
        <v>0</v>
      </c>
      <c r="K242" s="134" t="s">
        <v>188</v>
      </c>
      <c r="L242" s="33"/>
      <c r="M242" s="139" t="s">
        <v>20</v>
      </c>
      <c r="N242" s="140" t="s">
        <v>45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189</v>
      </c>
      <c r="AT242" s="143" t="s">
        <v>184</v>
      </c>
      <c r="AU242" s="143" t="s">
        <v>82</v>
      </c>
      <c r="AY242" s="18" t="s">
        <v>181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22</v>
      </c>
      <c r="BK242" s="144">
        <f>ROUND(I242*H242,2)</f>
        <v>0</v>
      </c>
      <c r="BL242" s="18" t="s">
        <v>189</v>
      </c>
      <c r="BM242" s="143" t="s">
        <v>2336</v>
      </c>
    </row>
    <row r="243" spans="2:65" s="1" customFormat="1" ht="11.25">
      <c r="B243" s="33"/>
      <c r="D243" s="145" t="s">
        <v>191</v>
      </c>
      <c r="F243" s="146" t="s">
        <v>369</v>
      </c>
      <c r="I243" s="147"/>
      <c r="L243" s="33"/>
      <c r="M243" s="148"/>
      <c r="T243" s="54"/>
      <c r="AT243" s="18" t="s">
        <v>191</v>
      </c>
      <c r="AU243" s="18" t="s">
        <v>82</v>
      </c>
    </row>
    <row r="244" spans="2:65" s="12" customFormat="1" ht="11.25">
      <c r="B244" s="149"/>
      <c r="D244" s="150" t="s">
        <v>193</v>
      </c>
      <c r="E244" s="151" t="s">
        <v>20</v>
      </c>
      <c r="F244" s="152" t="s">
        <v>2274</v>
      </c>
      <c r="H244" s="151" t="s">
        <v>20</v>
      </c>
      <c r="I244" s="153"/>
      <c r="L244" s="149"/>
      <c r="M244" s="154"/>
      <c r="T244" s="155"/>
      <c r="AT244" s="151" t="s">
        <v>193</v>
      </c>
      <c r="AU244" s="151" t="s">
        <v>82</v>
      </c>
      <c r="AV244" s="12" t="s">
        <v>22</v>
      </c>
      <c r="AW244" s="12" t="s">
        <v>36</v>
      </c>
      <c r="AX244" s="12" t="s">
        <v>74</v>
      </c>
      <c r="AY244" s="151" t="s">
        <v>181</v>
      </c>
    </row>
    <row r="245" spans="2:65" s="13" customFormat="1" ht="11.25">
      <c r="B245" s="156"/>
      <c r="D245" s="150" t="s">
        <v>193</v>
      </c>
      <c r="E245" s="157" t="s">
        <v>20</v>
      </c>
      <c r="F245" s="158" t="s">
        <v>230</v>
      </c>
      <c r="H245" s="159">
        <v>12.1</v>
      </c>
      <c r="I245" s="160"/>
      <c r="L245" s="156"/>
      <c r="M245" s="161"/>
      <c r="T245" s="162"/>
      <c r="AT245" s="157" t="s">
        <v>193</v>
      </c>
      <c r="AU245" s="157" t="s">
        <v>82</v>
      </c>
      <c r="AV245" s="13" t="s">
        <v>82</v>
      </c>
      <c r="AW245" s="13" t="s">
        <v>36</v>
      </c>
      <c r="AX245" s="13" t="s">
        <v>74</v>
      </c>
      <c r="AY245" s="157" t="s">
        <v>181</v>
      </c>
    </row>
    <row r="246" spans="2:65" s="12" customFormat="1" ht="11.25">
      <c r="B246" s="149"/>
      <c r="D246" s="150" t="s">
        <v>193</v>
      </c>
      <c r="E246" s="151" t="s">
        <v>20</v>
      </c>
      <c r="F246" s="152" t="s">
        <v>2272</v>
      </c>
      <c r="H246" s="151" t="s">
        <v>20</v>
      </c>
      <c r="I246" s="153"/>
      <c r="L246" s="149"/>
      <c r="M246" s="154"/>
      <c r="T246" s="155"/>
      <c r="AT246" s="151" t="s">
        <v>193</v>
      </c>
      <c r="AU246" s="151" t="s">
        <v>82</v>
      </c>
      <c r="AV246" s="12" t="s">
        <v>22</v>
      </c>
      <c r="AW246" s="12" t="s">
        <v>36</v>
      </c>
      <c r="AX246" s="12" t="s">
        <v>74</v>
      </c>
      <c r="AY246" s="151" t="s">
        <v>181</v>
      </c>
    </row>
    <row r="247" spans="2:65" s="13" customFormat="1" ht="11.25">
      <c r="B247" s="156"/>
      <c r="D247" s="150" t="s">
        <v>193</v>
      </c>
      <c r="E247" s="157" t="s">
        <v>20</v>
      </c>
      <c r="F247" s="158" t="s">
        <v>2335</v>
      </c>
      <c r="H247" s="159">
        <v>13.54</v>
      </c>
      <c r="I247" s="160"/>
      <c r="L247" s="156"/>
      <c r="M247" s="161"/>
      <c r="T247" s="162"/>
      <c r="AT247" s="157" t="s">
        <v>193</v>
      </c>
      <c r="AU247" s="157" t="s">
        <v>82</v>
      </c>
      <c r="AV247" s="13" t="s">
        <v>82</v>
      </c>
      <c r="AW247" s="13" t="s">
        <v>36</v>
      </c>
      <c r="AX247" s="13" t="s">
        <v>74</v>
      </c>
      <c r="AY247" s="157" t="s">
        <v>181</v>
      </c>
    </row>
    <row r="248" spans="2:65" s="14" customFormat="1" ht="11.25">
      <c r="B248" s="163"/>
      <c r="D248" s="150" t="s">
        <v>193</v>
      </c>
      <c r="E248" s="164" t="s">
        <v>20</v>
      </c>
      <c r="F248" s="165" t="s">
        <v>202</v>
      </c>
      <c r="H248" s="166">
        <v>25.64</v>
      </c>
      <c r="I248" s="167"/>
      <c r="L248" s="163"/>
      <c r="M248" s="168"/>
      <c r="T248" s="169"/>
      <c r="AT248" s="164" t="s">
        <v>193</v>
      </c>
      <c r="AU248" s="164" t="s">
        <v>82</v>
      </c>
      <c r="AV248" s="14" t="s">
        <v>189</v>
      </c>
      <c r="AW248" s="14" t="s">
        <v>36</v>
      </c>
      <c r="AX248" s="14" t="s">
        <v>22</v>
      </c>
      <c r="AY248" s="164" t="s">
        <v>181</v>
      </c>
    </row>
    <row r="249" spans="2:65" s="1" customFormat="1" ht="37.9" customHeight="1">
      <c r="B249" s="33"/>
      <c r="C249" s="132" t="s">
        <v>329</v>
      </c>
      <c r="D249" s="132" t="s">
        <v>184</v>
      </c>
      <c r="E249" s="133" t="s">
        <v>371</v>
      </c>
      <c r="F249" s="134" t="s">
        <v>372</v>
      </c>
      <c r="G249" s="135" t="s">
        <v>211</v>
      </c>
      <c r="H249" s="136">
        <v>13.79</v>
      </c>
      <c r="I249" s="137"/>
      <c r="J249" s="138">
        <f>ROUND(I249*H249,2)</f>
        <v>0</v>
      </c>
      <c r="K249" s="134" t="s">
        <v>188</v>
      </c>
      <c r="L249" s="33"/>
      <c r="M249" s="139" t="s">
        <v>20</v>
      </c>
      <c r="N249" s="140" t="s">
        <v>45</v>
      </c>
      <c r="P249" s="141">
        <f>O249*H249</f>
        <v>0</v>
      </c>
      <c r="Q249" s="141">
        <v>0</v>
      </c>
      <c r="R249" s="141">
        <f>Q249*H249</f>
        <v>0</v>
      </c>
      <c r="S249" s="141">
        <v>7.5999999999999998E-2</v>
      </c>
      <c r="T249" s="142">
        <f>S249*H249</f>
        <v>1.0480399999999999</v>
      </c>
      <c r="AR249" s="143" t="s">
        <v>189</v>
      </c>
      <c r="AT249" s="143" t="s">
        <v>184</v>
      </c>
      <c r="AU249" s="143" t="s">
        <v>82</v>
      </c>
      <c r="AY249" s="18" t="s">
        <v>181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8" t="s">
        <v>22</v>
      </c>
      <c r="BK249" s="144">
        <f>ROUND(I249*H249,2)</f>
        <v>0</v>
      </c>
      <c r="BL249" s="18" t="s">
        <v>189</v>
      </c>
      <c r="BM249" s="143" t="s">
        <v>2337</v>
      </c>
    </row>
    <row r="250" spans="2:65" s="1" customFormat="1" ht="11.25">
      <c r="B250" s="33"/>
      <c r="D250" s="145" t="s">
        <v>191</v>
      </c>
      <c r="F250" s="146" t="s">
        <v>374</v>
      </c>
      <c r="I250" s="147"/>
      <c r="L250" s="33"/>
      <c r="M250" s="148"/>
      <c r="T250" s="54"/>
      <c r="AT250" s="18" t="s">
        <v>191</v>
      </c>
      <c r="AU250" s="18" t="s">
        <v>82</v>
      </c>
    </row>
    <row r="251" spans="2:65" s="12" customFormat="1" ht="11.25">
      <c r="B251" s="149"/>
      <c r="D251" s="150" t="s">
        <v>193</v>
      </c>
      <c r="E251" s="151" t="s">
        <v>20</v>
      </c>
      <c r="F251" s="152" t="s">
        <v>2274</v>
      </c>
      <c r="H251" s="151" t="s">
        <v>20</v>
      </c>
      <c r="I251" s="153"/>
      <c r="L251" s="149"/>
      <c r="M251" s="154"/>
      <c r="T251" s="155"/>
      <c r="AT251" s="151" t="s">
        <v>193</v>
      </c>
      <c r="AU251" s="151" t="s">
        <v>82</v>
      </c>
      <c r="AV251" s="12" t="s">
        <v>22</v>
      </c>
      <c r="AW251" s="12" t="s">
        <v>36</v>
      </c>
      <c r="AX251" s="12" t="s">
        <v>74</v>
      </c>
      <c r="AY251" s="151" t="s">
        <v>181</v>
      </c>
    </row>
    <row r="252" spans="2:65" s="13" customFormat="1" ht="11.25">
      <c r="B252" s="156"/>
      <c r="D252" s="150" t="s">
        <v>193</v>
      </c>
      <c r="E252" s="157" t="s">
        <v>20</v>
      </c>
      <c r="F252" s="158" t="s">
        <v>2338</v>
      </c>
      <c r="H252" s="159">
        <v>7.0919999999999996</v>
      </c>
      <c r="I252" s="160"/>
      <c r="L252" s="156"/>
      <c r="M252" s="161"/>
      <c r="T252" s="162"/>
      <c r="AT252" s="157" t="s">
        <v>193</v>
      </c>
      <c r="AU252" s="157" t="s">
        <v>82</v>
      </c>
      <c r="AV252" s="13" t="s">
        <v>82</v>
      </c>
      <c r="AW252" s="13" t="s">
        <v>36</v>
      </c>
      <c r="AX252" s="13" t="s">
        <v>74</v>
      </c>
      <c r="AY252" s="157" t="s">
        <v>181</v>
      </c>
    </row>
    <row r="253" spans="2:65" s="12" customFormat="1" ht="11.25">
      <c r="B253" s="149"/>
      <c r="D253" s="150" t="s">
        <v>193</v>
      </c>
      <c r="E253" s="151" t="s">
        <v>20</v>
      </c>
      <c r="F253" s="152" t="s">
        <v>2272</v>
      </c>
      <c r="H253" s="151" t="s">
        <v>20</v>
      </c>
      <c r="I253" s="153"/>
      <c r="L253" s="149"/>
      <c r="M253" s="154"/>
      <c r="T253" s="155"/>
      <c r="AT253" s="151" t="s">
        <v>193</v>
      </c>
      <c r="AU253" s="151" t="s">
        <v>82</v>
      </c>
      <c r="AV253" s="12" t="s">
        <v>22</v>
      </c>
      <c r="AW253" s="12" t="s">
        <v>36</v>
      </c>
      <c r="AX253" s="12" t="s">
        <v>74</v>
      </c>
      <c r="AY253" s="151" t="s">
        <v>181</v>
      </c>
    </row>
    <row r="254" spans="2:65" s="13" customFormat="1" ht="11.25">
      <c r="B254" s="156"/>
      <c r="D254" s="150" t="s">
        <v>193</v>
      </c>
      <c r="E254" s="157" t="s">
        <v>20</v>
      </c>
      <c r="F254" s="158" t="s">
        <v>377</v>
      </c>
      <c r="H254" s="159">
        <v>6.6980000000000004</v>
      </c>
      <c r="I254" s="160"/>
      <c r="L254" s="156"/>
      <c r="M254" s="161"/>
      <c r="T254" s="162"/>
      <c r="AT254" s="157" t="s">
        <v>193</v>
      </c>
      <c r="AU254" s="157" t="s">
        <v>82</v>
      </c>
      <c r="AV254" s="13" t="s">
        <v>82</v>
      </c>
      <c r="AW254" s="13" t="s">
        <v>36</v>
      </c>
      <c r="AX254" s="13" t="s">
        <v>74</v>
      </c>
      <c r="AY254" s="157" t="s">
        <v>181</v>
      </c>
    </row>
    <row r="255" spans="2:65" s="14" customFormat="1" ht="11.25">
      <c r="B255" s="163"/>
      <c r="D255" s="150" t="s">
        <v>193</v>
      </c>
      <c r="E255" s="164" t="s">
        <v>20</v>
      </c>
      <c r="F255" s="165" t="s">
        <v>202</v>
      </c>
      <c r="H255" s="166">
        <v>13.79</v>
      </c>
      <c r="I255" s="167"/>
      <c r="L255" s="163"/>
      <c r="M255" s="168"/>
      <c r="T255" s="169"/>
      <c r="AT255" s="164" t="s">
        <v>193</v>
      </c>
      <c r="AU255" s="164" t="s">
        <v>82</v>
      </c>
      <c r="AV255" s="14" t="s">
        <v>189</v>
      </c>
      <c r="AW255" s="14" t="s">
        <v>36</v>
      </c>
      <c r="AX255" s="14" t="s">
        <v>22</v>
      </c>
      <c r="AY255" s="164" t="s">
        <v>181</v>
      </c>
    </row>
    <row r="256" spans="2:65" s="1" customFormat="1" ht="55.5" customHeight="1">
      <c r="B256" s="33"/>
      <c r="C256" s="132" t="s">
        <v>337</v>
      </c>
      <c r="D256" s="132" t="s">
        <v>184</v>
      </c>
      <c r="E256" s="133" t="s">
        <v>379</v>
      </c>
      <c r="F256" s="134" t="s">
        <v>380</v>
      </c>
      <c r="G256" s="135" t="s">
        <v>187</v>
      </c>
      <c r="H256" s="136">
        <v>2</v>
      </c>
      <c r="I256" s="137"/>
      <c r="J256" s="138">
        <f>ROUND(I256*H256,2)</f>
        <v>0</v>
      </c>
      <c r="K256" s="134" t="s">
        <v>188</v>
      </c>
      <c r="L256" s="33"/>
      <c r="M256" s="139" t="s">
        <v>20</v>
      </c>
      <c r="N256" s="140" t="s">
        <v>45</v>
      </c>
      <c r="P256" s="141">
        <f>O256*H256</f>
        <v>0</v>
      </c>
      <c r="Q256" s="141">
        <v>0</v>
      </c>
      <c r="R256" s="141">
        <f>Q256*H256</f>
        <v>0</v>
      </c>
      <c r="S256" s="141">
        <v>5.3999999999999999E-2</v>
      </c>
      <c r="T256" s="142">
        <f>S256*H256</f>
        <v>0.108</v>
      </c>
      <c r="AR256" s="143" t="s">
        <v>189</v>
      </c>
      <c r="AT256" s="143" t="s">
        <v>184</v>
      </c>
      <c r="AU256" s="143" t="s">
        <v>82</v>
      </c>
      <c r="AY256" s="18" t="s">
        <v>181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22</v>
      </c>
      <c r="BK256" s="144">
        <f>ROUND(I256*H256,2)</f>
        <v>0</v>
      </c>
      <c r="BL256" s="18" t="s">
        <v>189</v>
      </c>
      <c r="BM256" s="143" t="s">
        <v>2339</v>
      </c>
    </row>
    <row r="257" spans="2:65" s="1" customFormat="1" ht="11.25">
      <c r="B257" s="33"/>
      <c r="D257" s="145" t="s">
        <v>191</v>
      </c>
      <c r="F257" s="146" t="s">
        <v>382</v>
      </c>
      <c r="I257" s="147"/>
      <c r="L257" s="33"/>
      <c r="M257" s="148"/>
      <c r="T257" s="54"/>
      <c r="AT257" s="18" t="s">
        <v>191</v>
      </c>
      <c r="AU257" s="18" t="s">
        <v>82</v>
      </c>
    </row>
    <row r="258" spans="2:65" s="12" customFormat="1" ht="11.25">
      <c r="B258" s="149"/>
      <c r="D258" s="150" t="s">
        <v>193</v>
      </c>
      <c r="E258" s="151" t="s">
        <v>20</v>
      </c>
      <c r="F258" s="152" t="s">
        <v>2340</v>
      </c>
      <c r="H258" s="151" t="s">
        <v>20</v>
      </c>
      <c r="I258" s="153"/>
      <c r="L258" s="149"/>
      <c r="M258" s="154"/>
      <c r="T258" s="155"/>
      <c r="AT258" s="151" t="s">
        <v>193</v>
      </c>
      <c r="AU258" s="151" t="s">
        <v>82</v>
      </c>
      <c r="AV258" s="12" t="s">
        <v>22</v>
      </c>
      <c r="AW258" s="12" t="s">
        <v>36</v>
      </c>
      <c r="AX258" s="12" t="s">
        <v>74</v>
      </c>
      <c r="AY258" s="151" t="s">
        <v>181</v>
      </c>
    </row>
    <row r="259" spans="2:65" s="13" customFormat="1" ht="11.25">
      <c r="B259" s="156"/>
      <c r="D259" s="150" t="s">
        <v>193</v>
      </c>
      <c r="E259" s="157" t="s">
        <v>20</v>
      </c>
      <c r="F259" s="158" t="s">
        <v>22</v>
      </c>
      <c r="H259" s="159">
        <v>1</v>
      </c>
      <c r="I259" s="160"/>
      <c r="L259" s="156"/>
      <c r="M259" s="161"/>
      <c r="T259" s="162"/>
      <c r="AT259" s="157" t="s">
        <v>193</v>
      </c>
      <c r="AU259" s="157" t="s">
        <v>82</v>
      </c>
      <c r="AV259" s="13" t="s">
        <v>82</v>
      </c>
      <c r="AW259" s="13" t="s">
        <v>36</v>
      </c>
      <c r="AX259" s="13" t="s">
        <v>74</v>
      </c>
      <c r="AY259" s="157" t="s">
        <v>181</v>
      </c>
    </row>
    <row r="260" spans="2:65" s="12" customFormat="1" ht="11.25">
      <c r="B260" s="149"/>
      <c r="D260" s="150" t="s">
        <v>193</v>
      </c>
      <c r="E260" s="151" t="s">
        <v>20</v>
      </c>
      <c r="F260" s="152" t="s">
        <v>2341</v>
      </c>
      <c r="H260" s="151" t="s">
        <v>20</v>
      </c>
      <c r="I260" s="153"/>
      <c r="L260" s="149"/>
      <c r="M260" s="154"/>
      <c r="T260" s="155"/>
      <c r="AT260" s="151" t="s">
        <v>193</v>
      </c>
      <c r="AU260" s="151" t="s">
        <v>82</v>
      </c>
      <c r="AV260" s="12" t="s">
        <v>22</v>
      </c>
      <c r="AW260" s="12" t="s">
        <v>36</v>
      </c>
      <c r="AX260" s="12" t="s">
        <v>74</v>
      </c>
      <c r="AY260" s="151" t="s">
        <v>181</v>
      </c>
    </row>
    <row r="261" spans="2:65" s="13" customFormat="1" ht="11.25">
      <c r="B261" s="156"/>
      <c r="D261" s="150" t="s">
        <v>193</v>
      </c>
      <c r="E261" s="157" t="s">
        <v>20</v>
      </c>
      <c r="F261" s="158" t="s">
        <v>22</v>
      </c>
      <c r="H261" s="159">
        <v>1</v>
      </c>
      <c r="I261" s="160"/>
      <c r="L261" s="156"/>
      <c r="M261" s="161"/>
      <c r="T261" s="162"/>
      <c r="AT261" s="157" t="s">
        <v>193</v>
      </c>
      <c r="AU261" s="157" t="s">
        <v>82</v>
      </c>
      <c r="AV261" s="13" t="s">
        <v>82</v>
      </c>
      <c r="AW261" s="13" t="s">
        <v>36</v>
      </c>
      <c r="AX261" s="13" t="s">
        <v>74</v>
      </c>
      <c r="AY261" s="157" t="s">
        <v>181</v>
      </c>
    </row>
    <row r="262" spans="2:65" s="14" customFormat="1" ht="11.25">
      <c r="B262" s="163"/>
      <c r="D262" s="150" t="s">
        <v>193</v>
      </c>
      <c r="E262" s="164" t="s">
        <v>20</v>
      </c>
      <c r="F262" s="165" t="s">
        <v>202</v>
      </c>
      <c r="H262" s="166">
        <v>2</v>
      </c>
      <c r="I262" s="167"/>
      <c r="L262" s="163"/>
      <c r="M262" s="168"/>
      <c r="T262" s="169"/>
      <c r="AT262" s="164" t="s">
        <v>193</v>
      </c>
      <c r="AU262" s="164" t="s">
        <v>82</v>
      </c>
      <c r="AV262" s="14" t="s">
        <v>189</v>
      </c>
      <c r="AW262" s="14" t="s">
        <v>36</v>
      </c>
      <c r="AX262" s="14" t="s">
        <v>22</v>
      </c>
      <c r="AY262" s="164" t="s">
        <v>181</v>
      </c>
    </row>
    <row r="263" spans="2:65" s="1" customFormat="1" ht="49.15" customHeight="1">
      <c r="B263" s="33"/>
      <c r="C263" s="132" t="s">
        <v>348</v>
      </c>
      <c r="D263" s="132" t="s">
        <v>184</v>
      </c>
      <c r="E263" s="133" t="s">
        <v>386</v>
      </c>
      <c r="F263" s="134" t="s">
        <v>387</v>
      </c>
      <c r="G263" s="135" t="s">
        <v>211</v>
      </c>
      <c r="H263" s="136">
        <v>1.68</v>
      </c>
      <c r="I263" s="137"/>
      <c r="J263" s="138">
        <f>ROUND(I263*H263,2)</f>
        <v>0</v>
      </c>
      <c r="K263" s="134" t="s">
        <v>188</v>
      </c>
      <c r="L263" s="33"/>
      <c r="M263" s="139" t="s">
        <v>20</v>
      </c>
      <c r="N263" s="140" t="s">
        <v>45</v>
      </c>
      <c r="P263" s="141">
        <f>O263*H263</f>
        <v>0</v>
      </c>
      <c r="Q263" s="141">
        <v>0</v>
      </c>
      <c r="R263" s="141">
        <f>Q263*H263</f>
        <v>0</v>
      </c>
      <c r="S263" s="141">
        <v>0.16500000000000001</v>
      </c>
      <c r="T263" s="142">
        <f>S263*H263</f>
        <v>0.2772</v>
      </c>
      <c r="AR263" s="143" t="s">
        <v>189</v>
      </c>
      <c r="AT263" s="143" t="s">
        <v>184</v>
      </c>
      <c r="AU263" s="143" t="s">
        <v>82</v>
      </c>
      <c r="AY263" s="18" t="s">
        <v>181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22</v>
      </c>
      <c r="BK263" s="144">
        <f>ROUND(I263*H263,2)</f>
        <v>0</v>
      </c>
      <c r="BL263" s="18" t="s">
        <v>189</v>
      </c>
      <c r="BM263" s="143" t="s">
        <v>2342</v>
      </c>
    </row>
    <row r="264" spans="2:65" s="1" customFormat="1" ht="11.25">
      <c r="B264" s="33"/>
      <c r="D264" s="145" t="s">
        <v>191</v>
      </c>
      <c r="F264" s="146" t="s">
        <v>389</v>
      </c>
      <c r="I264" s="147"/>
      <c r="L264" s="33"/>
      <c r="M264" s="148"/>
      <c r="T264" s="54"/>
      <c r="AT264" s="18" t="s">
        <v>191</v>
      </c>
      <c r="AU264" s="18" t="s">
        <v>82</v>
      </c>
    </row>
    <row r="265" spans="2:65" s="12" customFormat="1" ht="11.25">
      <c r="B265" s="149"/>
      <c r="D265" s="150" t="s">
        <v>193</v>
      </c>
      <c r="E265" s="151" t="s">
        <v>20</v>
      </c>
      <c r="F265" s="152" t="s">
        <v>2272</v>
      </c>
      <c r="H265" s="151" t="s">
        <v>20</v>
      </c>
      <c r="I265" s="153"/>
      <c r="L265" s="149"/>
      <c r="M265" s="154"/>
      <c r="T265" s="155"/>
      <c r="AT265" s="151" t="s">
        <v>193</v>
      </c>
      <c r="AU265" s="151" t="s">
        <v>82</v>
      </c>
      <c r="AV265" s="12" t="s">
        <v>22</v>
      </c>
      <c r="AW265" s="12" t="s">
        <v>36</v>
      </c>
      <c r="AX265" s="12" t="s">
        <v>74</v>
      </c>
      <c r="AY265" s="151" t="s">
        <v>181</v>
      </c>
    </row>
    <row r="266" spans="2:65" s="13" customFormat="1" ht="11.25">
      <c r="B266" s="156"/>
      <c r="D266" s="150" t="s">
        <v>193</v>
      </c>
      <c r="E266" s="157" t="s">
        <v>20</v>
      </c>
      <c r="F266" s="158" t="s">
        <v>2280</v>
      </c>
      <c r="H266" s="159">
        <v>1.68</v>
      </c>
      <c r="I266" s="160"/>
      <c r="L266" s="156"/>
      <c r="M266" s="161"/>
      <c r="T266" s="162"/>
      <c r="AT266" s="157" t="s">
        <v>193</v>
      </c>
      <c r="AU266" s="157" t="s">
        <v>82</v>
      </c>
      <c r="AV266" s="13" t="s">
        <v>82</v>
      </c>
      <c r="AW266" s="13" t="s">
        <v>36</v>
      </c>
      <c r="AX266" s="13" t="s">
        <v>22</v>
      </c>
      <c r="AY266" s="157" t="s">
        <v>181</v>
      </c>
    </row>
    <row r="267" spans="2:65" s="1" customFormat="1" ht="49.15" customHeight="1">
      <c r="B267" s="33"/>
      <c r="C267" s="132" t="s">
        <v>7</v>
      </c>
      <c r="D267" s="132" t="s">
        <v>184</v>
      </c>
      <c r="E267" s="133" t="s">
        <v>403</v>
      </c>
      <c r="F267" s="134" t="s">
        <v>404</v>
      </c>
      <c r="G267" s="135" t="s">
        <v>280</v>
      </c>
      <c r="H267" s="136">
        <v>2.25</v>
      </c>
      <c r="I267" s="137"/>
      <c r="J267" s="138">
        <f>ROUND(I267*H267,2)</f>
        <v>0</v>
      </c>
      <c r="K267" s="134" t="s">
        <v>188</v>
      </c>
      <c r="L267" s="33"/>
      <c r="M267" s="139" t="s">
        <v>20</v>
      </c>
      <c r="N267" s="140" t="s">
        <v>45</v>
      </c>
      <c r="P267" s="141">
        <f>O267*H267</f>
        <v>0</v>
      </c>
      <c r="Q267" s="141">
        <v>0</v>
      </c>
      <c r="R267" s="141">
        <f>Q267*H267</f>
        <v>0</v>
      </c>
      <c r="S267" s="141">
        <v>2.7E-2</v>
      </c>
      <c r="T267" s="142">
        <f>S267*H267</f>
        <v>6.0749999999999998E-2</v>
      </c>
      <c r="AR267" s="143" t="s">
        <v>189</v>
      </c>
      <c r="AT267" s="143" t="s">
        <v>184</v>
      </c>
      <c r="AU267" s="143" t="s">
        <v>82</v>
      </c>
      <c r="AY267" s="18" t="s">
        <v>181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22</v>
      </c>
      <c r="BK267" s="144">
        <f>ROUND(I267*H267,2)</f>
        <v>0</v>
      </c>
      <c r="BL267" s="18" t="s">
        <v>189</v>
      </c>
      <c r="BM267" s="143" t="s">
        <v>2343</v>
      </c>
    </row>
    <row r="268" spans="2:65" s="1" customFormat="1" ht="11.25">
      <c r="B268" s="33"/>
      <c r="D268" s="145" t="s">
        <v>191</v>
      </c>
      <c r="F268" s="146" t="s">
        <v>406</v>
      </c>
      <c r="I268" s="147"/>
      <c r="L268" s="33"/>
      <c r="M268" s="148"/>
      <c r="T268" s="54"/>
      <c r="AT268" s="18" t="s">
        <v>191</v>
      </c>
      <c r="AU268" s="18" t="s">
        <v>82</v>
      </c>
    </row>
    <row r="269" spans="2:65" s="12" customFormat="1" ht="11.25">
      <c r="B269" s="149"/>
      <c r="D269" s="150" t="s">
        <v>193</v>
      </c>
      <c r="E269" s="151" t="s">
        <v>20</v>
      </c>
      <c r="F269" s="152" t="s">
        <v>2274</v>
      </c>
      <c r="H269" s="151" t="s">
        <v>20</v>
      </c>
      <c r="I269" s="153"/>
      <c r="L269" s="149"/>
      <c r="M269" s="154"/>
      <c r="T269" s="155"/>
      <c r="AT269" s="151" t="s">
        <v>193</v>
      </c>
      <c r="AU269" s="151" t="s">
        <v>82</v>
      </c>
      <c r="AV269" s="12" t="s">
        <v>22</v>
      </c>
      <c r="AW269" s="12" t="s">
        <v>36</v>
      </c>
      <c r="AX269" s="12" t="s">
        <v>74</v>
      </c>
      <c r="AY269" s="151" t="s">
        <v>181</v>
      </c>
    </row>
    <row r="270" spans="2:65" s="13" customFormat="1" ht="11.25">
      <c r="B270" s="156"/>
      <c r="D270" s="150" t="s">
        <v>193</v>
      </c>
      <c r="E270" s="157" t="s">
        <v>20</v>
      </c>
      <c r="F270" s="158" t="s">
        <v>408</v>
      </c>
      <c r="H270" s="159">
        <v>1.25</v>
      </c>
      <c r="I270" s="160"/>
      <c r="L270" s="156"/>
      <c r="M270" s="161"/>
      <c r="T270" s="162"/>
      <c r="AT270" s="157" t="s">
        <v>193</v>
      </c>
      <c r="AU270" s="157" t="s">
        <v>82</v>
      </c>
      <c r="AV270" s="13" t="s">
        <v>82</v>
      </c>
      <c r="AW270" s="13" t="s">
        <v>36</v>
      </c>
      <c r="AX270" s="13" t="s">
        <v>74</v>
      </c>
      <c r="AY270" s="157" t="s">
        <v>181</v>
      </c>
    </row>
    <row r="271" spans="2:65" s="12" customFormat="1" ht="11.25">
      <c r="B271" s="149"/>
      <c r="D271" s="150" t="s">
        <v>193</v>
      </c>
      <c r="E271" s="151" t="s">
        <v>20</v>
      </c>
      <c r="F271" s="152" t="s">
        <v>2272</v>
      </c>
      <c r="H271" s="151" t="s">
        <v>20</v>
      </c>
      <c r="I271" s="153"/>
      <c r="L271" s="149"/>
      <c r="M271" s="154"/>
      <c r="T271" s="155"/>
      <c r="AT271" s="151" t="s">
        <v>193</v>
      </c>
      <c r="AU271" s="151" t="s">
        <v>82</v>
      </c>
      <c r="AV271" s="12" t="s">
        <v>22</v>
      </c>
      <c r="AW271" s="12" t="s">
        <v>36</v>
      </c>
      <c r="AX271" s="12" t="s">
        <v>74</v>
      </c>
      <c r="AY271" s="151" t="s">
        <v>181</v>
      </c>
    </row>
    <row r="272" spans="2:65" s="13" customFormat="1" ht="11.25">
      <c r="B272" s="156"/>
      <c r="D272" s="150" t="s">
        <v>193</v>
      </c>
      <c r="E272" s="157" t="s">
        <v>20</v>
      </c>
      <c r="F272" s="158" t="s">
        <v>407</v>
      </c>
      <c r="H272" s="159">
        <v>1</v>
      </c>
      <c r="I272" s="160"/>
      <c r="L272" s="156"/>
      <c r="M272" s="161"/>
      <c r="T272" s="162"/>
      <c r="AT272" s="157" t="s">
        <v>193</v>
      </c>
      <c r="AU272" s="157" t="s">
        <v>82</v>
      </c>
      <c r="AV272" s="13" t="s">
        <v>82</v>
      </c>
      <c r="AW272" s="13" t="s">
        <v>36</v>
      </c>
      <c r="AX272" s="13" t="s">
        <v>74</v>
      </c>
      <c r="AY272" s="157" t="s">
        <v>181</v>
      </c>
    </row>
    <row r="273" spans="2:65" s="14" customFormat="1" ht="11.25">
      <c r="B273" s="163"/>
      <c r="D273" s="150" t="s">
        <v>193</v>
      </c>
      <c r="E273" s="164" t="s">
        <v>20</v>
      </c>
      <c r="F273" s="165" t="s">
        <v>202</v>
      </c>
      <c r="H273" s="166">
        <v>2.25</v>
      </c>
      <c r="I273" s="167"/>
      <c r="L273" s="163"/>
      <c r="M273" s="168"/>
      <c r="T273" s="169"/>
      <c r="AT273" s="164" t="s">
        <v>193</v>
      </c>
      <c r="AU273" s="164" t="s">
        <v>82</v>
      </c>
      <c r="AV273" s="14" t="s">
        <v>189</v>
      </c>
      <c r="AW273" s="14" t="s">
        <v>36</v>
      </c>
      <c r="AX273" s="14" t="s">
        <v>22</v>
      </c>
      <c r="AY273" s="164" t="s">
        <v>181</v>
      </c>
    </row>
    <row r="274" spans="2:65" s="1" customFormat="1" ht="44.25" customHeight="1">
      <c r="B274" s="33"/>
      <c r="C274" s="132" t="s">
        <v>359</v>
      </c>
      <c r="D274" s="132" t="s">
        <v>184</v>
      </c>
      <c r="E274" s="133" t="s">
        <v>410</v>
      </c>
      <c r="F274" s="134" t="s">
        <v>411</v>
      </c>
      <c r="G274" s="135" t="s">
        <v>280</v>
      </c>
      <c r="H274" s="136">
        <v>1</v>
      </c>
      <c r="I274" s="137"/>
      <c r="J274" s="138">
        <f>ROUND(I274*H274,2)</f>
        <v>0</v>
      </c>
      <c r="K274" s="134" t="s">
        <v>188</v>
      </c>
      <c r="L274" s="33"/>
      <c r="M274" s="139" t="s">
        <v>20</v>
      </c>
      <c r="N274" s="140" t="s">
        <v>45</v>
      </c>
      <c r="P274" s="141">
        <f>O274*H274</f>
        <v>0</v>
      </c>
      <c r="Q274" s="141">
        <v>2.4399999999999999E-3</v>
      </c>
      <c r="R274" s="141">
        <f>Q274*H274</f>
        <v>2.4399999999999999E-3</v>
      </c>
      <c r="S274" s="141">
        <v>5.6000000000000001E-2</v>
      </c>
      <c r="T274" s="142">
        <f>S274*H274</f>
        <v>5.6000000000000001E-2</v>
      </c>
      <c r="AR274" s="143" t="s">
        <v>189</v>
      </c>
      <c r="AT274" s="143" t="s">
        <v>184</v>
      </c>
      <c r="AU274" s="143" t="s">
        <v>82</v>
      </c>
      <c r="AY274" s="18" t="s">
        <v>181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8" t="s">
        <v>22</v>
      </c>
      <c r="BK274" s="144">
        <f>ROUND(I274*H274,2)</f>
        <v>0</v>
      </c>
      <c r="BL274" s="18" t="s">
        <v>189</v>
      </c>
      <c r="BM274" s="143" t="s">
        <v>2344</v>
      </c>
    </row>
    <row r="275" spans="2:65" s="1" customFormat="1" ht="11.25">
      <c r="B275" s="33"/>
      <c r="D275" s="145" t="s">
        <v>191</v>
      </c>
      <c r="F275" s="146" t="s">
        <v>413</v>
      </c>
      <c r="I275" s="147"/>
      <c r="L275" s="33"/>
      <c r="M275" s="148"/>
      <c r="T275" s="54"/>
      <c r="AT275" s="18" t="s">
        <v>191</v>
      </c>
      <c r="AU275" s="18" t="s">
        <v>82</v>
      </c>
    </row>
    <row r="276" spans="2:65" s="12" customFormat="1" ht="11.25">
      <c r="B276" s="149"/>
      <c r="D276" s="150" t="s">
        <v>193</v>
      </c>
      <c r="E276" s="151" t="s">
        <v>20</v>
      </c>
      <c r="F276" s="152" t="s">
        <v>2340</v>
      </c>
      <c r="H276" s="151" t="s">
        <v>20</v>
      </c>
      <c r="I276" s="153"/>
      <c r="L276" s="149"/>
      <c r="M276" s="154"/>
      <c r="T276" s="155"/>
      <c r="AT276" s="151" t="s">
        <v>193</v>
      </c>
      <c r="AU276" s="151" t="s">
        <v>82</v>
      </c>
      <c r="AV276" s="12" t="s">
        <v>22</v>
      </c>
      <c r="AW276" s="12" t="s">
        <v>36</v>
      </c>
      <c r="AX276" s="12" t="s">
        <v>74</v>
      </c>
      <c r="AY276" s="151" t="s">
        <v>181</v>
      </c>
    </row>
    <row r="277" spans="2:65" s="13" customFormat="1" ht="11.25">
      <c r="B277" s="156"/>
      <c r="D277" s="150" t="s">
        <v>193</v>
      </c>
      <c r="E277" s="157" t="s">
        <v>20</v>
      </c>
      <c r="F277" s="158" t="s">
        <v>2345</v>
      </c>
      <c r="H277" s="159">
        <v>0.6</v>
      </c>
      <c r="I277" s="160"/>
      <c r="L277" s="156"/>
      <c r="M277" s="161"/>
      <c r="T277" s="162"/>
      <c r="AT277" s="157" t="s">
        <v>193</v>
      </c>
      <c r="AU277" s="157" t="s">
        <v>82</v>
      </c>
      <c r="AV277" s="13" t="s">
        <v>82</v>
      </c>
      <c r="AW277" s="13" t="s">
        <v>36</v>
      </c>
      <c r="AX277" s="13" t="s">
        <v>74</v>
      </c>
      <c r="AY277" s="157" t="s">
        <v>181</v>
      </c>
    </row>
    <row r="278" spans="2:65" s="12" customFormat="1" ht="11.25">
      <c r="B278" s="149"/>
      <c r="D278" s="150" t="s">
        <v>193</v>
      </c>
      <c r="E278" s="151" t="s">
        <v>20</v>
      </c>
      <c r="F278" s="152" t="s">
        <v>2341</v>
      </c>
      <c r="H278" s="151" t="s">
        <v>20</v>
      </c>
      <c r="I278" s="153"/>
      <c r="L278" s="149"/>
      <c r="M278" s="154"/>
      <c r="T278" s="155"/>
      <c r="AT278" s="151" t="s">
        <v>193</v>
      </c>
      <c r="AU278" s="151" t="s">
        <v>82</v>
      </c>
      <c r="AV278" s="12" t="s">
        <v>22</v>
      </c>
      <c r="AW278" s="12" t="s">
        <v>36</v>
      </c>
      <c r="AX278" s="12" t="s">
        <v>74</v>
      </c>
      <c r="AY278" s="151" t="s">
        <v>181</v>
      </c>
    </row>
    <row r="279" spans="2:65" s="13" customFormat="1" ht="11.25">
      <c r="B279" s="156"/>
      <c r="D279" s="150" t="s">
        <v>193</v>
      </c>
      <c r="E279" s="157" t="s">
        <v>20</v>
      </c>
      <c r="F279" s="158" t="s">
        <v>2013</v>
      </c>
      <c r="H279" s="159">
        <v>0.4</v>
      </c>
      <c r="I279" s="160"/>
      <c r="L279" s="156"/>
      <c r="M279" s="161"/>
      <c r="T279" s="162"/>
      <c r="AT279" s="157" t="s">
        <v>193</v>
      </c>
      <c r="AU279" s="157" t="s">
        <v>82</v>
      </c>
      <c r="AV279" s="13" t="s">
        <v>82</v>
      </c>
      <c r="AW279" s="13" t="s">
        <v>36</v>
      </c>
      <c r="AX279" s="13" t="s">
        <v>74</v>
      </c>
      <c r="AY279" s="157" t="s">
        <v>181</v>
      </c>
    </row>
    <row r="280" spans="2:65" s="14" customFormat="1" ht="11.25">
      <c r="B280" s="163"/>
      <c r="D280" s="150" t="s">
        <v>193</v>
      </c>
      <c r="E280" s="164" t="s">
        <v>20</v>
      </c>
      <c r="F280" s="165" t="s">
        <v>202</v>
      </c>
      <c r="H280" s="166">
        <v>1</v>
      </c>
      <c r="I280" s="167"/>
      <c r="L280" s="163"/>
      <c r="M280" s="168"/>
      <c r="T280" s="169"/>
      <c r="AT280" s="164" t="s">
        <v>193</v>
      </c>
      <c r="AU280" s="164" t="s">
        <v>82</v>
      </c>
      <c r="AV280" s="14" t="s">
        <v>189</v>
      </c>
      <c r="AW280" s="14" t="s">
        <v>36</v>
      </c>
      <c r="AX280" s="14" t="s">
        <v>22</v>
      </c>
      <c r="AY280" s="164" t="s">
        <v>181</v>
      </c>
    </row>
    <row r="281" spans="2:65" s="1" customFormat="1" ht="33" customHeight="1">
      <c r="B281" s="33"/>
      <c r="C281" s="132" t="s">
        <v>365</v>
      </c>
      <c r="D281" s="132" t="s">
        <v>184</v>
      </c>
      <c r="E281" s="133" t="s">
        <v>432</v>
      </c>
      <c r="F281" s="134" t="s">
        <v>433</v>
      </c>
      <c r="G281" s="135" t="s">
        <v>211</v>
      </c>
      <c r="H281" s="136">
        <v>23.9</v>
      </c>
      <c r="I281" s="137"/>
      <c r="J281" s="138">
        <f>ROUND(I281*H281,2)</f>
        <v>0</v>
      </c>
      <c r="K281" s="134" t="s">
        <v>188</v>
      </c>
      <c r="L281" s="33"/>
      <c r="M281" s="139" t="s">
        <v>20</v>
      </c>
      <c r="N281" s="140" t="s">
        <v>45</v>
      </c>
      <c r="P281" s="141">
        <f>O281*H281</f>
        <v>0</v>
      </c>
      <c r="Q281" s="141">
        <v>0</v>
      </c>
      <c r="R281" s="141">
        <f>Q281*H281</f>
        <v>0</v>
      </c>
      <c r="S281" s="141">
        <v>4.0000000000000001E-3</v>
      </c>
      <c r="T281" s="142">
        <f>S281*H281</f>
        <v>9.5599999999999991E-2</v>
      </c>
      <c r="AR281" s="143" t="s">
        <v>189</v>
      </c>
      <c r="AT281" s="143" t="s">
        <v>184</v>
      </c>
      <c r="AU281" s="143" t="s">
        <v>82</v>
      </c>
      <c r="AY281" s="18" t="s">
        <v>181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22</v>
      </c>
      <c r="BK281" s="144">
        <f>ROUND(I281*H281,2)</f>
        <v>0</v>
      </c>
      <c r="BL281" s="18" t="s">
        <v>189</v>
      </c>
      <c r="BM281" s="143" t="s">
        <v>2346</v>
      </c>
    </row>
    <row r="282" spans="2:65" s="1" customFormat="1" ht="11.25">
      <c r="B282" s="33"/>
      <c r="D282" s="145" t="s">
        <v>191</v>
      </c>
      <c r="F282" s="146" t="s">
        <v>435</v>
      </c>
      <c r="I282" s="147"/>
      <c r="L282" s="33"/>
      <c r="M282" s="148"/>
      <c r="T282" s="54"/>
      <c r="AT282" s="18" t="s">
        <v>191</v>
      </c>
      <c r="AU282" s="18" t="s">
        <v>82</v>
      </c>
    </row>
    <row r="283" spans="2:65" s="12" customFormat="1" ht="11.25">
      <c r="B283" s="149"/>
      <c r="D283" s="150" t="s">
        <v>193</v>
      </c>
      <c r="E283" s="151" t="s">
        <v>20</v>
      </c>
      <c r="F283" s="152" t="s">
        <v>2272</v>
      </c>
      <c r="H283" s="151" t="s">
        <v>20</v>
      </c>
      <c r="I283" s="153"/>
      <c r="L283" s="149"/>
      <c r="M283" s="154"/>
      <c r="T283" s="155"/>
      <c r="AT283" s="151" t="s">
        <v>193</v>
      </c>
      <c r="AU283" s="151" t="s">
        <v>82</v>
      </c>
      <c r="AV283" s="12" t="s">
        <v>22</v>
      </c>
      <c r="AW283" s="12" t="s">
        <v>36</v>
      </c>
      <c r="AX283" s="12" t="s">
        <v>74</v>
      </c>
      <c r="AY283" s="151" t="s">
        <v>181</v>
      </c>
    </row>
    <row r="284" spans="2:65" s="13" customFormat="1" ht="11.25">
      <c r="B284" s="156"/>
      <c r="D284" s="150" t="s">
        <v>193</v>
      </c>
      <c r="E284" s="157" t="s">
        <v>20</v>
      </c>
      <c r="F284" s="158" t="s">
        <v>230</v>
      </c>
      <c r="H284" s="159">
        <v>12.1</v>
      </c>
      <c r="I284" s="160"/>
      <c r="L284" s="156"/>
      <c r="M284" s="161"/>
      <c r="T284" s="162"/>
      <c r="AT284" s="157" t="s">
        <v>193</v>
      </c>
      <c r="AU284" s="157" t="s">
        <v>82</v>
      </c>
      <c r="AV284" s="13" t="s">
        <v>82</v>
      </c>
      <c r="AW284" s="13" t="s">
        <v>36</v>
      </c>
      <c r="AX284" s="13" t="s">
        <v>74</v>
      </c>
      <c r="AY284" s="157" t="s">
        <v>181</v>
      </c>
    </row>
    <row r="285" spans="2:65" s="12" customFormat="1" ht="11.25">
      <c r="B285" s="149"/>
      <c r="D285" s="150" t="s">
        <v>193</v>
      </c>
      <c r="E285" s="151" t="s">
        <v>20</v>
      </c>
      <c r="F285" s="152" t="s">
        <v>2272</v>
      </c>
      <c r="H285" s="151" t="s">
        <v>20</v>
      </c>
      <c r="I285" s="153"/>
      <c r="L285" s="149"/>
      <c r="M285" s="154"/>
      <c r="T285" s="155"/>
      <c r="AT285" s="151" t="s">
        <v>193</v>
      </c>
      <c r="AU285" s="151" t="s">
        <v>82</v>
      </c>
      <c r="AV285" s="12" t="s">
        <v>22</v>
      </c>
      <c r="AW285" s="12" t="s">
        <v>36</v>
      </c>
      <c r="AX285" s="12" t="s">
        <v>74</v>
      </c>
      <c r="AY285" s="151" t="s">
        <v>181</v>
      </c>
    </row>
    <row r="286" spans="2:65" s="13" customFormat="1" ht="11.25">
      <c r="B286" s="156"/>
      <c r="D286" s="150" t="s">
        <v>193</v>
      </c>
      <c r="E286" s="157" t="s">
        <v>20</v>
      </c>
      <c r="F286" s="158" t="s">
        <v>2283</v>
      </c>
      <c r="H286" s="159">
        <v>11.8</v>
      </c>
      <c r="I286" s="160"/>
      <c r="L286" s="156"/>
      <c r="M286" s="161"/>
      <c r="T286" s="162"/>
      <c r="AT286" s="157" t="s">
        <v>193</v>
      </c>
      <c r="AU286" s="157" t="s">
        <v>82</v>
      </c>
      <c r="AV286" s="13" t="s">
        <v>82</v>
      </c>
      <c r="AW286" s="13" t="s">
        <v>36</v>
      </c>
      <c r="AX286" s="13" t="s">
        <v>74</v>
      </c>
      <c r="AY286" s="157" t="s">
        <v>181</v>
      </c>
    </row>
    <row r="287" spans="2:65" s="14" customFormat="1" ht="11.25">
      <c r="B287" s="163"/>
      <c r="D287" s="150" t="s">
        <v>193</v>
      </c>
      <c r="E287" s="164" t="s">
        <v>20</v>
      </c>
      <c r="F287" s="165" t="s">
        <v>202</v>
      </c>
      <c r="H287" s="166">
        <v>23.9</v>
      </c>
      <c r="I287" s="167"/>
      <c r="L287" s="163"/>
      <c r="M287" s="168"/>
      <c r="T287" s="169"/>
      <c r="AT287" s="164" t="s">
        <v>193</v>
      </c>
      <c r="AU287" s="164" t="s">
        <v>82</v>
      </c>
      <c r="AV287" s="14" t="s">
        <v>189</v>
      </c>
      <c r="AW287" s="14" t="s">
        <v>36</v>
      </c>
      <c r="AX287" s="14" t="s">
        <v>22</v>
      </c>
      <c r="AY287" s="164" t="s">
        <v>181</v>
      </c>
    </row>
    <row r="288" spans="2:65" s="1" customFormat="1" ht="37.9" customHeight="1">
      <c r="B288" s="33"/>
      <c r="C288" s="132" t="s">
        <v>370</v>
      </c>
      <c r="D288" s="132" t="s">
        <v>184</v>
      </c>
      <c r="E288" s="133" t="s">
        <v>437</v>
      </c>
      <c r="F288" s="134" t="s">
        <v>438</v>
      </c>
      <c r="G288" s="135" t="s">
        <v>211</v>
      </c>
      <c r="H288" s="136">
        <v>127.342</v>
      </c>
      <c r="I288" s="137"/>
      <c r="J288" s="138">
        <f>ROUND(I288*H288,2)</f>
        <v>0</v>
      </c>
      <c r="K288" s="134" t="s">
        <v>188</v>
      </c>
      <c r="L288" s="33"/>
      <c r="M288" s="139" t="s">
        <v>20</v>
      </c>
      <c r="N288" s="140" t="s">
        <v>45</v>
      </c>
      <c r="P288" s="141">
        <f>O288*H288</f>
        <v>0</v>
      </c>
      <c r="Q288" s="141">
        <v>0</v>
      </c>
      <c r="R288" s="141">
        <f>Q288*H288</f>
        <v>0</v>
      </c>
      <c r="S288" s="141">
        <v>0.01</v>
      </c>
      <c r="T288" s="142">
        <f>S288*H288</f>
        <v>1.27342</v>
      </c>
      <c r="AR288" s="143" t="s">
        <v>189</v>
      </c>
      <c r="AT288" s="143" t="s">
        <v>184</v>
      </c>
      <c r="AU288" s="143" t="s">
        <v>82</v>
      </c>
      <c r="AY288" s="18" t="s">
        <v>181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8" t="s">
        <v>22</v>
      </c>
      <c r="BK288" s="144">
        <f>ROUND(I288*H288,2)</f>
        <v>0</v>
      </c>
      <c r="BL288" s="18" t="s">
        <v>189</v>
      </c>
      <c r="BM288" s="143" t="s">
        <v>2347</v>
      </c>
    </row>
    <row r="289" spans="2:51" s="1" customFormat="1" ht="11.25">
      <c r="B289" s="33"/>
      <c r="D289" s="145" t="s">
        <v>191</v>
      </c>
      <c r="F289" s="146" t="s">
        <v>440</v>
      </c>
      <c r="I289" s="147"/>
      <c r="L289" s="33"/>
      <c r="M289" s="148"/>
      <c r="T289" s="54"/>
      <c r="AT289" s="18" t="s">
        <v>191</v>
      </c>
      <c r="AU289" s="18" t="s">
        <v>82</v>
      </c>
    </row>
    <row r="290" spans="2:51" s="12" customFormat="1" ht="11.25">
      <c r="B290" s="149"/>
      <c r="D290" s="150" t="s">
        <v>193</v>
      </c>
      <c r="E290" s="151" t="s">
        <v>20</v>
      </c>
      <c r="F290" s="152" t="s">
        <v>2285</v>
      </c>
      <c r="H290" s="151" t="s">
        <v>20</v>
      </c>
      <c r="I290" s="153"/>
      <c r="L290" s="149"/>
      <c r="M290" s="154"/>
      <c r="T290" s="155"/>
      <c r="AT290" s="151" t="s">
        <v>193</v>
      </c>
      <c r="AU290" s="151" t="s">
        <v>82</v>
      </c>
      <c r="AV290" s="12" t="s">
        <v>22</v>
      </c>
      <c r="AW290" s="12" t="s">
        <v>36</v>
      </c>
      <c r="AX290" s="12" t="s">
        <v>74</v>
      </c>
      <c r="AY290" s="151" t="s">
        <v>181</v>
      </c>
    </row>
    <row r="291" spans="2:51" s="13" customFormat="1" ht="22.5">
      <c r="B291" s="156"/>
      <c r="D291" s="150" t="s">
        <v>193</v>
      </c>
      <c r="E291" s="157" t="s">
        <v>20</v>
      </c>
      <c r="F291" s="158" t="s">
        <v>2286</v>
      </c>
      <c r="H291" s="159">
        <v>112.949</v>
      </c>
      <c r="I291" s="160"/>
      <c r="L291" s="156"/>
      <c r="M291" s="161"/>
      <c r="T291" s="162"/>
      <c r="AT291" s="157" t="s">
        <v>193</v>
      </c>
      <c r="AU291" s="157" t="s">
        <v>82</v>
      </c>
      <c r="AV291" s="13" t="s">
        <v>82</v>
      </c>
      <c r="AW291" s="13" t="s">
        <v>36</v>
      </c>
      <c r="AX291" s="13" t="s">
        <v>74</v>
      </c>
      <c r="AY291" s="157" t="s">
        <v>181</v>
      </c>
    </row>
    <row r="292" spans="2:51" s="12" customFormat="1" ht="11.25">
      <c r="B292" s="149"/>
      <c r="D292" s="150" t="s">
        <v>193</v>
      </c>
      <c r="E292" s="151" t="s">
        <v>20</v>
      </c>
      <c r="F292" s="152" t="s">
        <v>248</v>
      </c>
      <c r="H292" s="151" t="s">
        <v>20</v>
      </c>
      <c r="I292" s="153"/>
      <c r="L292" s="149"/>
      <c r="M292" s="154"/>
      <c r="T292" s="155"/>
      <c r="AT292" s="151" t="s">
        <v>193</v>
      </c>
      <c r="AU292" s="151" t="s">
        <v>82</v>
      </c>
      <c r="AV292" s="12" t="s">
        <v>22</v>
      </c>
      <c r="AW292" s="12" t="s">
        <v>36</v>
      </c>
      <c r="AX292" s="12" t="s">
        <v>74</v>
      </c>
      <c r="AY292" s="151" t="s">
        <v>181</v>
      </c>
    </row>
    <row r="293" spans="2:51" s="13" customFormat="1" ht="33.75">
      <c r="B293" s="156"/>
      <c r="D293" s="150" t="s">
        <v>193</v>
      </c>
      <c r="E293" s="157" t="s">
        <v>20</v>
      </c>
      <c r="F293" s="158" t="s">
        <v>2287</v>
      </c>
      <c r="H293" s="159">
        <v>-38.445</v>
      </c>
      <c r="I293" s="160"/>
      <c r="L293" s="156"/>
      <c r="M293" s="161"/>
      <c r="T293" s="162"/>
      <c r="AT293" s="157" t="s">
        <v>193</v>
      </c>
      <c r="AU293" s="157" t="s">
        <v>82</v>
      </c>
      <c r="AV293" s="13" t="s">
        <v>82</v>
      </c>
      <c r="AW293" s="13" t="s">
        <v>36</v>
      </c>
      <c r="AX293" s="13" t="s">
        <v>74</v>
      </c>
      <c r="AY293" s="157" t="s">
        <v>181</v>
      </c>
    </row>
    <row r="294" spans="2:51" s="12" customFormat="1" ht="11.25">
      <c r="B294" s="149"/>
      <c r="D294" s="150" t="s">
        <v>193</v>
      </c>
      <c r="E294" s="151" t="s">
        <v>20</v>
      </c>
      <c r="F294" s="152" t="s">
        <v>250</v>
      </c>
      <c r="H294" s="151" t="s">
        <v>20</v>
      </c>
      <c r="I294" s="153"/>
      <c r="L294" s="149"/>
      <c r="M294" s="154"/>
      <c r="T294" s="155"/>
      <c r="AT294" s="151" t="s">
        <v>193</v>
      </c>
      <c r="AU294" s="151" t="s">
        <v>82</v>
      </c>
      <c r="AV294" s="12" t="s">
        <v>22</v>
      </c>
      <c r="AW294" s="12" t="s">
        <v>36</v>
      </c>
      <c r="AX294" s="12" t="s">
        <v>74</v>
      </c>
      <c r="AY294" s="151" t="s">
        <v>181</v>
      </c>
    </row>
    <row r="295" spans="2:51" s="13" customFormat="1" ht="11.25">
      <c r="B295" s="156"/>
      <c r="D295" s="150" t="s">
        <v>193</v>
      </c>
      <c r="E295" s="157" t="s">
        <v>20</v>
      </c>
      <c r="F295" s="158" t="s">
        <v>2288</v>
      </c>
      <c r="H295" s="159">
        <v>-12.183</v>
      </c>
      <c r="I295" s="160"/>
      <c r="L295" s="156"/>
      <c r="M295" s="161"/>
      <c r="T295" s="162"/>
      <c r="AT295" s="157" t="s">
        <v>193</v>
      </c>
      <c r="AU295" s="157" t="s">
        <v>82</v>
      </c>
      <c r="AV295" s="13" t="s">
        <v>82</v>
      </c>
      <c r="AW295" s="13" t="s">
        <v>36</v>
      </c>
      <c r="AX295" s="13" t="s">
        <v>74</v>
      </c>
      <c r="AY295" s="157" t="s">
        <v>181</v>
      </c>
    </row>
    <row r="296" spans="2:51" s="12" customFormat="1" ht="11.25">
      <c r="B296" s="149"/>
      <c r="D296" s="150" t="s">
        <v>193</v>
      </c>
      <c r="E296" s="151" t="s">
        <v>20</v>
      </c>
      <c r="F296" s="152" t="s">
        <v>258</v>
      </c>
      <c r="H296" s="151" t="s">
        <v>20</v>
      </c>
      <c r="I296" s="153"/>
      <c r="L296" s="149"/>
      <c r="M296" s="154"/>
      <c r="T296" s="155"/>
      <c r="AT296" s="151" t="s">
        <v>193</v>
      </c>
      <c r="AU296" s="151" t="s">
        <v>82</v>
      </c>
      <c r="AV296" s="12" t="s">
        <v>22</v>
      </c>
      <c r="AW296" s="12" t="s">
        <v>36</v>
      </c>
      <c r="AX296" s="12" t="s">
        <v>74</v>
      </c>
      <c r="AY296" s="151" t="s">
        <v>181</v>
      </c>
    </row>
    <row r="297" spans="2:51" s="13" customFormat="1" ht="11.25">
      <c r="B297" s="156"/>
      <c r="D297" s="150" t="s">
        <v>193</v>
      </c>
      <c r="E297" s="157" t="s">
        <v>20</v>
      </c>
      <c r="F297" s="158" t="s">
        <v>2289</v>
      </c>
      <c r="H297" s="159">
        <v>1.0860000000000001</v>
      </c>
      <c r="I297" s="160"/>
      <c r="L297" s="156"/>
      <c r="M297" s="161"/>
      <c r="T297" s="162"/>
      <c r="AT297" s="157" t="s">
        <v>193</v>
      </c>
      <c r="AU297" s="157" t="s">
        <v>82</v>
      </c>
      <c r="AV297" s="13" t="s">
        <v>82</v>
      </c>
      <c r="AW297" s="13" t="s">
        <v>36</v>
      </c>
      <c r="AX297" s="13" t="s">
        <v>74</v>
      </c>
      <c r="AY297" s="157" t="s">
        <v>181</v>
      </c>
    </row>
    <row r="298" spans="2:51" s="15" customFormat="1" ht="11.25">
      <c r="B298" s="170"/>
      <c r="D298" s="150" t="s">
        <v>193</v>
      </c>
      <c r="E298" s="171" t="s">
        <v>20</v>
      </c>
      <c r="F298" s="172" t="s">
        <v>247</v>
      </c>
      <c r="H298" s="173">
        <v>63.406999999999996</v>
      </c>
      <c r="I298" s="174"/>
      <c r="L298" s="170"/>
      <c r="M298" s="175"/>
      <c r="T298" s="176"/>
      <c r="AT298" s="171" t="s">
        <v>193</v>
      </c>
      <c r="AU298" s="171" t="s">
        <v>82</v>
      </c>
      <c r="AV298" s="15" t="s">
        <v>182</v>
      </c>
      <c r="AW298" s="15" t="s">
        <v>36</v>
      </c>
      <c r="AX298" s="15" t="s">
        <v>74</v>
      </c>
      <c r="AY298" s="171" t="s">
        <v>181</v>
      </c>
    </row>
    <row r="299" spans="2:51" s="12" customFormat="1" ht="11.25">
      <c r="B299" s="149"/>
      <c r="D299" s="150" t="s">
        <v>193</v>
      </c>
      <c r="E299" s="151" t="s">
        <v>20</v>
      </c>
      <c r="F299" s="152" t="s">
        <v>2290</v>
      </c>
      <c r="H299" s="151" t="s">
        <v>20</v>
      </c>
      <c r="I299" s="153"/>
      <c r="L299" s="149"/>
      <c r="M299" s="154"/>
      <c r="T299" s="155"/>
      <c r="AT299" s="151" t="s">
        <v>193</v>
      </c>
      <c r="AU299" s="151" t="s">
        <v>82</v>
      </c>
      <c r="AV299" s="12" t="s">
        <v>22</v>
      </c>
      <c r="AW299" s="12" t="s">
        <v>36</v>
      </c>
      <c r="AX299" s="12" t="s">
        <v>74</v>
      </c>
      <c r="AY299" s="151" t="s">
        <v>181</v>
      </c>
    </row>
    <row r="300" spans="2:51" s="13" customFormat="1" ht="22.5">
      <c r="B300" s="156"/>
      <c r="D300" s="150" t="s">
        <v>193</v>
      </c>
      <c r="E300" s="157" t="s">
        <v>20</v>
      </c>
      <c r="F300" s="158" t="s">
        <v>2291</v>
      </c>
      <c r="H300" s="159">
        <v>118.48399999999999</v>
      </c>
      <c r="I300" s="160"/>
      <c r="L300" s="156"/>
      <c r="M300" s="161"/>
      <c r="T300" s="162"/>
      <c r="AT300" s="157" t="s">
        <v>193</v>
      </c>
      <c r="AU300" s="157" t="s">
        <v>82</v>
      </c>
      <c r="AV300" s="13" t="s">
        <v>82</v>
      </c>
      <c r="AW300" s="13" t="s">
        <v>36</v>
      </c>
      <c r="AX300" s="13" t="s">
        <v>74</v>
      </c>
      <c r="AY300" s="157" t="s">
        <v>181</v>
      </c>
    </row>
    <row r="301" spans="2:51" s="12" customFormat="1" ht="11.25">
      <c r="B301" s="149"/>
      <c r="D301" s="150" t="s">
        <v>193</v>
      </c>
      <c r="E301" s="151" t="s">
        <v>20</v>
      </c>
      <c r="F301" s="152" t="s">
        <v>248</v>
      </c>
      <c r="H301" s="151" t="s">
        <v>20</v>
      </c>
      <c r="I301" s="153"/>
      <c r="L301" s="149"/>
      <c r="M301" s="154"/>
      <c r="T301" s="155"/>
      <c r="AT301" s="151" t="s">
        <v>193</v>
      </c>
      <c r="AU301" s="151" t="s">
        <v>82</v>
      </c>
      <c r="AV301" s="12" t="s">
        <v>22</v>
      </c>
      <c r="AW301" s="12" t="s">
        <v>36</v>
      </c>
      <c r="AX301" s="12" t="s">
        <v>74</v>
      </c>
      <c r="AY301" s="151" t="s">
        <v>181</v>
      </c>
    </row>
    <row r="302" spans="2:51" s="13" customFormat="1" ht="45">
      <c r="B302" s="156"/>
      <c r="D302" s="150" t="s">
        <v>193</v>
      </c>
      <c r="E302" s="157" t="s">
        <v>20</v>
      </c>
      <c r="F302" s="158" t="s">
        <v>2292</v>
      </c>
      <c r="H302" s="159">
        <v>-42.405000000000001</v>
      </c>
      <c r="I302" s="160"/>
      <c r="L302" s="156"/>
      <c r="M302" s="161"/>
      <c r="T302" s="162"/>
      <c r="AT302" s="157" t="s">
        <v>193</v>
      </c>
      <c r="AU302" s="157" t="s">
        <v>82</v>
      </c>
      <c r="AV302" s="13" t="s">
        <v>82</v>
      </c>
      <c r="AW302" s="13" t="s">
        <v>36</v>
      </c>
      <c r="AX302" s="13" t="s">
        <v>74</v>
      </c>
      <c r="AY302" s="157" t="s">
        <v>181</v>
      </c>
    </row>
    <row r="303" spans="2:51" s="12" customFormat="1" ht="11.25">
      <c r="B303" s="149"/>
      <c r="D303" s="150" t="s">
        <v>193</v>
      </c>
      <c r="E303" s="151" t="s">
        <v>20</v>
      </c>
      <c r="F303" s="152" t="s">
        <v>250</v>
      </c>
      <c r="H303" s="151" t="s">
        <v>20</v>
      </c>
      <c r="I303" s="153"/>
      <c r="L303" s="149"/>
      <c r="M303" s="154"/>
      <c r="T303" s="155"/>
      <c r="AT303" s="151" t="s">
        <v>193</v>
      </c>
      <c r="AU303" s="151" t="s">
        <v>82</v>
      </c>
      <c r="AV303" s="12" t="s">
        <v>22</v>
      </c>
      <c r="AW303" s="12" t="s">
        <v>36</v>
      </c>
      <c r="AX303" s="12" t="s">
        <v>74</v>
      </c>
      <c r="AY303" s="151" t="s">
        <v>181</v>
      </c>
    </row>
    <row r="304" spans="2:51" s="13" customFormat="1" ht="11.25">
      <c r="B304" s="156"/>
      <c r="D304" s="150" t="s">
        <v>193</v>
      </c>
      <c r="E304" s="157" t="s">
        <v>20</v>
      </c>
      <c r="F304" s="158" t="s">
        <v>2293</v>
      </c>
      <c r="H304" s="159">
        <v>-13.257999999999999</v>
      </c>
      <c r="I304" s="160"/>
      <c r="L304" s="156"/>
      <c r="M304" s="161"/>
      <c r="T304" s="162"/>
      <c r="AT304" s="157" t="s">
        <v>193</v>
      </c>
      <c r="AU304" s="157" t="s">
        <v>82</v>
      </c>
      <c r="AV304" s="13" t="s">
        <v>82</v>
      </c>
      <c r="AW304" s="13" t="s">
        <v>36</v>
      </c>
      <c r="AX304" s="13" t="s">
        <v>74</v>
      </c>
      <c r="AY304" s="157" t="s">
        <v>181</v>
      </c>
    </row>
    <row r="305" spans="2:65" s="12" customFormat="1" ht="11.25">
      <c r="B305" s="149"/>
      <c r="D305" s="150" t="s">
        <v>193</v>
      </c>
      <c r="E305" s="151" t="s">
        <v>20</v>
      </c>
      <c r="F305" s="152" t="s">
        <v>258</v>
      </c>
      <c r="H305" s="151" t="s">
        <v>20</v>
      </c>
      <c r="I305" s="153"/>
      <c r="L305" s="149"/>
      <c r="M305" s="154"/>
      <c r="T305" s="155"/>
      <c r="AT305" s="151" t="s">
        <v>193</v>
      </c>
      <c r="AU305" s="151" t="s">
        <v>82</v>
      </c>
      <c r="AV305" s="12" t="s">
        <v>22</v>
      </c>
      <c r="AW305" s="12" t="s">
        <v>36</v>
      </c>
      <c r="AX305" s="12" t="s">
        <v>74</v>
      </c>
      <c r="AY305" s="151" t="s">
        <v>181</v>
      </c>
    </row>
    <row r="306" spans="2:65" s="13" customFormat="1" ht="11.25">
      <c r="B306" s="156"/>
      <c r="D306" s="150" t="s">
        <v>193</v>
      </c>
      <c r="E306" s="157" t="s">
        <v>20</v>
      </c>
      <c r="F306" s="158" t="s">
        <v>2294</v>
      </c>
      <c r="H306" s="159">
        <v>1.1140000000000001</v>
      </c>
      <c r="I306" s="160"/>
      <c r="L306" s="156"/>
      <c r="M306" s="161"/>
      <c r="T306" s="162"/>
      <c r="AT306" s="157" t="s">
        <v>193</v>
      </c>
      <c r="AU306" s="157" t="s">
        <v>82</v>
      </c>
      <c r="AV306" s="13" t="s">
        <v>82</v>
      </c>
      <c r="AW306" s="13" t="s">
        <v>36</v>
      </c>
      <c r="AX306" s="13" t="s">
        <v>74</v>
      </c>
      <c r="AY306" s="157" t="s">
        <v>181</v>
      </c>
    </row>
    <row r="307" spans="2:65" s="15" customFormat="1" ht="11.25">
      <c r="B307" s="170"/>
      <c r="D307" s="150" t="s">
        <v>193</v>
      </c>
      <c r="E307" s="171" t="s">
        <v>20</v>
      </c>
      <c r="F307" s="172" t="s">
        <v>247</v>
      </c>
      <c r="H307" s="173">
        <v>63.935000000000002</v>
      </c>
      <c r="I307" s="174"/>
      <c r="L307" s="170"/>
      <c r="M307" s="175"/>
      <c r="T307" s="176"/>
      <c r="AT307" s="171" t="s">
        <v>193</v>
      </c>
      <c r="AU307" s="171" t="s">
        <v>82</v>
      </c>
      <c r="AV307" s="15" t="s">
        <v>182</v>
      </c>
      <c r="AW307" s="15" t="s">
        <v>36</v>
      </c>
      <c r="AX307" s="15" t="s">
        <v>74</v>
      </c>
      <c r="AY307" s="171" t="s">
        <v>181</v>
      </c>
    </row>
    <row r="308" spans="2:65" s="14" customFormat="1" ht="11.25">
      <c r="B308" s="163"/>
      <c r="D308" s="150" t="s">
        <v>193</v>
      </c>
      <c r="E308" s="164" t="s">
        <v>20</v>
      </c>
      <c r="F308" s="165" t="s">
        <v>202</v>
      </c>
      <c r="H308" s="166">
        <v>127.342</v>
      </c>
      <c r="I308" s="167"/>
      <c r="L308" s="163"/>
      <c r="M308" s="168"/>
      <c r="T308" s="169"/>
      <c r="AT308" s="164" t="s">
        <v>193</v>
      </c>
      <c r="AU308" s="164" t="s">
        <v>82</v>
      </c>
      <c r="AV308" s="14" t="s">
        <v>189</v>
      </c>
      <c r="AW308" s="14" t="s">
        <v>36</v>
      </c>
      <c r="AX308" s="14" t="s">
        <v>22</v>
      </c>
      <c r="AY308" s="164" t="s">
        <v>181</v>
      </c>
    </row>
    <row r="309" spans="2:65" s="1" customFormat="1" ht="24.2" customHeight="1">
      <c r="B309" s="33"/>
      <c r="C309" s="132" t="s">
        <v>378</v>
      </c>
      <c r="D309" s="132" t="s">
        <v>184</v>
      </c>
      <c r="E309" s="133" t="s">
        <v>442</v>
      </c>
      <c r="F309" s="134" t="s">
        <v>443</v>
      </c>
      <c r="G309" s="135" t="s">
        <v>280</v>
      </c>
      <c r="H309" s="136">
        <v>5.0999999999999996</v>
      </c>
      <c r="I309" s="137"/>
      <c r="J309" s="138">
        <f>ROUND(I309*H309,2)</f>
        <v>0</v>
      </c>
      <c r="K309" s="134" t="s">
        <v>20</v>
      </c>
      <c r="L309" s="33"/>
      <c r="M309" s="139" t="s">
        <v>20</v>
      </c>
      <c r="N309" s="140" t="s">
        <v>45</v>
      </c>
      <c r="P309" s="141">
        <f>O309*H309</f>
        <v>0</v>
      </c>
      <c r="Q309" s="141">
        <v>1.7850000000000001E-6</v>
      </c>
      <c r="R309" s="141">
        <f>Q309*H309</f>
        <v>9.1035000000000002E-6</v>
      </c>
      <c r="S309" s="141">
        <v>0</v>
      </c>
      <c r="T309" s="142">
        <f>S309*H309</f>
        <v>0</v>
      </c>
      <c r="AR309" s="143" t="s">
        <v>189</v>
      </c>
      <c r="AT309" s="143" t="s">
        <v>184</v>
      </c>
      <c r="AU309" s="143" t="s">
        <v>82</v>
      </c>
      <c r="AY309" s="18" t="s">
        <v>181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8" t="s">
        <v>22</v>
      </c>
      <c r="BK309" s="144">
        <f>ROUND(I309*H309,2)</f>
        <v>0</v>
      </c>
      <c r="BL309" s="18" t="s">
        <v>189</v>
      </c>
      <c r="BM309" s="143" t="s">
        <v>2348</v>
      </c>
    </row>
    <row r="310" spans="2:65" s="12" customFormat="1" ht="11.25">
      <c r="B310" s="149"/>
      <c r="D310" s="150" t="s">
        <v>193</v>
      </c>
      <c r="E310" s="151" t="s">
        <v>20</v>
      </c>
      <c r="F310" s="152" t="s">
        <v>2272</v>
      </c>
      <c r="H310" s="151" t="s">
        <v>20</v>
      </c>
      <c r="I310" s="153"/>
      <c r="L310" s="149"/>
      <c r="M310" s="154"/>
      <c r="T310" s="155"/>
      <c r="AT310" s="151" t="s">
        <v>193</v>
      </c>
      <c r="AU310" s="151" t="s">
        <v>82</v>
      </c>
      <c r="AV310" s="12" t="s">
        <v>22</v>
      </c>
      <c r="AW310" s="12" t="s">
        <v>36</v>
      </c>
      <c r="AX310" s="12" t="s">
        <v>74</v>
      </c>
      <c r="AY310" s="151" t="s">
        <v>181</v>
      </c>
    </row>
    <row r="311" spans="2:65" s="13" customFormat="1" ht="11.25">
      <c r="B311" s="156"/>
      <c r="D311" s="150" t="s">
        <v>193</v>
      </c>
      <c r="E311" s="157" t="s">
        <v>20</v>
      </c>
      <c r="F311" s="158" t="s">
        <v>2349</v>
      </c>
      <c r="H311" s="159">
        <v>2.6</v>
      </c>
      <c r="I311" s="160"/>
      <c r="L311" s="156"/>
      <c r="M311" s="161"/>
      <c r="T311" s="162"/>
      <c r="AT311" s="157" t="s">
        <v>193</v>
      </c>
      <c r="AU311" s="157" t="s">
        <v>82</v>
      </c>
      <c r="AV311" s="13" t="s">
        <v>82</v>
      </c>
      <c r="AW311" s="13" t="s">
        <v>36</v>
      </c>
      <c r="AX311" s="13" t="s">
        <v>74</v>
      </c>
      <c r="AY311" s="157" t="s">
        <v>181</v>
      </c>
    </row>
    <row r="312" spans="2:65" s="12" customFormat="1" ht="11.25">
      <c r="B312" s="149"/>
      <c r="D312" s="150" t="s">
        <v>193</v>
      </c>
      <c r="E312" s="151" t="s">
        <v>20</v>
      </c>
      <c r="F312" s="152" t="s">
        <v>2272</v>
      </c>
      <c r="H312" s="151" t="s">
        <v>20</v>
      </c>
      <c r="I312" s="153"/>
      <c r="L312" s="149"/>
      <c r="M312" s="154"/>
      <c r="T312" s="155"/>
      <c r="AT312" s="151" t="s">
        <v>193</v>
      </c>
      <c r="AU312" s="151" t="s">
        <v>82</v>
      </c>
      <c r="AV312" s="12" t="s">
        <v>22</v>
      </c>
      <c r="AW312" s="12" t="s">
        <v>36</v>
      </c>
      <c r="AX312" s="12" t="s">
        <v>74</v>
      </c>
      <c r="AY312" s="151" t="s">
        <v>181</v>
      </c>
    </row>
    <row r="313" spans="2:65" s="13" customFormat="1" ht="11.25">
      <c r="B313" s="156"/>
      <c r="D313" s="150" t="s">
        <v>193</v>
      </c>
      <c r="E313" s="157" t="s">
        <v>20</v>
      </c>
      <c r="F313" s="158" t="s">
        <v>2350</v>
      </c>
      <c r="H313" s="159">
        <v>2.5</v>
      </c>
      <c r="I313" s="160"/>
      <c r="L313" s="156"/>
      <c r="M313" s="161"/>
      <c r="T313" s="162"/>
      <c r="AT313" s="157" t="s">
        <v>193</v>
      </c>
      <c r="AU313" s="157" t="s">
        <v>82</v>
      </c>
      <c r="AV313" s="13" t="s">
        <v>82</v>
      </c>
      <c r="AW313" s="13" t="s">
        <v>36</v>
      </c>
      <c r="AX313" s="13" t="s">
        <v>74</v>
      </c>
      <c r="AY313" s="157" t="s">
        <v>181</v>
      </c>
    </row>
    <row r="314" spans="2:65" s="14" customFormat="1" ht="11.25">
      <c r="B314" s="163"/>
      <c r="D314" s="150" t="s">
        <v>193</v>
      </c>
      <c r="E314" s="164" t="s">
        <v>20</v>
      </c>
      <c r="F314" s="165" t="s">
        <v>202</v>
      </c>
      <c r="H314" s="166">
        <v>5.0999999999999996</v>
      </c>
      <c r="I314" s="167"/>
      <c r="L314" s="163"/>
      <c r="M314" s="168"/>
      <c r="T314" s="169"/>
      <c r="AT314" s="164" t="s">
        <v>193</v>
      </c>
      <c r="AU314" s="164" t="s">
        <v>82</v>
      </c>
      <c r="AV314" s="14" t="s">
        <v>189</v>
      </c>
      <c r="AW314" s="14" t="s">
        <v>36</v>
      </c>
      <c r="AX314" s="14" t="s">
        <v>22</v>
      </c>
      <c r="AY314" s="164" t="s">
        <v>181</v>
      </c>
    </row>
    <row r="315" spans="2:65" s="11" customFormat="1" ht="22.9" customHeight="1">
      <c r="B315" s="120"/>
      <c r="D315" s="121" t="s">
        <v>73</v>
      </c>
      <c r="E315" s="130" t="s">
        <v>447</v>
      </c>
      <c r="F315" s="130" t="s">
        <v>448</v>
      </c>
      <c r="I315" s="123"/>
      <c r="J315" s="131">
        <f>BK315</f>
        <v>0</v>
      </c>
      <c r="L315" s="120"/>
      <c r="M315" s="125"/>
      <c r="P315" s="126">
        <f>SUM(P316:P327)</f>
        <v>0</v>
      </c>
      <c r="R315" s="126">
        <f>SUM(R316:R327)</f>
        <v>0</v>
      </c>
      <c r="T315" s="127">
        <f>SUM(T316:T327)</f>
        <v>0</v>
      </c>
      <c r="AR315" s="121" t="s">
        <v>22</v>
      </c>
      <c r="AT315" s="128" t="s">
        <v>73</v>
      </c>
      <c r="AU315" s="128" t="s">
        <v>22</v>
      </c>
      <c r="AY315" s="121" t="s">
        <v>181</v>
      </c>
      <c r="BK315" s="129">
        <f>SUM(BK316:BK327)</f>
        <v>0</v>
      </c>
    </row>
    <row r="316" spans="2:65" s="1" customFormat="1" ht="37.9" customHeight="1">
      <c r="B316" s="33"/>
      <c r="C316" s="132" t="s">
        <v>385</v>
      </c>
      <c r="D316" s="132" t="s">
        <v>184</v>
      </c>
      <c r="E316" s="133" t="s">
        <v>450</v>
      </c>
      <c r="F316" s="134" t="s">
        <v>451</v>
      </c>
      <c r="G316" s="135" t="s">
        <v>452</v>
      </c>
      <c r="H316" s="136">
        <v>35.307000000000002</v>
      </c>
      <c r="I316" s="137"/>
      <c r="J316" s="138">
        <f>ROUND(I316*H316,2)</f>
        <v>0</v>
      </c>
      <c r="K316" s="134" t="s">
        <v>188</v>
      </c>
      <c r="L316" s="33"/>
      <c r="M316" s="139" t="s">
        <v>20</v>
      </c>
      <c r="N316" s="140" t="s">
        <v>45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189</v>
      </c>
      <c r="AT316" s="143" t="s">
        <v>184</v>
      </c>
      <c r="AU316" s="143" t="s">
        <v>82</v>
      </c>
      <c r="AY316" s="18" t="s">
        <v>181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8" t="s">
        <v>22</v>
      </c>
      <c r="BK316" s="144">
        <f>ROUND(I316*H316,2)</f>
        <v>0</v>
      </c>
      <c r="BL316" s="18" t="s">
        <v>189</v>
      </c>
      <c r="BM316" s="143" t="s">
        <v>2351</v>
      </c>
    </row>
    <row r="317" spans="2:65" s="1" customFormat="1" ht="11.25">
      <c r="B317" s="33"/>
      <c r="D317" s="145" t="s">
        <v>191</v>
      </c>
      <c r="F317" s="146" t="s">
        <v>454</v>
      </c>
      <c r="I317" s="147"/>
      <c r="L317" s="33"/>
      <c r="M317" s="148"/>
      <c r="T317" s="54"/>
      <c r="AT317" s="18" t="s">
        <v>191</v>
      </c>
      <c r="AU317" s="18" t="s">
        <v>82</v>
      </c>
    </row>
    <row r="318" spans="2:65" s="1" customFormat="1" ht="62.65" customHeight="1">
      <c r="B318" s="33"/>
      <c r="C318" s="132" t="s">
        <v>396</v>
      </c>
      <c r="D318" s="132" t="s">
        <v>184</v>
      </c>
      <c r="E318" s="133" t="s">
        <v>456</v>
      </c>
      <c r="F318" s="134" t="s">
        <v>457</v>
      </c>
      <c r="G318" s="135" t="s">
        <v>452</v>
      </c>
      <c r="H318" s="136">
        <v>70.614000000000004</v>
      </c>
      <c r="I318" s="137"/>
      <c r="J318" s="138">
        <f>ROUND(I318*H318,2)</f>
        <v>0</v>
      </c>
      <c r="K318" s="134" t="s">
        <v>188</v>
      </c>
      <c r="L318" s="33"/>
      <c r="M318" s="139" t="s">
        <v>20</v>
      </c>
      <c r="N318" s="140" t="s">
        <v>45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189</v>
      </c>
      <c r="AT318" s="143" t="s">
        <v>184</v>
      </c>
      <c r="AU318" s="143" t="s">
        <v>82</v>
      </c>
      <c r="AY318" s="18" t="s">
        <v>181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22</v>
      </c>
      <c r="BK318" s="144">
        <f>ROUND(I318*H318,2)</f>
        <v>0</v>
      </c>
      <c r="BL318" s="18" t="s">
        <v>189</v>
      </c>
      <c r="BM318" s="143" t="s">
        <v>2352</v>
      </c>
    </row>
    <row r="319" spans="2:65" s="1" customFormat="1" ht="11.25">
      <c r="B319" s="33"/>
      <c r="D319" s="145" t="s">
        <v>191</v>
      </c>
      <c r="F319" s="146" t="s">
        <v>459</v>
      </c>
      <c r="I319" s="147"/>
      <c r="L319" s="33"/>
      <c r="M319" s="148"/>
      <c r="T319" s="54"/>
      <c r="AT319" s="18" t="s">
        <v>191</v>
      </c>
      <c r="AU319" s="18" t="s">
        <v>82</v>
      </c>
    </row>
    <row r="320" spans="2:65" s="13" customFormat="1" ht="11.25">
      <c r="B320" s="156"/>
      <c r="D320" s="150" t="s">
        <v>193</v>
      </c>
      <c r="F320" s="158" t="s">
        <v>2353</v>
      </c>
      <c r="H320" s="159">
        <v>70.614000000000004</v>
      </c>
      <c r="I320" s="160"/>
      <c r="L320" s="156"/>
      <c r="M320" s="161"/>
      <c r="T320" s="162"/>
      <c r="AT320" s="157" t="s">
        <v>193</v>
      </c>
      <c r="AU320" s="157" t="s">
        <v>82</v>
      </c>
      <c r="AV320" s="13" t="s">
        <v>82</v>
      </c>
      <c r="AW320" s="13" t="s">
        <v>4</v>
      </c>
      <c r="AX320" s="13" t="s">
        <v>22</v>
      </c>
      <c r="AY320" s="157" t="s">
        <v>181</v>
      </c>
    </row>
    <row r="321" spans="2:65" s="1" customFormat="1" ht="33" customHeight="1">
      <c r="B321" s="33"/>
      <c r="C321" s="132" t="s">
        <v>402</v>
      </c>
      <c r="D321" s="132" t="s">
        <v>184</v>
      </c>
      <c r="E321" s="133" t="s">
        <v>462</v>
      </c>
      <c r="F321" s="134" t="s">
        <v>463</v>
      </c>
      <c r="G321" s="135" t="s">
        <v>452</v>
      </c>
      <c r="H321" s="136">
        <v>35.307000000000002</v>
      </c>
      <c r="I321" s="137"/>
      <c r="J321" s="138">
        <f>ROUND(I321*H321,2)</f>
        <v>0</v>
      </c>
      <c r="K321" s="134" t="s">
        <v>188</v>
      </c>
      <c r="L321" s="33"/>
      <c r="M321" s="139" t="s">
        <v>20</v>
      </c>
      <c r="N321" s="140" t="s">
        <v>45</v>
      </c>
      <c r="P321" s="141">
        <f>O321*H321</f>
        <v>0</v>
      </c>
      <c r="Q321" s="141">
        <v>0</v>
      </c>
      <c r="R321" s="141">
        <f>Q321*H321</f>
        <v>0</v>
      </c>
      <c r="S321" s="141">
        <v>0</v>
      </c>
      <c r="T321" s="142">
        <f>S321*H321</f>
        <v>0</v>
      </c>
      <c r="AR321" s="143" t="s">
        <v>189</v>
      </c>
      <c r="AT321" s="143" t="s">
        <v>184</v>
      </c>
      <c r="AU321" s="143" t="s">
        <v>82</v>
      </c>
      <c r="AY321" s="18" t="s">
        <v>181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8" t="s">
        <v>22</v>
      </c>
      <c r="BK321" s="144">
        <f>ROUND(I321*H321,2)</f>
        <v>0</v>
      </c>
      <c r="BL321" s="18" t="s">
        <v>189</v>
      </c>
      <c r="BM321" s="143" t="s">
        <v>2354</v>
      </c>
    </row>
    <row r="322" spans="2:65" s="1" customFormat="1" ht="11.25">
      <c r="B322" s="33"/>
      <c r="D322" s="145" t="s">
        <v>191</v>
      </c>
      <c r="F322" s="146" t="s">
        <v>465</v>
      </c>
      <c r="I322" s="147"/>
      <c r="L322" s="33"/>
      <c r="M322" s="148"/>
      <c r="T322" s="54"/>
      <c r="AT322" s="18" t="s">
        <v>191</v>
      </c>
      <c r="AU322" s="18" t="s">
        <v>82</v>
      </c>
    </row>
    <row r="323" spans="2:65" s="1" customFormat="1" ht="44.25" customHeight="1">
      <c r="B323" s="33"/>
      <c r="C323" s="132" t="s">
        <v>409</v>
      </c>
      <c r="D323" s="132" t="s">
        <v>184</v>
      </c>
      <c r="E323" s="133" t="s">
        <v>467</v>
      </c>
      <c r="F323" s="134" t="s">
        <v>468</v>
      </c>
      <c r="G323" s="135" t="s">
        <v>452</v>
      </c>
      <c r="H323" s="136">
        <v>882.67499999999995</v>
      </c>
      <c r="I323" s="137"/>
      <c r="J323" s="138">
        <f>ROUND(I323*H323,2)</f>
        <v>0</v>
      </c>
      <c r="K323" s="134" t="s">
        <v>188</v>
      </c>
      <c r="L323" s="33"/>
      <c r="M323" s="139" t="s">
        <v>20</v>
      </c>
      <c r="N323" s="140" t="s">
        <v>45</v>
      </c>
      <c r="P323" s="141">
        <f>O323*H323</f>
        <v>0</v>
      </c>
      <c r="Q323" s="141">
        <v>0</v>
      </c>
      <c r="R323" s="141">
        <f>Q323*H323</f>
        <v>0</v>
      </c>
      <c r="S323" s="141">
        <v>0</v>
      </c>
      <c r="T323" s="142">
        <f>S323*H323</f>
        <v>0</v>
      </c>
      <c r="AR323" s="143" t="s">
        <v>189</v>
      </c>
      <c r="AT323" s="143" t="s">
        <v>184</v>
      </c>
      <c r="AU323" s="143" t="s">
        <v>82</v>
      </c>
      <c r="AY323" s="18" t="s">
        <v>181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22</v>
      </c>
      <c r="BK323" s="144">
        <f>ROUND(I323*H323,2)</f>
        <v>0</v>
      </c>
      <c r="BL323" s="18" t="s">
        <v>189</v>
      </c>
      <c r="BM323" s="143" t="s">
        <v>2355</v>
      </c>
    </row>
    <row r="324" spans="2:65" s="1" customFormat="1" ht="11.25">
      <c r="B324" s="33"/>
      <c r="D324" s="145" t="s">
        <v>191</v>
      </c>
      <c r="F324" s="146" t="s">
        <v>470</v>
      </c>
      <c r="I324" s="147"/>
      <c r="L324" s="33"/>
      <c r="M324" s="148"/>
      <c r="T324" s="54"/>
      <c r="AT324" s="18" t="s">
        <v>191</v>
      </c>
      <c r="AU324" s="18" t="s">
        <v>82</v>
      </c>
    </row>
    <row r="325" spans="2:65" s="13" customFormat="1" ht="11.25">
      <c r="B325" s="156"/>
      <c r="D325" s="150" t="s">
        <v>193</v>
      </c>
      <c r="F325" s="158" t="s">
        <v>2356</v>
      </c>
      <c r="H325" s="159">
        <v>882.67499999999995</v>
      </c>
      <c r="I325" s="160"/>
      <c r="L325" s="156"/>
      <c r="M325" s="161"/>
      <c r="T325" s="162"/>
      <c r="AT325" s="157" t="s">
        <v>193</v>
      </c>
      <c r="AU325" s="157" t="s">
        <v>82</v>
      </c>
      <c r="AV325" s="13" t="s">
        <v>82</v>
      </c>
      <c r="AW325" s="13" t="s">
        <v>4</v>
      </c>
      <c r="AX325" s="13" t="s">
        <v>22</v>
      </c>
      <c r="AY325" s="157" t="s">
        <v>181</v>
      </c>
    </row>
    <row r="326" spans="2:65" s="1" customFormat="1" ht="44.25" customHeight="1">
      <c r="B326" s="33"/>
      <c r="C326" s="132" t="s">
        <v>418</v>
      </c>
      <c r="D326" s="132" t="s">
        <v>184</v>
      </c>
      <c r="E326" s="133" t="s">
        <v>473</v>
      </c>
      <c r="F326" s="134" t="s">
        <v>474</v>
      </c>
      <c r="G326" s="135" t="s">
        <v>452</v>
      </c>
      <c r="H326" s="136">
        <v>35.307000000000002</v>
      </c>
      <c r="I326" s="137"/>
      <c r="J326" s="138">
        <f>ROUND(I326*H326,2)</f>
        <v>0</v>
      </c>
      <c r="K326" s="134" t="s">
        <v>188</v>
      </c>
      <c r="L326" s="33"/>
      <c r="M326" s="139" t="s">
        <v>20</v>
      </c>
      <c r="N326" s="140" t="s">
        <v>45</v>
      </c>
      <c r="P326" s="141">
        <f>O326*H326</f>
        <v>0</v>
      </c>
      <c r="Q326" s="141">
        <v>0</v>
      </c>
      <c r="R326" s="141">
        <f>Q326*H326</f>
        <v>0</v>
      </c>
      <c r="S326" s="141">
        <v>0</v>
      </c>
      <c r="T326" s="142">
        <f>S326*H326</f>
        <v>0</v>
      </c>
      <c r="AR326" s="143" t="s">
        <v>189</v>
      </c>
      <c r="AT326" s="143" t="s">
        <v>184</v>
      </c>
      <c r="AU326" s="143" t="s">
        <v>82</v>
      </c>
      <c r="AY326" s="18" t="s">
        <v>181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8" t="s">
        <v>22</v>
      </c>
      <c r="BK326" s="144">
        <f>ROUND(I326*H326,2)</f>
        <v>0</v>
      </c>
      <c r="BL326" s="18" t="s">
        <v>189</v>
      </c>
      <c r="BM326" s="143" t="s">
        <v>2357</v>
      </c>
    </row>
    <row r="327" spans="2:65" s="1" customFormat="1" ht="11.25">
      <c r="B327" s="33"/>
      <c r="D327" s="145" t="s">
        <v>191</v>
      </c>
      <c r="F327" s="146" t="s">
        <v>476</v>
      </c>
      <c r="I327" s="147"/>
      <c r="L327" s="33"/>
      <c r="M327" s="148"/>
      <c r="T327" s="54"/>
      <c r="AT327" s="18" t="s">
        <v>191</v>
      </c>
      <c r="AU327" s="18" t="s">
        <v>82</v>
      </c>
    </row>
    <row r="328" spans="2:65" s="11" customFormat="1" ht="22.9" customHeight="1">
      <c r="B328" s="120"/>
      <c r="D328" s="121" t="s">
        <v>73</v>
      </c>
      <c r="E328" s="130" t="s">
        <v>477</v>
      </c>
      <c r="F328" s="130" t="s">
        <v>478</v>
      </c>
      <c r="I328" s="123"/>
      <c r="J328" s="131">
        <f>BK328</f>
        <v>0</v>
      </c>
      <c r="L328" s="120"/>
      <c r="M328" s="125"/>
      <c r="P328" s="126">
        <f>SUM(P329:P330)</f>
        <v>0</v>
      </c>
      <c r="R328" s="126">
        <f>SUM(R329:R330)</f>
        <v>0</v>
      </c>
      <c r="T328" s="127">
        <f>SUM(T329:T330)</f>
        <v>0</v>
      </c>
      <c r="AR328" s="121" t="s">
        <v>22</v>
      </c>
      <c r="AT328" s="128" t="s">
        <v>73</v>
      </c>
      <c r="AU328" s="128" t="s">
        <v>22</v>
      </c>
      <c r="AY328" s="121" t="s">
        <v>181</v>
      </c>
      <c r="BK328" s="129">
        <f>SUM(BK329:BK330)</f>
        <v>0</v>
      </c>
    </row>
    <row r="329" spans="2:65" s="1" customFormat="1" ht="55.5" customHeight="1">
      <c r="B329" s="33"/>
      <c r="C329" s="132" t="s">
        <v>424</v>
      </c>
      <c r="D329" s="132" t="s">
        <v>184</v>
      </c>
      <c r="E329" s="133" t="s">
        <v>480</v>
      </c>
      <c r="F329" s="134" t="s">
        <v>481</v>
      </c>
      <c r="G329" s="135" t="s">
        <v>452</v>
      </c>
      <c r="H329" s="136">
        <v>4.1399999999999997</v>
      </c>
      <c r="I329" s="137"/>
      <c r="J329" s="138">
        <f>ROUND(I329*H329,2)</f>
        <v>0</v>
      </c>
      <c r="K329" s="134" t="s">
        <v>188</v>
      </c>
      <c r="L329" s="33"/>
      <c r="M329" s="139" t="s">
        <v>20</v>
      </c>
      <c r="N329" s="140" t="s">
        <v>45</v>
      </c>
      <c r="P329" s="141">
        <f>O329*H329</f>
        <v>0</v>
      </c>
      <c r="Q329" s="141">
        <v>0</v>
      </c>
      <c r="R329" s="141">
        <f>Q329*H329</f>
        <v>0</v>
      </c>
      <c r="S329" s="141">
        <v>0</v>
      </c>
      <c r="T329" s="142">
        <f>S329*H329</f>
        <v>0</v>
      </c>
      <c r="AR329" s="143" t="s">
        <v>189</v>
      </c>
      <c r="AT329" s="143" t="s">
        <v>184</v>
      </c>
      <c r="AU329" s="143" t="s">
        <v>82</v>
      </c>
      <c r="AY329" s="18" t="s">
        <v>181</v>
      </c>
      <c r="BE329" s="144">
        <f>IF(N329="základní",J329,0)</f>
        <v>0</v>
      </c>
      <c r="BF329" s="144">
        <f>IF(N329="snížená",J329,0)</f>
        <v>0</v>
      </c>
      <c r="BG329" s="144">
        <f>IF(N329="zákl. přenesená",J329,0)</f>
        <v>0</v>
      </c>
      <c r="BH329" s="144">
        <f>IF(N329="sníž. přenesená",J329,0)</f>
        <v>0</v>
      </c>
      <c r="BI329" s="144">
        <f>IF(N329="nulová",J329,0)</f>
        <v>0</v>
      </c>
      <c r="BJ329" s="18" t="s">
        <v>22</v>
      </c>
      <c r="BK329" s="144">
        <f>ROUND(I329*H329,2)</f>
        <v>0</v>
      </c>
      <c r="BL329" s="18" t="s">
        <v>189</v>
      </c>
      <c r="BM329" s="143" t="s">
        <v>2358</v>
      </c>
    </row>
    <row r="330" spans="2:65" s="1" customFormat="1" ht="11.25">
      <c r="B330" s="33"/>
      <c r="D330" s="145" t="s">
        <v>191</v>
      </c>
      <c r="F330" s="146" t="s">
        <v>483</v>
      </c>
      <c r="I330" s="147"/>
      <c r="L330" s="33"/>
      <c r="M330" s="148"/>
      <c r="T330" s="54"/>
      <c r="AT330" s="18" t="s">
        <v>191</v>
      </c>
      <c r="AU330" s="18" t="s">
        <v>82</v>
      </c>
    </row>
    <row r="331" spans="2:65" s="11" customFormat="1" ht="25.9" customHeight="1">
      <c r="B331" s="120"/>
      <c r="D331" s="121" t="s">
        <v>73</v>
      </c>
      <c r="E331" s="122" t="s">
        <v>484</v>
      </c>
      <c r="F331" s="122" t="s">
        <v>485</v>
      </c>
      <c r="I331" s="123"/>
      <c r="J331" s="124">
        <f>BK331</f>
        <v>0</v>
      </c>
      <c r="L331" s="120"/>
      <c r="M331" s="125"/>
      <c r="P331" s="126">
        <f>P332+P380+P499+P546+P647+P657+P803+P843</f>
        <v>0</v>
      </c>
      <c r="R331" s="126">
        <f>R332+R380+R499+R546+R647+R657+R803+R843</f>
        <v>8.2538973460000005</v>
      </c>
      <c r="T331" s="127">
        <f>T332+T380+T499+T546+T647+T657+T803+T843</f>
        <v>9.4338930100000002</v>
      </c>
      <c r="AR331" s="121" t="s">
        <v>82</v>
      </c>
      <c r="AT331" s="128" t="s">
        <v>73</v>
      </c>
      <c r="AU331" s="128" t="s">
        <v>74</v>
      </c>
      <c r="AY331" s="121" t="s">
        <v>181</v>
      </c>
      <c r="BK331" s="129">
        <f>BK332+BK380+BK499+BK546+BK647+BK657+BK803+BK843</f>
        <v>0</v>
      </c>
    </row>
    <row r="332" spans="2:65" s="11" customFormat="1" ht="22.9" customHeight="1">
      <c r="B332" s="120"/>
      <c r="D332" s="121" t="s">
        <v>73</v>
      </c>
      <c r="E332" s="130" t="s">
        <v>486</v>
      </c>
      <c r="F332" s="130" t="s">
        <v>487</v>
      </c>
      <c r="I332" s="123"/>
      <c r="J332" s="131">
        <f>BK332</f>
        <v>0</v>
      </c>
      <c r="L332" s="120"/>
      <c r="M332" s="125"/>
      <c r="P332" s="126">
        <f>SUM(P333:P379)</f>
        <v>0</v>
      </c>
      <c r="R332" s="126">
        <f>SUM(R333:R379)</f>
        <v>2.4399999999999998E-2</v>
      </c>
      <c r="T332" s="127">
        <f>SUM(T333:T379)</f>
        <v>0.35106000000000004</v>
      </c>
      <c r="AR332" s="121" t="s">
        <v>82</v>
      </c>
      <c r="AT332" s="128" t="s">
        <v>73</v>
      </c>
      <c r="AU332" s="128" t="s">
        <v>22</v>
      </c>
      <c r="AY332" s="121" t="s">
        <v>181</v>
      </c>
      <c r="BK332" s="129">
        <f>SUM(BK333:BK379)</f>
        <v>0</v>
      </c>
    </row>
    <row r="333" spans="2:65" s="1" customFormat="1" ht="16.5" customHeight="1">
      <c r="B333" s="33"/>
      <c r="C333" s="132" t="s">
        <v>431</v>
      </c>
      <c r="D333" s="132" t="s">
        <v>184</v>
      </c>
      <c r="E333" s="133" t="s">
        <v>489</v>
      </c>
      <c r="F333" s="134" t="s">
        <v>490</v>
      </c>
      <c r="G333" s="135" t="s">
        <v>491</v>
      </c>
      <c r="H333" s="136">
        <v>4</v>
      </c>
      <c r="I333" s="137"/>
      <c r="J333" s="138">
        <f>ROUND(I333*H333,2)</f>
        <v>0</v>
      </c>
      <c r="K333" s="134" t="s">
        <v>188</v>
      </c>
      <c r="L333" s="33"/>
      <c r="M333" s="139" t="s">
        <v>20</v>
      </c>
      <c r="N333" s="140" t="s">
        <v>45</v>
      </c>
      <c r="P333" s="141">
        <f>O333*H333</f>
        <v>0</v>
      </c>
      <c r="Q333" s="141">
        <v>0</v>
      </c>
      <c r="R333" s="141">
        <f>Q333*H333</f>
        <v>0</v>
      </c>
      <c r="S333" s="141">
        <v>3.4200000000000001E-2</v>
      </c>
      <c r="T333" s="142">
        <f>S333*H333</f>
        <v>0.1368</v>
      </c>
      <c r="AR333" s="143" t="s">
        <v>317</v>
      </c>
      <c r="AT333" s="143" t="s">
        <v>184</v>
      </c>
      <c r="AU333" s="143" t="s">
        <v>82</v>
      </c>
      <c r="AY333" s="18" t="s">
        <v>181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8" t="s">
        <v>22</v>
      </c>
      <c r="BK333" s="144">
        <f>ROUND(I333*H333,2)</f>
        <v>0</v>
      </c>
      <c r="BL333" s="18" t="s">
        <v>317</v>
      </c>
      <c r="BM333" s="143" t="s">
        <v>2359</v>
      </c>
    </row>
    <row r="334" spans="2:65" s="1" customFormat="1" ht="11.25">
      <c r="B334" s="33"/>
      <c r="D334" s="145" t="s">
        <v>191</v>
      </c>
      <c r="F334" s="146" t="s">
        <v>493</v>
      </c>
      <c r="I334" s="147"/>
      <c r="L334" s="33"/>
      <c r="M334" s="148"/>
      <c r="T334" s="54"/>
      <c r="AT334" s="18" t="s">
        <v>191</v>
      </c>
      <c r="AU334" s="18" t="s">
        <v>82</v>
      </c>
    </row>
    <row r="335" spans="2:65" s="12" customFormat="1" ht="11.25">
      <c r="B335" s="149"/>
      <c r="D335" s="150" t="s">
        <v>193</v>
      </c>
      <c r="E335" s="151" t="s">
        <v>20</v>
      </c>
      <c r="F335" s="152" t="s">
        <v>2274</v>
      </c>
      <c r="H335" s="151" t="s">
        <v>20</v>
      </c>
      <c r="I335" s="153"/>
      <c r="L335" s="149"/>
      <c r="M335" s="154"/>
      <c r="T335" s="155"/>
      <c r="AT335" s="151" t="s">
        <v>193</v>
      </c>
      <c r="AU335" s="151" t="s">
        <v>82</v>
      </c>
      <c r="AV335" s="12" t="s">
        <v>22</v>
      </c>
      <c r="AW335" s="12" t="s">
        <v>36</v>
      </c>
      <c r="AX335" s="12" t="s">
        <v>74</v>
      </c>
      <c r="AY335" s="151" t="s">
        <v>181</v>
      </c>
    </row>
    <row r="336" spans="2:65" s="13" customFormat="1" ht="11.25">
      <c r="B336" s="156"/>
      <c r="D336" s="150" t="s">
        <v>193</v>
      </c>
      <c r="E336" s="157" t="s">
        <v>20</v>
      </c>
      <c r="F336" s="158" t="s">
        <v>82</v>
      </c>
      <c r="H336" s="159">
        <v>2</v>
      </c>
      <c r="I336" s="160"/>
      <c r="L336" s="156"/>
      <c r="M336" s="161"/>
      <c r="T336" s="162"/>
      <c r="AT336" s="157" t="s">
        <v>193</v>
      </c>
      <c r="AU336" s="157" t="s">
        <v>82</v>
      </c>
      <c r="AV336" s="13" t="s">
        <v>82</v>
      </c>
      <c r="AW336" s="13" t="s">
        <v>36</v>
      </c>
      <c r="AX336" s="13" t="s">
        <v>74</v>
      </c>
      <c r="AY336" s="157" t="s">
        <v>181</v>
      </c>
    </row>
    <row r="337" spans="2:65" s="12" customFormat="1" ht="11.25">
      <c r="B337" s="149"/>
      <c r="D337" s="150" t="s">
        <v>193</v>
      </c>
      <c r="E337" s="151" t="s">
        <v>20</v>
      </c>
      <c r="F337" s="152" t="s">
        <v>2272</v>
      </c>
      <c r="H337" s="151" t="s">
        <v>20</v>
      </c>
      <c r="I337" s="153"/>
      <c r="L337" s="149"/>
      <c r="M337" s="154"/>
      <c r="T337" s="155"/>
      <c r="AT337" s="151" t="s">
        <v>193</v>
      </c>
      <c r="AU337" s="151" t="s">
        <v>82</v>
      </c>
      <c r="AV337" s="12" t="s">
        <v>22</v>
      </c>
      <c r="AW337" s="12" t="s">
        <v>36</v>
      </c>
      <c r="AX337" s="12" t="s">
        <v>74</v>
      </c>
      <c r="AY337" s="151" t="s">
        <v>181</v>
      </c>
    </row>
    <row r="338" spans="2:65" s="13" customFormat="1" ht="11.25">
      <c r="B338" s="156"/>
      <c r="D338" s="150" t="s">
        <v>193</v>
      </c>
      <c r="E338" s="157" t="s">
        <v>20</v>
      </c>
      <c r="F338" s="158" t="s">
        <v>82</v>
      </c>
      <c r="H338" s="159">
        <v>2</v>
      </c>
      <c r="I338" s="160"/>
      <c r="L338" s="156"/>
      <c r="M338" s="161"/>
      <c r="T338" s="162"/>
      <c r="AT338" s="157" t="s">
        <v>193</v>
      </c>
      <c r="AU338" s="157" t="s">
        <v>82</v>
      </c>
      <c r="AV338" s="13" t="s">
        <v>82</v>
      </c>
      <c r="AW338" s="13" t="s">
        <v>36</v>
      </c>
      <c r="AX338" s="13" t="s">
        <v>74</v>
      </c>
      <c r="AY338" s="157" t="s">
        <v>181</v>
      </c>
    </row>
    <row r="339" spans="2:65" s="14" customFormat="1" ht="11.25">
      <c r="B339" s="163"/>
      <c r="D339" s="150" t="s">
        <v>193</v>
      </c>
      <c r="E339" s="164" t="s">
        <v>20</v>
      </c>
      <c r="F339" s="165" t="s">
        <v>202</v>
      </c>
      <c r="H339" s="166">
        <v>4</v>
      </c>
      <c r="I339" s="167"/>
      <c r="L339" s="163"/>
      <c r="M339" s="168"/>
      <c r="T339" s="169"/>
      <c r="AT339" s="164" t="s">
        <v>193</v>
      </c>
      <c r="AU339" s="164" t="s">
        <v>82</v>
      </c>
      <c r="AV339" s="14" t="s">
        <v>189</v>
      </c>
      <c r="AW339" s="14" t="s">
        <v>36</v>
      </c>
      <c r="AX339" s="14" t="s">
        <v>22</v>
      </c>
      <c r="AY339" s="164" t="s">
        <v>181</v>
      </c>
    </row>
    <row r="340" spans="2:65" s="1" customFormat="1" ht="16.5" customHeight="1">
      <c r="B340" s="33"/>
      <c r="C340" s="132" t="s">
        <v>436</v>
      </c>
      <c r="D340" s="132" t="s">
        <v>184</v>
      </c>
      <c r="E340" s="133" t="s">
        <v>1610</v>
      </c>
      <c r="F340" s="134" t="s">
        <v>1611</v>
      </c>
      <c r="G340" s="135" t="s">
        <v>491</v>
      </c>
      <c r="H340" s="136">
        <v>6</v>
      </c>
      <c r="I340" s="137"/>
      <c r="J340" s="138">
        <f>ROUND(I340*H340,2)</f>
        <v>0</v>
      </c>
      <c r="K340" s="134" t="s">
        <v>188</v>
      </c>
      <c r="L340" s="33"/>
      <c r="M340" s="139" t="s">
        <v>20</v>
      </c>
      <c r="N340" s="140" t="s">
        <v>45</v>
      </c>
      <c r="P340" s="141">
        <f>O340*H340</f>
        <v>0</v>
      </c>
      <c r="Q340" s="141">
        <v>0</v>
      </c>
      <c r="R340" s="141">
        <f>Q340*H340</f>
        <v>0</v>
      </c>
      <c r="S340" s="141">
        <v>1.72E-2</v>
      </c>
      <c r="T340" s="142">
        <f>S340*H340</f>
        <v>0.1032</v>
      </c>
      <c r="AR340" s="143" t="s">
        <v>317</v>
      </c>
      <c r="AT340" s="143" t="s">
        <v>184</v>
      </c>
      <c r="AU340" s="143" t="s">
        <v>82</v>
      </c>
      <c r="AY340" s="18" t="s">
        <v>181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8" t="s">
        <v>22</v>
      </c>
      <c r="BK340" s="144">
        <f>ROUND(I340*H340,2)</f>
        <v>0</v>
      </c>
      <c r="BL340" s="18" t="s">
        <v>317</v>
      </c>
      <c r="BM340" s="143" t="s">
        <v>2360</v>
      </c>
    </row>
    <row r="341" spans="2:65" s="1" customFormat="1" ht="11.25">
      <c r="B341" s="33"/>
      <c r="D341" s="145" t="s">
        <v>191</v>
      </c>
      <c r="F341" s="146" t="s">
        <v>1613</v>
      </c>
      <c r="I341" s="147"/>
      <c r="L341" s="33"/>
      <c r="M341" s="148"/>
      <c r="T341" s="54"/>
      <c r="AT341" s="18" t="s">
        <v>191</v>
      </c>
      <c r="AU341" s="18" t="s">
        <v>82</v>
      </c>
    </row>
    <row r="342" spans="2:65" s="12" customFormat="1" ht="11.25">
      <c r="B342" s="149"/>
      <c r="D342" s="150" t="s">
        <v>193</v>
      </c>
      <c r="E342" s="151" t="s">
        <v>20</v>
      </c>
      <c r="F342" s="152" t="s">
        <v>2274</v>
      </c>
      <c r="H342" s="151" t="s">
        <v>20</v>
      </c>
      <c r="I342" s="153"/>
      <c r="L342" s="149"/>
      <c r="M342" s="154"/>
      <c r="T342" s="155"/>
      <c r="AT342" s="151" t="s">
        <v>193</v>
      </c>
      <c r="AU342" s="151" t="s">
        <v>82</v>
      </c>
      <c r="AV342" s="12" t="s">
        <v>22</v>
      </c>
      <c r="AW342" s="12" t="s">
        <v>36</v>
      </c>
      <c r="AX342" s="12" t="s">
        <v>74</v>
      </c>
      <c r="AY342" s="151" t="s">
        <v>181</v>
      </c>
    </row>
    <row r="343" spans="2:65" s="13" customFormat="1" ht="11.25">
      <c r="B343" s="156"/>
      <c r="D343" s="150" t="s">
        <v>193</v>
      </c>
      <c r="E343" s="157" t="s">
        <v>20</v>
      </c>
      <c r="F343" s="158" t="s">
        <v>182</v>
      </c>
      <c r="H343" s="159">
        <v>3</v>
      </c>
      <c r="I343" s="160"/>
      <c r="L343" s="156"/>
      <c r="M343" s="161"/>
      <c r="T343" s="162"/>
      <c r="AT343" s="157" t="s">
        <v>193</v>
      </c>
      <c r="AU343" s="157" t="s">
        <v>82</v>
      </c>
      <c r="AV343" s="13" t="s">
        <v>82</v>
      </c>
      <c r="AW343" s="13" t="s">
        <v>36</v>
      </c>
      <c r="AX343" s="13" t="s">
        <v>74</v>
      </c>
      <c r="AY343" s="157" t="s">
        <v>181</v>
      </c>
    </row>
    <row r="344" spans="2:65" s="12" customFormat="1" ht="11.25">
      <c r="B344" s="149"/>
      <c r="D344" s="150" t="s">
        <v>193</v>
      </c>
      <c r="E344" s="151" t="s">
        <v>20</v>
      </c>
      <c r="F344" s="152" t="s">
        <v>2272</v>
      </c>
      <c r="H344" s="151" t="s">
        <v>20</v>
      </c>
      <c r="I344" s="153"/>
      <c r="L344" s="149"/>
      <c r="M344" s="154"/>
      <c r="T344" s="155"/>
      <c r="AT344" s="151" t="s">
        <v>193</v>
      </c>
      <c r="AU344" s="151" t="s">
        <v>82</v>
      </c>
      <c r="AV344" s="12" t="s">
        <v>22</v>
      </c>
      <c r="AW344" s="12" t="s">
        <v>36</v>
      </c>
      <c r="AX344" s="12" t="s">
        <v>74</v>
      </c>
      <c r="AY344" s="151" t="s">
        <v>181</v>
      </c>
    </row>
    <row r="345" spans="2:65" s="13" customFormat="1" ht="11.25">
      <c r="B345" s="156"/>
      <c r="D345" s="150" t="s">
        <v>193</v>
      </c>
      <c r="E345" s="157" t="s">
        <v>20</v>
      </c>
      <c r="F345" s="158" t="s">
        <v>182</v>
      </c>
      <c r="H345" s="159">
        <v>3</v>
      </c>
      <c r="I345" s="160"/>
      <c r="L345" s="156"/>
      <c r="M345" s="161"/>
      <c r="T345" s="162"/>
      <c r="AT345" s="157" t="s">
        <v>193</v>
      </c>
      <c r="AU345" s="157" t="s">
        <v>82</v>
      </c>
      <c r="AV345" s="13" t="s">
        <v>82</v>
      </c>
      <c r="AW345" s="13" t="s">
        <v>36</v>
      </c>
      <c r="AX345" s="13" t="s">
        <v>74</v>
      </c>
      <c r="AY345" s="157" t="s">
        <v>181</v>
      </c>
    </row>
    <row r="346" spans="2:65" s="14" customFormat="1" ht="11.25">
      <c r="B346" s="163"/>
      <c r="D346" s="150" t="s">
        <v>193</v>
      </c>
      <c r="E346" s="164" t="s">
        <v>20</v>
      </c>
      <c r="F346" s="165" t="s">
        <v>202</v>
      </c>
      <c r="H346" s="166">
        <v>6</v>
      </c>
      <c r="I346" s="167"/>
      <c r="L346" s="163"/>
      <c r="M346" s="168"/>
      <c r="T346" s="169"/>
      <c r="AT346" s="164" t="s">
        <v>193</v>
      </c>
      <c r="AU346" s="164" t="s">
        <v>82</v>
      </c>
      <c r="AV346" s="14" t="s">
        <v>189</v>
      </c>
      <c r="AW346" s="14" t="s">
        <v>36</v>
      </c>
      <c r="AX346" s="14" t="s">
        <v>22</v>
      </c>
      <c r="AY346" s="164" t="s">
        <v>181</v>
      </c>
    </row>
    <row r="347" spans="2:65" s="1" customFormat="1" ht="21.75" customHeight="1">
      <c r="B347" s="33"/>
      <c r="C347" s="132" t="s">
        <v>441</v>
      </c>
      <c r="D347" s="132" t="s">
        <v>184</v>
      </c>
      <c r="E347" s="133" t="s">
        <v>495</v>
      </c>
      <c r="F347" s="134" t="s">
        <v>496</v>
      </c>
      <c r="G347" s="135" t="s">
        <v>491</v>
      </c>
      <c r="H347" s="136">
        <v>5</v>
      </c>
      <c r="I347" s="137"/>
      <c r="J347" s="138">
        <f>ROUND(I347*H347,2)</f>
        <v>0</v>
      </c>
      <c r="K347" s="134" t="s">
        <v>188</v>
      </c>
      <c r="L347" s="33"/>
      <c r="M347" s="139" t="s">
        <v>20</v>
      </c>
      <c r="N347" s="140" t="s">
        <v>45</v>
      </c>
      <c r="P347" s="141">
        <f>O347*H347</f>
        <v>0</v>
      </c>
      <c r="Q347" s="141">
        <v>0</v>
      </c>
      <c r="R347" s="141">
        <f>Q347*H347</f>
        <v>0</v>
      </c>
      <c r="S347" s="141">
        <v>1.9460000000000002E-2</v>
      </c>
      <c r="T347" s="142">
        <f>S347*H347</f>
        <v>9.7300000000000011E-2</v>
      </c>
      <c r="AR347" s="143" t="s">
        <v>317</v>
      </c>
      <c r="AT347" s="143" t="s">
        <v>184</v>
      </c>
      <c r="AU347" s="143" t="s">
        <v>82</v>
      </c>
      <c r="AY347" s="18" t="s">
        <v>181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22</v>
      </c>
      <c r="BK347" s="144">
        <f>ROUND(I347*H347,2)</f>
        <v>0</v>
      </c>
      <c r="BL347" s="18" t="s">
        <v>317</v>
      </c>
      <c r="BM347" s="143" t="s">
        <v>2361</v>
      </c>
    </row>
    <row r="348" spans="2:65" s="1" customFormat="1" ht="11.25">
      <c r="B348" s="33"/>
      <c r="D348" s="145" t="s">
        <v>191</v>
      </c>
      <c r="F348" s="146" t="s">
        <v>498</v>
      </c>
      <c r="I348" s="147"/>
      <c r="L348" s="33"/>
      <c r="M348" s="148"/>
      <c r="T348" s="54"/>
      <c r="AT348" s="18" t="s">
        <v>191</v>
      </c>
      <c r="AU348" s="18" t="s">
        <v>82</v>
      </c>
    </row>
    <row r="349" spans="2:65" s="12" customFormat="1" ht="11.25">
      <c r="B349" s="149"/>
      <c r="D349" s="150" t="s">
        <v>193</v>
      </c>
      <c r="E349" s="151" t="s">
        <v>20</v>
      </c>
      <c r="F349" s="152" t="s">
        <v>2274</v>
      </c>
      <c r="H349" s="151" t="s">
        <v>20</v>
      </c>
      <c r="I349" s="153"/>
      <c r="L349" s="149"/>
      <c r="M349" s="154"/>
      <c r="T349" s="155"/>
      <c r="AT349" s="151" t="s">
        <v>193</v>
      </c>
      <c r="AU349" s="151" t="s">
        <v>82</v>
      </c>
      <c r="AV349" s="12" t="s">
        <v>22</v>
      </c>
      <c r="AW349" s="12" t="s">
        <v>36</v>
      </c>
      <c r="AX349" s="12" t="s">
        <v>74</v>
      </c>
      <c r="AY349" s="151" t="s">
        <v>181</v>
      </c>
    </row>
    <row r="350" spans="2:65" s="13" customFormat="1" ht="11.25">
      <c r="B350" s="156"/>
      <c r="D350" s="150" t="s">
        <v>193</v>
      </c>
      <c r="E350" s="157" t="s">
        <v>20</v>
      </c>
      <c r="F350" s="158" t="s">
        <v>182</v>
      </c>
      <c r="H350" s="159">
        <v>3</v>
      </c>
      <c r="I350" s="160"/>
      <c r="L350" s="156"/>
      <c r="M350" s="161"/>
      <c r="T350" s="162"/>
      <c r="AT350" s="157" t="s">
        <v>193</v>
      </c>
      <c r="AU350" s="157" t="s">
        <v>82</v>
      </c>
      <c r="AV350" s="13" t="s">
        <v>82</v>
      </c>
      <c r="AW350" s="13" t="s">
        <v>36</v>
      </c>
      <c r="AX350" s="13" t="s">
        <v>74</v>
      </c>
      <c r="AY350" s="157" t="s">
        <v>181</v>
      </c>
    </row>
    <row r="351" spans="2:65" s="12" customFormat="1" ht="11.25">
      <c r="B351" s="149"/>
      <c r="D351" s="150" t="s">
        <v>193</v>
      </c>
      <c r="E351" s="151" t="s">
        <v>20</v>
      </c>
      <c r="F351" s="152" t="s">
        <v>2272</v>
      </c>
      <c r="H351" s="151" t="s">
        <v>20</v>
      </c>
      <c r="I351" s="153"/>
      <c r="L351" s="149"/>
      <c r="M351" s="154"/>
      <c r="T351" s="155"/>
      <c r="AT351" s="151" t="s">
        <v>193</v>
      </c>
      <c r="AU351" s="151" t="s">
        <v>82</v>
      </c>
      <c r="AV351" s="12" t="s">
        <v>22</v>
      </c>
      <c r="AW351" s="12" t="s">
        <v>36</v>
      </c>
      <c r="AX351" s="12" t="s">
        <v>74</v>
      </c>
      <c r="AY351" s="151" t="s">
        <v>181</v>
      </c>
    </row>
    <row r="352" spans="2:65" s="13" customFormat="1" ht="11.25">
      <c r="B352" s="156"/>
      <c r="D352" s="150" t="s">
        <v>193</v>
      </c>
      <c r="E352" s="157" t="s">
        <v>20</v>
      </c>
      <c r="F352" s="158" t="s">
        <v>82</v>
      </c>
      <c r="H352" s="159">
        <v>2</v>
      </c>
      <c r="I352" s="160"/>
      <c r="L352" s="156"/>
      <c r="M352" s="161"/>
      <c r="T352" s="162"/>
      <c r="AT352" s="157" t="s">
        <v>193</v>
      </c>
      <c r="AU352" s="157" t="s">
        <v>82</v>
      </c>
      <c r="AV352" s="13" t="s">
        <v>82</v>
      </c>
      <c r="AW352" s="13" t="s">
        <v>36</v>
      </c>
      <c r="AX352" s="13" t="s">
        <v>74</v>
      </c>
      <c r="AY352" s="157" t="s">
        <v>181</v>
      </c>
    </row>
    <row r="353" spans="2:65" s="14" customFormat="1" ht="11.25">
      <c r="B353" s="163"/>
      <c r="D353" s="150" t="s">
        <v>193</v>
      </c>
      <c r="E353" s="164" t="s">
        <v>20</v>
      </c>
      <c r="F353" s="165" t="s">
        <v>202</v>
      </c>
      <c r="H353" s="166">
        <v>5</v>
      </c>
      <c r="I353" s="167"/>
      <c r="L353" s="163"/>
      <c r="M353" s="168"/>
      <c r="T353" s="169"/>
      <c r="AT353" s="164" t="s">
        <v>193</v>
      </c>
      <c r="AU353" s="164" t="s">
        <v>82</v>
      </c>
      <c r="AV353" s="14" t="s">
        <v>189</v>
      </c>
      <c r="AW353" s="14" t="s">
        <v>36</v>
      </c>
      <c r="AX353" s="14" t="s">
        <v>22</v>
      </c>
      <c r="AY353" s="164" t="s">
        <v>181</v>
      </c>
    </row>
    <row r="354" spans="2:65" s="1" customFormat="1" ht="24.2" customHeight="1">
      <c r="B354" s="33"/>
      <c r="C354" s="132" t="s">
        <v>449</v>
      </c>
      <c r="D354" s="132" t="s">
        <v>184</v>
      </c>
      <c r="E354" s="133" t="s">
        <v>500</v>
      </c>
      <c r="F354" s="134" t="s">
        <v>501</v>
      </c>
      <c r="G354" s="135" t="s">
        <v>187</v>
      </c>
      <c r="H354" s="136">
        <v>4</v>
      </c>
      <c r="I354" s="137"/>
      <c r="J354" s="138">
        <f>ROUND(I354*H354,2)</f>
        <v>0</v>
      </c>
      <c r="K354" s="134" t="s">
        <v>188</v>
      </c>
      <c r="L354" s="33"/>
      <c r="M354" s="139" t="s">
        <v>20</v>
      </c>
      <c r="N354" s="140" t="s">
        <v>45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317</v>
      </c>
      <c r="AT354" s="143" t="s">
        <v>184</v>
      </c>
      <c r="AU354" s="143" t="s">
        <v>82</v>
      </c>
      <c r="AY354" s="18" t="s">
        <v>181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8" t="s">
        <v>22</v>
      </c>
      <c r="BK354" s="144">
        <f>ROUND(I354*H354,2)</f>
        <v>0</v>
      </c>
      <c r="BL354" s="18" t="s">
        <v>317</v>
      </c>
      <c r="BM354" s="143" t="s">
        <v>2362</v>
      </c>
    </row>
    <row r="355" spans="2:65" s="1" customFormat="1" ht="11.25">
      <c r="B355" s="33"/>
      <c r="D355" s="145" t="s">
        <v>191</v>
      </c>
      <c r="F355" s="146" t="s">
        <v>503</v>
      </c>
      <c r="I355" s="147"/>
      <c r="L355" s="33"/>
      <c r="M355" s="148"/>
      <c r="T355" s="54"/>
      <c r="AT355" s="18" t="s">
        <v>191</v>
      </c>
      <c r="AU355" s="18" t="s">
        <v>82</v>
      </c>
    </row>
    <row r="356" spans="2:65" s="12" customFormat="1" ht="11.25">
      <c r="B356" s="149"/>
      <c r="D356" s="150" t="s">
        <v>193</v>
      </c>
      <c r="E356" s="151" t="s">
        <v>20</v>
      </c>
      <c r="F356" s="152" t="s">
        <v>504</v>
      </c>
      <c r="H356" s="151" t="s">
        <v>20</v>
      </c>
      <c r="I356" s="153"/>
      <c r="L356" s="149"/>
      <c r="M356" s="154"/>
      <c r="T356" s="155"/>
      <c r="AT356" s="151" t="s">
        <v>193</v>
      </c>
      <c r="AU356" s="151" t="s">
        <v>82</v>
      </c>
      <c r="AV356" s="12" t="s">
        <v>22</v>
      </c>
      <c r="AW356" s="12" t="s">
        <v>36</v>
      </c>
      <c r="AX356" s="12" t="s">
        <v>74</v>
      </c>
      <c r="AY356" s="151" t="s">
        <v>181</v>
      </c>
    </row>
    <row r="357" spans="2:65" s="12" customFormat="1" ht="11.25">
      <c r="B357" s="149"/>
      <c r="D357" s="150" t="s">
        <v>193</v>
      </c>
      <c r="E357" s="151" t="s">
        <v>20</v>
      </c>
      <c r="F357" s="152" t="s">
        <v>505</v>
      </c>
      <c r="H357" s="151" t="s">
        <v>20</v>
      </c>
      <c r="I357" s="153"/>
      <c r="L357" s="149"/>
      <c r="M357" s="154"/>
      <c r="T357" s="155"/>
      <c r="AT357" s="151" t="s">
        <v>193</v>
      </c>
      <c r="AU357" s="151" t="s">
        <v>82</v>
      </c>
      <c r="AV357" s="12" t="s">
        <v>22</v>
      </c>
      <c r="AW357" s="12" t="s">
        <v>36</v>
      </c>
      <c r="AX357" s="12" t="s">
        <v>74</v>
      </c>
      <c r="AY357" s="151" t="s">
        <v>181</v>
      </c>
    </row>
    <row r="358" spans="2:65" s="13" customFormat="1" ht="11.25">
      <c r="B358" s="156"/>
      <c r="D358" s="150" t="s">
        <v>193</v>
      </c>
      <c r="E358" s="157" t="s">
        <v>20</v>
      </c>
      <c r="F358" s="158" t="s">
        <v>189</v>
      </c>
      <c r="H358" s="159">
        <v>4</v>
      </c>
      <c r="I358" s="160"/>
      <c r="L358" s="156"/>
      <c r="M358" s="161"/>
      <c r="T358" s="162"/>
      <c r="AT358" s="157" t="s">
        <v>193</v>
      </c>
      <c r="AU358" s="157" t="s">
        <v>82</v>
      </c>
      <c r="AV358" s="13" t="s">
        <v>82</v>
      </c>
      <c r="AW358" s="13" t="s">
        <v>36</v>
      </c>
      <c r="AX358" s="13" t="s">
        <v>22</v>
      </c>
      <c r="AY358" s="157" t="s">
        <v>181</v>
      </c>
    </row>
    <row r="359" spans="2:65" s="1" customFormat="1" ht="16.5" customHeight="1">
      <c r="B359" s="33"/>
      <c r="C359" s="177" t="s">
        <v>455</v>
      </c>
      <c r="D359" s="177" t="s">
        <v>309</v>
      </c>
      <c r="E359" s="178" t="s">
        <v>507</v>
      </c>
      <c r="F359" s="179" t="s">
        <v>508</v>
      </c>
      <c r="G359" s="180" t="s">
        <v>187</v>
      </c>
      <c r="H359" s="181">
        <v>4</v>
      </c>
      <c r="I359" s="182"/>
      <c r="J359" s="183">
        <f>ROUND(I359*H359,2)</f>
        <v>0</v>
      </c>
      <c r="K359" s="179" t="s">
        <v>188</v>
      </c>
      <c r="L359" s="184"/>
      <c r="M359" s="185" t="s">
        <v>20</v>
      </c>
      <c r="N359" s="186" t="s">
        <v>45</v>
      </c>
      <c r="P359" s="141">
        <f>O359*H359</f>
        <v>0</v>
      </c>
      <c r="Q359" s="141">
        <v>5.0000000000000001E-4</v>
      </c>
      <c r="R359" s="141">
        <f>Q359*H359</f>
        <v>2E-3</v>
      </c>
      <c r="S359" s="141">
        <v>0</v>
      </c>
      <c r="T359" s="142">
        <f>S359*H359</f>
        <v>0</v>
      </c>
      <c r="AR359" s="143" t="s">
        <v>431</v>
      </c>
      <c r="AT359" s="143" t="s">
        <v>309</v>
      </c>
      <c r="AU359" s="143" t="s">
        <v>82</v>
      </c>
      <c r="AY359" s="18" t="s">
        <v>181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22</v>
      </c>
      <c r="BK359" s="144">
        <f>ROUND(I359*H359,2)</f>
        <v>0</v>
      </c>
      <c r="BL359" s="18" t="s">
        <v>317</v>
      </c>
      <c r="BM359" s="143" t="s">
        <v>2363</v>
      </c>
    </row>
    <row r="360" spans="2:65" s="1" customFormat="1" ht="24.2" customHeight="1">
      <c r="B360" s="33"/>
      <c r="C360" s="132" t="s">
        <v>461</v>
      </c>
      <c r="D360" s="132" t="s">
        <v>184</v>
      </c>
      <c r="E360" s="133" t="s">
        <v>531</v>
      </c>
      <c r="F360" s="134" t="s">
        <v>532</v>
      </c>
      <c r="G360" s="135" t="s">
        <v>187</v>
      </c>
      <c r="H360" s="136">
        <v>4</v>
      </c>
      <c r="I360" s="137"/>
      <c r="J360" s="138">
        <f>ROUND(I360*H360,2)</f>
        <v>0</v>
      </c>
      <c r="K360" s="134" t="s">
        <v>188</v>
      </c>
      <c r="L360" s="33"/>
      <c r="M360" s="139" t="s">
        <v>20</v>
      </c>
      <c r="N360" s="140" t="s">
        <v>45</v>
      </c>
      <c r="P360" s="141">
        <f>O360*H360</f>
        <v>0</v>
      </c>
      <c r="Q360" s="141">
        <v>0</v>
      </c>
      <c r="R360" s="141">
        <f>Q360*H360</f>
        <v>0</v>
      </c>
      <c r="S360" s="141">
        <v>0</v>
      </c>
      <c r="T360" s="142">
        <f>S360*H360</f>
        <v>0</v>
      </c>
      <c r="AR360" s="143" t="s">
        <v>317</v>
      </c>
      <c r="AT360" s="143" t="s">
        <v>184</v>
      </c>
      <c r="AU360" s="143" t="s">
        <v>82</v>
      </c>
      <c r="AY360" s="18" t="s">
        <v>181</v>
      </c>
      <c r="BE360" s="144">
        <f>IF(N360="základní",J360,0)</f>
        <v>0</v>
      </c>
      <c r="BF360" s="144">
        <f>IF(N360="snížená",J360,0)</f>
        <v>0</v>
      </c>
      <c r="BG360" s="144">
        <f>IF(N360="zákl. přenesená",J360,0)</f>
        <v>0</v>
      </c>
      <c r="BH360" s="144">
        <f>IF(N360="sníž. přenesená",J360,0)</f>
        <v>0</v>
      </c>
      <c r="BI360" s="144">
        <f>IF(N360="nulová",J360,0)</f>
        <v>0</v>
      </c>
      <c r="BJ360" s="18" t="s">
        <v>22</v>
      </c>
      <c r="BK360" s="144">
        <f>ROUND(I360*H360,2)</f>
        <v>0</v>
      </c>
      <c r="BL360" s="18" t="s">
        <v>317</v>
      </c>
      <c r="BM360" s="143" t="s">
        <v>2364</v>
      </c>
    </row>
    <row r="361" spans="2:65" s="1" customFormat="1" ht="11.25">
      <c r="B361" s="33"/>
      <c r="D361" s="145" t="s">
        <v>191</v>
      </c>
      <c r="F361" s="146" t="s">
        <v>534</v>
      </c>
      <c r="I361" s="147"/>
      <c r="L361" s="33"/>
      <c r="M361" s="148"/>
      <c r="T361" s="54"/>
      <c r="AT361" s="18" t="s">
        <v>191</v>
      </c>
      <c r="AU361" s="18" t="s">
        <v>82</v>
      </c>
    </row>
    <row r="362" spans="2:65" s="12" customFormat="1" ht="11.25">
      <c r="B362" s="149"/>
      <c r="D362" s="150" t="s">
        <v>193</v>
      </c>
      <c r="E362" s="151" t="s">
        <v>20</v>
      </c>
      <c r="F362" s="152" t="s">
        <v>504</v>
      </c>
      <c r="H362" s="151" t="s">
        <v>20</v>
      </c>
      <c r="I362" s="153"/>
      <c r="L362" s="149"/>
      <c r="M362" s="154"/>
      <c r="T362" s="155"/>
      <c r="AT362" s="151" t="s">
        <v>193</v>
      </c>
      <c r="AU362" s="151" t="s">
        <v>82</v>
      </c>
      <c r="AV362" s="12" t="s">
        <v>22</v>
      </c>
      <c r="AW362" s="12" t="s">
        <v>36</v>
      </c>
      <c r="AX362" s="12" t="s">
        <v>74</v>
      </c>
      <c r="AY362" s="151" t="s">
        <v>181</v>
      </c>
    </row>
    <row r="363" spans="2:65" s="12" customFormat="1" ht="11.25">
      <c r="B363" s="149"/>
      <c r="D363" s="150" t="s">
        <v>193</v>
      </c>
      <c r="E363" s="151" t="s">
        <v>20</v>
      </c>
      <c r="F363" s="152" t="s">
        <v>535</v>
      </c>
      <c r="H363" s="151" t="s">
        <v>20</v>
      </c>
      <c r="I363" s="153"/>
      <c r="L363" s="149"/>
      <c r="M363" s="154"/>
      <c r="T363" s="155"/>
      <c r="AT363" s="151" t="s">
        <v>193</v>
      </c>
      <c r="AU363" s="151" t="s">
        <v>82</v>
      </c>
      <c r="AV363" s="12" t="s">
        <v>22</v>
      </c>
      <c r="AW363" s="12" t="s">
        <v>36</v>
      </c>
      <c r="AX363" s="12" t="s">
        <v>74</v>
      </c>
      <c r="AY363" s="151" t="s">
        <v>181</v>
      </c>
    </row>
    <row r="364" spans="2:65" s="13" customFormat="1" ht="11.25">
      <c r="B364" s="156"/>
      <c r="D364" s="150" t="s">
        <v>193</v>
      </c>
      <c r="E364" s="157" t="s">
        <v>20</v>
      </c>
      <c r="F364" s="158" t="s">
        <v>189</v>
      </c>
      <c r="H364" s="159">
        <v>4</v>
      </c>
      <c r="I364" s="160"/>
      <c r="L364" s="156"/>
      <c r="M364" s="161"/>
      <c r="T364" s="162"/>
      <c r="AT364" s="157" t="s">
        <v>193</v>
      </c>
      <c r="AU364" s="157" t="s">
        <v>82</v>
      </c>
      <c r="AV364" s="13" t="s">
        <v>82</v>
      </c>
      <c r="AW364" s="13" t="s">
        <v>36</v>
      </c>
      <c r="AX364" s="13" t="s">
        <v>22</v>
      </c>
      <c r="AY364" s="157" t="s">
        <v>181</v>
      </c>
    </row>
    <row r="365" spans="2:65" s="1" customFormat="1" ht="16.5" customHeight="1">
      <c r="B365" s="33"/>
      <c r="C365" s="177" t="s">
        <v>466</v>
      </c>
      <c r="D365" s="177" t="s">
        <v>309</v>
      </c>
      <c r="E365" s="178" t="s">
        <v>537</v>
      </c>
      <c r="F365" s="179" t="s">
        <v>538</v>
      </c>
      <c r="G365" s="180" t="s">
        <v>187</v>
      </c>
      <c r="H365" s="181">
        <v>4</v>
      </c>
      <c r="I365" s="182"/>
      <c r="J365" s="183">
        <f>ROUND(I365*H365,2)</f>
        <v>0</v>
      </c>
      <c r="K365" s="179" t="s">
        <v>188</v>
      </c>
      <c r="L365" s="184"/>
      <c r="M365" s="185" t="s">
        <v>20</v>
      </c>
      <c r="N365" s="186" t="s">
        <v>45</v>
      </c>
      <c r="P365" s="141">
        <f>O365*H365</f>
        <v>0</v>
      </c>
      <c r="Q365" s="141">
        <v>5.5999999999999999E-3</v>
      </c>
      <c r="R365" s="141">
        <f>Q365*H365</f>
        <v>2.24E-2</v>
      </c>
      <c r="S365" s="141">
        <v>0</v>
      </c>
      <c r="T365" s="142">
        <f>S365*H365</f>
        <v>0</v>
      </c>
      <c r="AR365" s="143" t="s">
        <v>431</v>
      </c>
      <c r="AT365" s="143" t="s">
        <v>309</v>
      </c>
      <c r="AU365" s="143" t="s">
        <v>82</v>
      </c>
      <c r="AY365" s="18" t="s">
        <v>181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8" t="s">
        <v>22</v>
      </c>
      <c r="BK365" s="144">
        <f>ROUND(I365*H365,2)</f>
        <v>0</v>
      </c>
      <c r="BL365" s="18" t="s">
        <v>317</v>
      </c>
      <c r="BM365" s="143" t="s">
        <v>2365</v>
      </c>
    </row>
    <row r="366" spans="2:65" s="1" customFormat="1" ht="16.5" customHeight="1">
      <c r="B366" s="33"/>
      <c r="C366" s="132" t="s">
        <v>472</v>
      </c>
      <c r="D366" s="132" t="s">
        <v>184</v>
      </c>
      <c r="E366" s="133" t="s">
        <v>546</v>
      </c>
      <c r="F366" s="134" t="s">
        <v>547</v>
      </c>
      <c r="G366" s="135" t="s">
        <v>491</v>
      </c>
      <c r="H366" s="136">
        <v>5</v>
      </c>
      <c r="I366" s="137"/>
      <c r="J366" s="138">
        <f>ROUND(I366*H366,2)</f>
        <v>0</v>
      </c>
      <c r="K366" s="134" t="s">
        <v>188</v>
      </c>
      <c r="L366" s="33"/>
      <c r="M366" s="139" t="s">
        <v>20</v>
      </c>
      <c r="N366" s="140" t="s">
        <v>45</v>
      </c>
      <c r="P366" s="141">
        <f>O366*H366</f>
        <v>0</v>
      </c>
      <c r="Q366" s="141">
        <v>0</v>
      </c>
      <c r="R366" s="141">
        <f>Q366*H366</f>
        <v>0</v>
      </c>
      <c r="S366" s="141">
        <v>8.5999999999999998E-4</v>
      </c>
      <c r="T366" s="142">
        <f>S366*H366</f>
        <v>4.3E-3</v>
      </c>
      <c r="AR366" s="143" t="s">
        <v>317</v>
      </c>
      <c r="AT366" s="143" t="s">
        <v>184</v>
      </c>
      <c r="AU366" s="143" t="s">
        <v>82</v>
      </c>
      <c r="AY366" s="18" t="s">
        <v>181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8" t="s">
        <v>22</v>
      </c>
      <c r="BK366" s="144">
        <f>ROUND(I366*H366,2)</f>
        <v>0</v>
      </c>
      <c r="BL366" s="18" t="s">
        <v>317</v>
      </c>
      <c r="BM366" s="143" t="s">
        <v>2366</v>
      </c>
    </row>
    <row r="367" spans="2:65" s="1" customFormat="1" ht="11.25">
      <c r="B367" s="33"/>
      <c r="D367" s="145" t="s">
        <v>191</v>
      </c>
      <c r="F367" s="146" t="s">
        <v>549</v>
      </c>
      <c r="I367" s="147"/>
      <c r="L367" s="33"/>
      <c r="M367" s="148"/>
      <c r="T367" s="54"/>
      <c r="AT367" s="18" t="s">
        <v>191</v>
      </c>
      <c r="AU367" s="18" t="s">
        <v>82</v>
      </c>
    </row>
    <row r="368" spans="2:65" s="12" customFormat="1" ht="11.25">
      <c r="B368" s="149"/>
      <c r="D368" s="150" t="s">
        <v>193</v>
      </c>
      <c r="E368" s="151" t="s">
        <v>20</v>
      </c>
      <c r="F368" s="152" t="s">
        <v>2274</v>
      </c>
      <c r="H368" s="151" t="s">
        <v>20</v>
      </c>
      <c r="I368" s="153"/>
      <c r="L368" s="149"/>
      <c r="M368" s="154"/>
      <c r="T368" s="155"/>
      <c r="AT368" s="151" t="s">
        <v>193</v>
      </c>
      <c r="AU368" s="151" t="s">
        <v>82</v>
      </c>
      <c r="AV368" s="12" t="s">
        <v>22</v>
      </c>
      <c r="AW368" s="12" t="s">
        <v>36</v>
      </c>
      <c r="AX368" s="12" t="s">
        <v>74</v>
      </c>
      <c r="AY368" s="151" t="s">
        <v>181</v>
      </c>
    </row>
    <row r="369" spans="2:65" s="13" customFormat="1" ht="11.25">
      <c r="B369" s="156"/>
      <c r="D369" s="150" t="s">
        <v>193</v>
      </c>
      <c r="E369" s="157" t="s">
        <v>20</v>
      </c>
      <c r="F369" s="158" t="s">
        <v>182</v>
      </c>
      <c r="H369" s="159">
        <v>3</v>
      </c>
      <c r="I369" s="160"/>
      <c r="L369" s="156"/>
      <c r="M369" s="161"/>
      <c r="T369" s="162"/>
      <c r="AT369" s="157" t="s">
        <v>193</v>
      </c>
      <c r="AU369" s="157" t="s">
        <v>82</v>
      </c>
      <c r="AV369" s="13" t="s">
        <v>82</v>
      </c>
      <c r="AW369" s="13" t="s">
        <v>36</v>
      </c>
      <c r="AX369" s="13" t="s">
        <v>74</v>
      </c>
      <c r="AY369" s="157" t="s">
        <v>181</v>
      </c>
    </row>
    <row r="370" spans="2:65" s="12" customFormat="1" ht="11.25">
      <c r="B370" s="149"/>
      <c r="D370" s="150" t="s">
        <v>193</v>
      </c>
      <c r="E370" s="151" t="s">
        <v>20</v>
      </c>
      <c r="F370" s="152" t="s">
        <v>2272</v>
      </c>
      <c r="H370" s="151" t="s">
        <v>20</v>
      </c>
      <c r="I370" s="153"/>
      <c r="L370" s="149"/>
      <c r="M370" s="154"/>
      <c r="T370" s="155"/>
      <c r="AT370" s="151" t="s">
        <v>193</v>
      </c>
      <c r="AU370" s="151" t="s">
        <v>82</v>
      </c>
      <c r="AV370" s="12" t="s">
        <v>22</v>
      </c>
      <c r="AW370" s="12" t="s">
        <v>36</v>
      </c>
      <c r="AX370" s="12" t="s">
        <v>74</v>
      </c>
      <c r="AY370" s="151" t="s">
        <v>181</v>
      </c>
    </row>
    <row r="371" spans="2:65" s="13" customFormat="1" ht="11.25">
      <c r="B371" s="156"/>
      <c r="D371" s="150" t="s">
        <v>193</v>
      </c>
      <c r="E371" s="157" t="s">
        <v>20</v>
      </c>
      <c r="F371" s="158" t="s">
        <v>82</v>
      </c>
      <c r="H371" s="159">
        <v>2</v>
      </c>
      <c r="I371" s="160"/>
      <c r="L371" s="156"/>
      <c r="M371" s="161"/>
      <c r="T371" s="162"/>
      <c r="AT371" s="157" t="s">
        <v>193</v>
      </c>
      <c r="AU371" s="157" t="s">
        <v>82</v>
      </c>
      <c r="AV371" s="13" t="s">
        <v>82</v>
      </c>
      <c r="AW371" s="13" t="s">
        <v>36</v>
      </c>
      <c r="AX371" s="13" t="s">
        <v>74</v>
      </c>
      <c r="AY371" s="157" t="s">
        <v>181</v>
      </c>
    </row>
    <row r="372" spans="2:65" s="14" customFormat="1" ht="11.25">
      <c r="B372" s="163"/>
      <c r="D372" s="150" t="s">
        <v>193</v>
      </c>
      <c r="E372" s="164" t="s">
        <v>20</v>
      </c>
      <c r="F372" s="165" t="s">
        <v>202</v>
      </c>
      <c r="H372" s="166">
        <v>5</v>
      </c>
      <c r="I372" s="167"/>
      <c r="L372" s="163"/>
      <c r="M372" s="168"/>
      <c r="T372" s="169"/>
      <c r="AT372" s="164" t="s">
        <v>193</v>
      </c>
      <c r="AU372" s="164" t="s">
        <v>82</v>
      </c>
      <c r="AV372" s="14" t="s">
        <v>189</v>
      </c>
      <c r="AW372" s="14" t="s">
        <v>36</v>
      </c>
      <c r="AX372" s="14" t="s">
        <v>22</v>
      </c>
      <c r="AY372" s="164" t="s">
        <v>181</v>
      </c>
    </row>
    <row r="373" spans="2:65" s="1" customFormat="1" ht="24.2" customHeight="1">
      <c r="B373" s="33"/>
      <c r="C373" s="132" t="s">
        <v>479</v>
      </c>
      <c r="D373" s="132" t="s">
        <v>184</v>
      </c>
      <c r="E373" s="133" t="s">
        <v>556</v>
      </c>
      <c r="F373" s="134" t="s">
        <v>557</v>
      </c>
      <c r="G373" s="135" t="s">
        <v>187</v>
      </c>
      <c r="H373" s="136">
        <v>11</v>
      </c>
      <c r="I373" s="137"/>
      <c r="J373" s="138">
        <f>ROUND(I373*H373,2)</f>
        <v>0</v>
      </c>
      <c r="K373" s="134" t="s">
        <v>188</v>
      </c>
      <c r="L373" s="33"/>
      <c r="M373" s="139" t="s">
        <v>20</v>
      </c>
      <c r="N373" s="140" t="s">
        <v>45</v>
      </c>
      <c r="P373" s="141">
        <f>O373*H373</f>
        <v>0</v>
      </c>
      <c r="Q373" s="141">
        <v>0</v>
      </c>
      <c r="R373" s="141">
        <f>Q373*H373</f>
        <v>0</v>
      </c>
      <c r="S373" s="141">
        <v>8.5999999999999998E-4</v>
      </c>
      <c r="T373" s="142">
        <f>S373*H373</f>
        <v>9.4599999999999997E-3</v>
      </c>
      <c r="AR373" s="143" t="s">
        <v>317</v>
      </c>
      <c r="AT373" s="143" t="s">
        <v>184</v>
      </c>
      <c r="AU373" s="143" t="s">
        <v>82</v>
      </c>
      <c r="AY373" s="18" t="s">
        <v>181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22</v>
      </c>
      <c r="BK373" s="144">
        <f>ROUND(I373*H373,2)</f>
        <v>0</v>
      </c>
      <c r="BL373" s="18" t="s">
        <v>317</v>
      </c>
      <c r="BM373" s="143" t="s">
        <v>2367</v>
      </c>
    </row>
    <row r="374" spans="2:65" s="1" customFormat="1" ht="11.25">
      <c r="B374" s="33"/>
      <c r="D374" s="145" t="s">
        <v>191</v>
      </c>
      <c r="F374" s="146" t="s">
        <v>559</v>
      </c>
      <c r="I374" s="147"/>
      <c r="L374" s="33"/>
      <c r="M374" s="148"/>
      <c r="T374" s="54"/>
      <c r="AT374" s="18" t="s">
        <v>191</v>
      </c>
      <c r="AU374" s="18" t="s">
        <v>82</v>
      </c>
    </row>
    <row r="375" spans="2:65" s="12" customFormat="1" ht="11.25">
      <c r="B375" s="149"/>
      <c r="D375" s="150" t="s">
        <v>193</v>
      </c>
      <c r="E375" s="151" t="s">
        <v>20</v>
      </c>
      <c r="F375" s="152" t="s">
        <v>2274</v>
      </c>
      <c r="H375" s="151" t="s">
        <v>20</v>
      </c>
      <c r="I375" s="153"/>
      <c r="L375" s="149"/>
      <c r="M375" s="154"/>
      <c r="T375" s="155"/>
      <c r="AT375" s="151" t="s">
        <v>193</v>
      </c>
      <c r="AU375" s="151" t="s">
        <v>82</v>
      </c>
      <c r="AV375" s="12" t="s">
        <v>22</v>
      </c>
      <c r="AW375" s="12" t="s">
        <v>36</v>
      </c>
      <c r="AX375" s="12" t="s">
        <v>74</v>
      </c>
      <c r="AY375" s="151" t="s">
        <v>181</v>
      </c>
    </row>
    <row r="376" spans="2:65" s="13" customFormat="1" ht="11.25">
      <c r="B376" s="156"/>
      <c r="D376" s="150" t="s">
        <v>193</v>
      </c>
      <c r="E376" s="157" t="s">
        <v>20</v>
      </c>
      <c r="F376" s="158" t="s">
        <v>216</v>
      </c>
      <c r="H376" s="159">
        <v>5</v>
      </c>
      <c r="I376" s="160"/>
      <c r="L376" s="156"/>
      <c r="M376" s="161"/>
      <c r="T376" s="162"/>
      <c r="AT376" s="157" t="s">
        <v>193</v>
      </c>
      <c r="AU376" s="157" t="s">
        <v>82</v>
      </c>
      <c r="AV376" s="13" t="s">
        <v>82</v>
      </c>
      <c r="AW376" s="13" t="s">
        <v>36</v>
      </c>
      <c r="AX376" s="13" t="s">
        <v>74</v>
      </c>
      <c r="AY376" s="157" t="s">
        <v>181</v>
      </c>
    </row>
    <row r="377" spans="2:65" s="12" customFormat="1" ht="11.25">
      <c r="B377" s="149"/>
      <c r="D377" s="150" t="s">
        <v>193</v>
      </c>
      <c r="E377" s="151" t="s">
        <v>20</v>
      </c>
      <c r="F377" s="152" t="s">
        <v>2272</v>
      </c>
      <c r="H377" s="151" t="s">
        <v>20</v>
      </c>
      <c r="I377" s="153"/>
      <c r="L377" s="149"/>
      <c r="M377" s="154"/>
      <c r="T377" s="155"/>
      <c r="AT377" s="151" t="s">
        <v>193</v>
      </c>
      <c r="AU377" s="151" t="s">
        <v>82</v>
      </c>
      <c r="AV377" s="12" t="s">
        <v>22</v>
      </c>
      <c r="AW377" s="12" t="s">
        <v>36</v>
      </c>
      <c r="AX377" s="12" t="s">
        <v>74</v>
      </c>
      <c r="AY377" s="151" t="s">
        <v>181</v>
      </c>
    </row>
    <row r="378" spans="2:65" s="13" customFormat="1" ht="11.25">
      <c r="B378" s="156"/>
      <c r="D378" s="150" t="s">
        <v>193</v>
      </c>
      <c r="E378" s="157" t="s">
        <v>20</v>
      </c>
      <c r="F378" s="158" t="s">
        <v>222</v>
      </c>
      <c r="H378" s="159">
        <v>6</v>
      </c>
      <c r="I378" s="160"/>
      <c r="L378" s="156"/>
      <c r="M378" s="161"/>
      <c r="T378" s="162"/>
      <c r="AT378" s="157" t="s">
        <v>193</v>
      </c>
      <c r="AU378" s="157" t="s">
        <v>82</v>
      </c>
      <c r="AV378" s="13" t="s">
        <v>82</v>
      </c>
      <c r="AW378" s="13" t="s">
        <v>36</v>
      </c>
      <c r="AX378" s="13" t="s">
        <v>74</v>
      </c>
      <c r="AY378" s="157" t="s">
        <v>181</v>
      </c>
    </row>
    <row r="379" spans="2:65" s="14" customFormat="1" ht="11.25">
      <c r="B379" s="163"/>
      <c r="D379" s="150" t="s">
        <v>193</v>
      </c>
      <c r="E379" s="164" t="s">
        <v>20</v>
      </c>
      <c r="F379" s="165" t="s">
        <v>202</v>
      </c>
      <c r="H379" s="166">
        <v>11</v>
      </c>
      <c r="I379" s="167"/>
      <c r="L379" s="163"/>
      <c r="M379" s="168"/>
      <c r="T379" s="169"/>
      <c r="AT379" s="164" t="s">
        <v>193</v>
      </c>
      <c r="AU379" s="164" t="s">
        <v>82</v>
      </c>
      <c r="AV379" s="14" t="s">
        <v>189</v>
      </c>
      <c r="AW379" s="14" t="s">
        <v>36</v>
      </c>
      <c r="AX379" s="14" t="s">
        <v>22</v>
      </c>
      <c r="AY379" s="164" t="s">
        <v>181</v>
      </c>
    </row>
    <row r="380" spans="2:65" s="11" customFormat="1" ht="22.9" customHeight="1">
      <c r="B380" s="120"/>
      <c r="D380" s="121" t="s">
        <v>73</v>
      </c>
      <c r="E380" s="130" t="s">
        <v>560</v>
      </c>
      <c r="F380" s="130" t="s">
        <v>561</v>
      </c>
      <c r="I380" s="123"/>
      <c r="J380" s="131">
        <f>BK380</f>
        <v>0</v>
      </c>
      <c r="L380" s="120"/>
      <c r="M380" s="125"/>
      <c r="P380" s="126">
        <f>SUM(P381:P498)</f>
        <v>0</v>
      </c>
      <c r="R380" s="126">
        <f>SUM(R381:R498)</f>
        <v>2.9516095260000004</v>
      </c>
      <c r="T380" s="127">
        <f>SUM(T381:T498)</f>
        <v>4.725E-3</v>
      </c>
      <c r="AR380" s="121" t="s">
        <v>82</v>
      </c>
      <c r="AT380" s="128" t="s">
        <v>73</v>
      </c>
      <c r="AU380" s="128" t="s">
        <v>22</v>
      </c>
      <c r="AY380" s="121" t="s">
        <v>181</v>
      </c>
      <c r="BK380" s="129">
        <f>SUM(BK381:BK498)</f>
        <v>0</v>
      </c>
    </row>
    <row r="381" spans="2:65" s="1" customFormat="1" ht="62.65" customHeight="1">
      <c r="B381" s="33"/>
      <c r="C381" s="132" t="s">
        <v>488</v>
      </c>
      <c r="D381" s="132" t="s">
        <v>184</v>
      </c>
      <c r="E381" s="133" t="s">
        <v>563</v>
      </c>
      <c r="F381" s="134" t="s">
        <v>564</v>
      </c>
      <c r="G381" s="135" t="s">
        <v>211</v>
      </c>
      <c r="H381" s="136">
        <v>38.343000000000004</v>
      </c>
      <c r="I381" s="137"/>
      <c r="J381" s="138">
        <f>ROUND(I381*H381,2)</f>
        <v>0</v>
      </c>
      <c r="K381" s="134" t="s">
        <v>188</v>
      </c>
      <c r="L381" s="33"/>
      <c r="M381" s="139" t="s">
        <v>20</v>
      </c>
      <c r="N381" s="140" t="s">
        <v>45</v>
      </c>
      <c r="P381" s="141">
        <f>O381*H381</f>
        <v>0</v>
      </c>
      <c r="Q381" s="141">
        <v>2.614E-2</v>
      </c>
      <c r="R381" s="141">
        <f>Q381*H381</f>
        <v>1.0022860200000001</v>
      </c>
      <c r="S381" s="141">
        <v>0</v>
      </c>
      <c r="T381" s="142">
        <f>S381*H381</f>
        <v>0</v>
      </c>
      <c r="AR381" s="143" t="s">
        <v>317</v>
      </c>
      <c r="AT381" s="143" t="s">
        <v>184</v>
      </c>
      <c r="AU381" s="143" t="s">
        <v>82</v>
      </c>
      <c r="AY381" s="18" t="s">
        <v>181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8" t="s">
        <v>22</v>
      </c>
      <c r="BK381" s="144">
        <f>ROUND(I381*H381,2)</f>
        <v>0</v>
      </c>
      <c r="BL381" s="18" t="s">
        <v>317</v>
      </c>
      <c r="BM381" s="143" t="s">
        <v>2368</v>
      </c>
    </row>
    <row r="382" spans="2:65" s="1" customFormat="1" ht="11.25">
      <c r="B382" s="33"/>
      <c r="D382" s="145" t="s">
        <v>191</v>
      </c>
      <c r="F382" s="146" t="s">
        <v>566</v>
      </c>
      <c r="I382" s="147"/>
      <c r="L382" s="33"/>
      <c r="M382" s="148"/>
      <c r="T382" s="54"/>
      <c r="AT382" s="18" t="s">
        <v>191</v>
      </c>
      <c r="AU382" s="18" t="s">
        <v>82</v>
      </c>
    </row>
    <row r="383" spans="2:65" s="12" customFormat="1" ht="11.25">
      <c r="B383" s="149"/>
      <c r="D383" s="150" t="s">
        <v>193</v>
      </c>
      <c r="E383" s="151" t="s">
        <v>20</v>
      </c>
      <c r="F383" s="152" t="s">
        <v>2272</v>
      </c>
      <c r="H383" s="151" t="s">
        <v>20</v>
      </c>
      <c r="I383" s="153"/>
      <c r="L383" s="149"/>
      <c r="M383" s="154"/>
      <c r="T383" s="155"/>
      <c r="AT383" s="151" t="s">
        <v>193</v>
      </c>
      <c r="AU383" s="151" t="s">
        <v>82</v>
      </c>
      <c r="AV383" s="12" t="s">
        <v>22</v>
      </c>
      <c r="AW383" s="12" t="s">
        <v>36</v>
      </c>
      <c r="AX383" s="12" t="s">
        <v>74</v>
      </c>
      <c r="AY383" s="151" t="s">
        <v>181</v>
      </c>
    </row>
    <row r="384" spans="2:65" s="13" customFormat="1" ht="11.25">
      <c r="B384" s="156"/>
      <c r="D384" s="150" t="s">
        <v>193</v>
      </c>
      <c r="E384" s="157" t="s">
        <v>20</v>
      </c>
      <c r="F384" s="158" t="s">
        <v>2369</v>
      </c>
      <c r="H384" s="159">
        <v>13.811</v>
      </c>
      <c r="I384" s="160"/>
      <c r="L384" s="156"/>
      <c r="M384" s="161"/>
      <c r="T384" s="162"/>
      <c r="AT384" s="157" t="s">
        <v>193</v>
      </c>
      <c r="AU384" s="157" t="s">
        <v>82</v>
      </c>
      <c r="AV384" s="13" t="s">
        <v>82</v>
      </c>
      <c r="AW384" s="13" t="s">
        <v>36</v>
      </c>
      <c r="AX384" s="13" t="s">
        <v>74</v>
      </c>
      <c r="AY384" s="157" t="s">
        <v>181</v>
      </c>
    </row>
    <row r="385" spans="2:65" s="12" customFormat="1" ht="11.25">
      <c r="B385" s="149"/>
      <c r="D385" s="150" t="s">
        <v>193</v>
      </c>
      <c r="E385" s="151" t="s">
        <v>20</v>
      </c>
      <c r="F385" s="152" t="s">
        <v>2272</v>
      </c>
      <c r="H385" s="151" t="s">
        <v>20</v>
      </c>
      <c r="I385" s="153"/>
      <c r="L385" s="149"/>
      <c r="M385" s="154"/>
      <c r="T385" s="155"/>
      <c r="AT385" s="151" t="s">
        <v>193</v>
      </c>
      <c r="AU385" s="151" t="s">
        <v>82</v>
      </c>
      <c r="AV385" s="12" t="s">
        <v>22</v>
      </c>
      <c r="AW385" s="12" t="s">
        <v>36</v>
      </c>
      <c r="AX385" s="12" t="s">
        <v>74</v>
      </c>
      <c r="AY385" s="151" t="s">
        <v>181</v>
      </c>
    </row>
    <row r="386" spans="2:65" s="13" customFormat="1" ht="11.25">
      <c r="B386" s="156"/>
      <c r="D386" s="150" t="s">
        <v>193</v>
      </c>
      <c r="E386" s="157" t="s">
        <v>20</v>
      </c>
      <c r="F386" s="158" t="s">
        <v>2370</v>
      </c>
      <c r="H386" s="159">
        <v>24.532</v>
      </c>
      <c r="I386" s="160"/>
      <c r="L386" s="156"/>
      <c r="M386" s="161"/>
      <c r="T386" s="162"/>
      <c r="AT386" s="157" t="s">
        <v>193</v>
      </c>
      <c r="AU386" s="157" t="s">
        <v>82</v>
      </c>
      <c r="AV386" s="13" t="s">
        <v>82</v>
      </c>
      <c r="AW386" s="13" t="s">
        <v>36</v>
      </c>
      <c r="AX386" s="13" t="s">
        <v>74</v>
      </c>
      <c r="AY386" s="157" t="s">
        <v>181</v>
      </c>
    </row>
    <row r="387" spans="2:65" s="14" customFormat="1" ht="11.25">
      <c r="B387" s="163"/>
      <c r="D387" s="150" t="s">
        <v>193</v>
      </c>
      <c r="E387" s="164" t="s">
        <v>20</v>
      </c>
      <c r="F387" s="165" t="s">
        <v>202</v>
      </c>
      <c r="H387" s="166">
        <v>38.343000000000004</v>
      </c>
      <c r="I387" s="167"/>
      <c r="L387" s="163"/>
      <c r="M387" s="168"/>
      <c r="T387" s="169"/>
      <c r="AT387" s="164" t="s">
        <v>193</v>
      </c>
      <c r="AU387" s="164" t="s">
        <v>82</v>
      </c>
      <c r="AV387" s="14" t="s">
        <v>189</v>
      </c>
      <c r="AW387" s="14" t="s">
        <v>36</v>
      </c>
      <c r="AX387" s="14" t="s">
        <v>22</v>
      </c>
      <c r="AY387" s="164" t="s">
        <v>181</v>
      </c>
    </row>
    <row r="388" spans="2:65" s="1" customFormat="1" ht="55.5" customHeight="1">
      <c r="B388" s="33"/>
      <c r="C388" s="132" t="s">
        <v>494</v>
      </c>
      <c r="D388" s="132" t="s">
        <v>184</v>
      </c>
      <c r="E388" s="133" t="s">
        <v>571</v>
      </c>
      <c r="F388" s="134" t="s">
        <v>572</v>
      </c>
      <c r="G388" s="135" t="s">
        <v>280</v>
      </c>
      <c r="H388" s="136">
        <v>22.34</v>
      </c>
      <c r="I388" s="137"/>
      <c r="J388" s="138">
        <f>ROUND(I388*H388,2)</f>
        <v>0</v>
      </c>
      <c r="K388" s="134" t="s">
        <v>188</v>
      </c>
      <c r="L388" s="33"/>
      <c r="M388" s="139" t="s">
        <v>20</v>
      </c>
      <c r="N388" s="140" t="s">
        <v>45</v>
      </c>
      <c r="P388" s="141">
        <f>O388*H388</f>
        <v>0</v>
      </c>
      <c r="Q388" s="141">
        <v>2.5000000000000001E-4</v>
      </c>
      <c r="R388" s="141">
        <f>Q388*H388</f>
        <v>5.5849999999999997E-3</v>
      </c>
      <c r="S388" s="141">
        <v>0</v>
      </c>
      <c r="T388" s="142">
        <f>S388*H388</f>
        <v>0</v>
      </c>
      <c r="AR388" s="143" t="s">
        <v>317</v>
      </c>
      <c r="AT388" s="143" t="s">
        <v>184</v>
      </c>
      <c r="AU388" s="143" t="s">
        <v>82</v>
      </c>
      <c r="AY388" s="18" t="s">
        <v>181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8" t="s">
        <v>22</v>
      </c>
      <c r="BK388" s="144">
        <f>ROUND(I388*H388,2)</f>
        <v>0</v>
      </c>
      <c r="BL388" s="18" t="s">
        <v>317</v>
      </c>
      <c r="BM388" s="143" t="s">
        <v>2371</v>
      </c>
    </row>
    <row r="389" spans="2:65" s="1" customFormat="1" ht="11.25">
      <c r="B389" s="33"/>
      <c r="D389" s="145" t="s">
        <v>191</v>
      </c>
      <c r="F389" s="146" t="s">
        <v>574</v>
      </c>
      <c r="I389" s="147"/>
      <c r="L389" s="33"/>
      <c r="M389" s="148"/>
      <c r="T389" s="54"/>
      <c r="AT389" s="18" t="s">
        <v>191</v>
      </c>
      <c r="AU389" s="18" t="s">
        <v>82</v>
      </c>
    </row>
    <row r="390" spans="2:65" s="12" customFormat="1" ht="11.25">
      <c r="B390" s="149"/>
      <c r="D390" s="150" t="s">
        <v>193</v>
      </c>
      <c r="E390" s="151" t="s">
        <v>20</v>
      </c>
      <c r="F390" s="152" t="s">
        <v>2272</v>
      </c>
      <c r="H390" s="151" t="s">
        <v>20</v>
      </c>
      <c r="I390" s="153"/>
      <c r="L390" s="149"/>
      <c r="M390" s="154"/>
      <c r="T390" s="155"/>
      <c r="AT390" s="151" t="s">
        <v>193</v>
      </c>
      <c r="AU390" s="151" t="s">
        <v>82</v>
      </c>
      <c r="AV390" s="12" t="s">
        <v>22</v>
      </c>
      <c r="AW390" s="12" t="s">
        <v>36</v>
      </c>
      <c r="AX390" s="12" t="s">
        <v>74</v>
      </c>
      <c r="AY390" s="151" t="s">
        <v>181</v>
      </c>
    </row>
    <row r="391" spans="2:65" s="13" customFormat="1" ht="11.25">
      <c r="B391" s="156"/>
      <c r="D391" s="150" t="s">
        <v>193</v>
      </c>
      <c r="E391" s="157" t="s">
        <v>20</v>
      </c>
      <c r="F391" s="158" t="s">
        <v>2372</v>
      </c>
      <c r="H391" s="159">
        <v>8.56</v>
      </c>
      <c r="I391" s="160"/>
      <c r="L391" s="156"/>
      <c r="M391" s="161"/>
      <c r="T391" s="162"/>
      <c r="AT391" s="157" t="s">
        <v>193</v>
      </c>
      <c r="AU391" s="157" t="s">
        <v>82</v>
      </c>
      <c r="AV391" s="13" t="s">
        <v>82</v>
      </c>
      <c r="AW391" s="13" t="s">
        <v>36</v>
      </c>
      <c r="AX391" s="13" t="s">
        <v>74</v>
      </c>
      <c r="AY391" s="157" t="s">
        <v>181</v>
      </c>
    </row>
    <row r="392" spans="2:65" s="12" customFormat="1" ht="11.25">
      <c r="B392" s="149"/>
      <c r="D392" s="150" t="s">
        <v>193</v>
      </c>
      <c r="E392" s="151" t="s">
        <v>20</v>
      </c>
      <c r="F392" s="152" t="s">
        <v>2272</v>
      </c>
      <c r="H392" s="151" t="s">
        <v>20</v>
      </c>
      <c r="I392" s="153"/>
      <c r="L392" s="149"/>
      <c r="M392" s="154"/>
      <c r="T392" s="155"/>
      <c r="AT392" s="151" t="s">
        <v>193</v>
      </c>
      <c r="AU392" s="151" t="s">
        <v>82</v>
      </c>
      <c r="AV392" s="12" t="s">
        <v>22</v>
      </c>
      <c r="AW392" s="12" t="s">
        <v>36</v>
      </c>
      <c r="AX392" s="12" t="s">
        <v>74</v>
      </c>
      <c r="AY392" s="151" t="s">
        <v>181</v>
      </c>
    </row>
    <row r="393" spans="2:65" s="13" customFormat="1" ht="22.5">
      <c r="B393" s="156"/>
      <c r="D393" s="150" t="s">
        <v>193</v>
      </c>
      <c r="E393" s="157" t="s">
        <v>20</v>
      </c>
      <c r="F393" s="158" t="s">
        <v>2373</v>
      </c>
      <c r="H393" s="159">
        <v>13.78</v>
      </c>
      <c r="I393" s="160"/>
      <c r="L393" s="156"/>
      <c r="M393" s="161"/>
      <c r="T393" s="162"/>
      <c r="AT393" s="157" t="s">
        <v>193</v>
      </c>
      <c r="AU393" s="157" t="s">
        <v>82</v>
      </c>
      <c r="AV393" s="13" t="s">
        <v>82</v>
      </c>
      <c r="AW393" s="13" t="s">
        <v>36</v>
      </c>
      <c r="AX393" s="13" t="s">
        <v>74</v>
      </c>
      <c r="AY393" s="157" t="s">
        <v>181</v>
      </c>
    </row>
    <row r="394" spans="2:65" s="14" customFormat="1" ht="11.25">
      <c r="B394" s="163"/>
      <c r="D394" s="150" t="s">
        <v>193</v>
      </c>
      <c r="E394" s="164" t="s">
        <v>20</v>
      </c>
      <c r="F394" s="165" t="s">
        <v>202</v>
      </c>
      <c r="H394" s="166">
        <v>22.34</v>
      </c>
      <c r="I394" s="167"/>
      <c r="L394" s="163"/>
      <c r="M394" s="168"/>
      <c r="T394" s="169"/>
      <c r="AT394" s="164" t="s">
        <v>193</v>
      </c>
      <c r="AU394" s="164" t="s">
        <v>82</v>
      </c>
      <c r="AV394" s="14" t="s">
        <v>189</v>
      </c>
      <c r="AW394" s="14" t="s">
        <v>36</v>
      </c>
      <c r="AX394" s="14" t="s">
        <v>22</v>
      </c>
      <c r="AY394" s="164" t="s">
        <v>181</v>
      </c>
    </row>
    <row r="395" spans="2:65" s="1" customFormat="1" ht="44.25" customHeight="1">
      <c r="B395" s="33"/>
      <c r="C395" s="132" t="s">
        <v>499</v>
      </c>
      <c r="D395" s="132" t="s">
        <v>184</v>
      </c>
      <c r="E395" s="133" t="s">
        <v>579</v>
      </c>
      <c r="F395" s="134" t="s">
        <v>580</v>
      </c>
      <c r="G395" s="135" t="s">
        <v>280</v>
      </c>
      <c r="H395" s="136">
        <v>27.79</v>
      </c>
      <c r="I395" s="137"/>
      <c r="J395" s="138">
        <f>ROUND(I395*H395,2)</f>
        <v>0</v>
      </c>
      <c r="K395" s="134" t="s">
        <v>188</v>
      </c>
      <c r="L395" s="33"/>
      <c r="M395" s="139" t="s">
        <v>20</v>
      </c>
      <c r="N395" s="140" t="s">
        <v>45</v>
      </c>
      <c r="P395" s="141">
        <f>O395*H395</f>
        <v>0</v>
      </c>
      <c r="Q395" s="141">
        <v>3.6000000000000002E-4</v>
      </c>
      <c r="R395" s="141">
        <f>Q395*H395</f>
        <v>1.00044E-2</v>
      </c>
      <c r="S395" s="141">
        <v>0</v>
      </c>
      <c r="T395" s="142">
        <f>S395*H395</f>
        <v>0</v>
      </c>
      <c r="AR395" s="143" t="s">
        <v>317</v>
      </c>
      <c r="AT395" s="143" t="s">
        <v>184</v>
      </c>
      <c r="AU395" s="143" t="s">
        <v>82</v>
      </c>
      <c r="AY395" s="18" t="s">
        <v>181</v>
      </c>
      <c r="BE395" s="144">
        <f>IF(N395="základní",J395,0)</f>
        <v>0</v>
      </c>
      <c r="BF395" s="144">
        <f>IF(N395="snížená",J395,0)</f>
        <v>0</v>
      </c>
      <c r="BG395" s="144">
        <f>IF(N395="zákl. přenesená",J395,0)</f>
        <v>0</v>
      </c>
      <c r="BH395" s="144">
        <f>IF(N395="sníž. přenesená",J395,0)</f>
        <v>0</v>
      </c>
      <c r="BI395" s="144">
        <f>IF(N395="nulová",J395,0)</f>
        <v>0</v>
      </c>
      <c r="BJ395" s="18" t="s">
        <v>22</v>
      </c>
      <c r="BK395" s="144">
        <f>ROUND(I395*H395,2)</f>
        <v>0</v>
      </c>
      <c r="BL395" s="18" t="s">
        <v>317</v>
      </c>
      <c r="BM395" s="143" t="s">
        <v>2374</v>
      </c>
    </row>
    <row r="396" spans="2:65" s="1" customFormat="1" ht="11.25">
      <c r="B396" s="33"/>
      <c r="D396" s="145" t="s">
        <v>191</v>
      </c>
      <c r="F396" s="146" t="s">
        <v>582</v>
      </c>
      <c r="I396" s="147"/>
      <c r="L396" s="33"/>
      <c r="M396" s="148"/>
      <c r="T396" s="54"/>
      <c r="AT396" s="18" t="s">
        <v>191</v>
      </c>
      <c r="AU396" s="18" t="s">
        <v>82</v>
      </c>
    </row>
    <row r="397" spans="2:65" s="12" customFormat="1" ht="11.25">
      <c r="B397" s="149"/>
      <c r="D397" s="150" t="s">
        <v>193</v>
      </c>
      <c r="E397" s="151" t="s">
        <v>20</v>
      </c>
      <c r="F397" s="152" t="s">
        <v>2272</v>
      </c>
      <c r="H397" s="151" t="s">
        <v>20</v>
      </c>
      <c r="I397" s="153"/>
      <c r="L397" s="149"/>
      <c r="M397" s="154"/>
      <c r="T397" s="155"/>
      <c r="AT397" s="151" t="s">
        <v>193</v>
      </c>
      <c r="AU397" s="151" t="s">
        <v>82</v>
      </c>
      <c r="AV397" s="12" t="s">
        <v>22</v>
      </c>
      <c r="AW397" s="12" t="s">
        <v>36</v>
      </c>
      <c r="AX397" s="12" t="s">
        <v>74</v>
      </c>
      <c r="AY397" s="151" t="s">
        <v>181</v>
      </c>
    </row>
    <row r="398" spans="2:65" s="13" customFormat="1" ht="11.25">
      <c r="B398" s="156"/>
      <c r="D398" s="150" t="s">
        <v>193</v>
      </c>
      <c r="E398" s="157" t="s">
        <v>20</v>
      </c>
      <c r="F398" s="158" t="s">
        <v>2375</v>
      </c>
      <c r="H398" s="159">
        <v>11.71</v>
      </c>
      <c r="I398" s="160"/>
      <c r="L398" s="156"/>
      <c r="M398" s="161"/>
      <c r="T398" s="162"/>
      <c r="AT398" s="157" t="s">
        <v>193</v>
      </c>
      <c r="AU398" s="157" t="s">
        <v>82</v>
      </c>
      <c r="AV398" s="13" t="s">
        <v>82</v>
      </c>
      <c r="AW398" s="13" t="s">
        <v>36</v>
      </c>
      <c r="AX398" s="13" t="s">
        <v>74</v>
      </c>
      <c r="AY398" s="157" t="s">
        <v>181</v>
      </c>
    </row>
    <row r="399" spans="2:65" s="12" customFormat="1" ht="11.25">
      <c r="B399" s="149"/>
      <c r="D399" s="150" t="s">
        <v>193</v>
      </c>
      <c r="E399" s="151" t="s">
        <v>20</v>
      </c>
      <c r="F399" s="152" t="s">
        <v>2272</v>
      </c>
      <c r="H399" s="151" t="s">
        <v>20</v>
      </c>
      <c r="I399" s="153"/>
      <c r="L399" s="149"/>
      <c r="M399" s="154"/>
      <c r="T399" s="155"/>
      <c r="AT399" s="151" t="s">
        <v>193</v>
      </c>
      <c r="AU399" s="151" t="s">
        <v>82</v>
      </c>
      <c r="AV399" s="12" t="s">
        <v>22</v>
      </c>
      <c r="AW399" s="12" t="s">
        <v>36</v>
      </c>
      <c r="AX399" s="12" t="s">
        <v>74</v>
      </c>
      <c r="AY399" s="151" t="s">
        <v>181</v>
      </c>
    </row>
    <row r="400" spans="2:65" s="13" customFormat="1" ht="11.25">
      <c r="B400" s="156"/>
      <c r="D400" s="150" t="s">
        <v>193</v>
      </c>
      <c r="E400" s="157" t="s">
        <v>20</v>
      </c>
      <c r="F400" s="158" t="s">
        <v>2376</v>
      </c>
      <c r="H400" s="159">
        <v>16.079999999999998</v>
      </c>
      <c r="I400" s="160"/>
      <c r="L400" s="156"/>
      <c r="M400" s="161"/>
      <c r="T400" s="162"/>
      <c r="AT400" s="157" t="s">
        <v>193</v>
      </c>
      <c r="AU400" s="157" t="s">
        <v>82</v>
      </c>
      <c r="AV400" s="13" t="s">
        <v>82</v>
      </c>
      <c r="AW400" s="13" t="s">
        <v>36</v>
      </c>
      <c r="AX400" s="13" t="s">
        <v>74</v>
      </c>
      <c r="AY400" s="157" t="s">
        <v>181</v>
      </c>
    </row>
    <row r="401" spans="2:65" s="14" customFormat="1" ht="11.25">
      <c r="B401" s="163"/>
      <c r="D401" s="150" t="s">
        <v>193</v>
      </c>
      <c r="E401" s="164" t="s">
        <v>20</v>
      </c>
      <c r="F401" s="165" t="s">
        <v>202</v>
      </c>
      <c r="H401" s="166">
        <v>27.79</v>
      </c>
      <c r="I401" s="167"/>
      <c r="L401" s="163"/>
      <c r="M401" s="168"/>
      <c r="T401" s="169"/>
      <c r="AT401" s="164" t="s">
        <v>193</v>
      </c>
      <c r="AU401" s="164" t="s">
        <v>82</v>
      </c>
      <c r="AV401" s="14" t="s">
        <v>189</v>
      </c>
      <c r="AW401" s="14" t="s">
        <v>36</v>
      </c>
      <c r="AX401" s="14" t="s">
        <v>22</v>
      </c>
      <c r="AY401" s="164" t="s">
        <v>181</v>
      </c>
    </row>
    <row r="402" spans="2:65" s="1" customFormat="1" ht="44.25" customHeight="1">
      <c r="B402" s="33"/>
      <c r="C402" s="132" t="s">
        <v>506</v>
      </c>
      <c r="D402" s="132" t="s">
        <v>184</v>
      </c>
      <c r="E402" s="133" t="s">
        <v>585</v>
      </c>
      <c r="F402" s="134" t="s">
        <v>586</v>
      </c>
      <c r="G402" s="135" t="s">
        <v>211</v>
      </c>
      <c r="H402" s="136">
        <v>61.970999999999997</v>
      </c>
      <c r="I402" s="137"/>
      <c r="J402" s="138">
        <f>ROUND(I402*H402,2)</f>
        <v>0</v>
      </c>
      <c r="K402" s="134" t="s">
        <v>188</v>
      </c>
      <c r="L402" s="33"/>
      <c r="M402" s="139" t="s">
        <v>20</v>
      </c>
      <c r="N402" s="140" t="s">
        <v>45</v>
      </c>
      <c r="P402" s="141">
        <f>O402*H402</f>
        <v>0</v>
      </c>
      <c r="Q402" s="141">
        <v>6.9999999999999999E-4</v>
      </c>
      <c r="R402" s="141">
        <f>Q402*H402</f>
        <v>4.33797E-2</v>
      </c>
      <c r="S402" s="141">
        <v>0</v>
      </c>
      <c r="T402" s="142">
        <f>S402*H402</f>
        <v>0</v>
      </c>
      <c r="AR402" s="143" t="s">
        <v>317</v>
      </c>
      <c r="AT402" s="143" t="s">
        <v>184</v>
      </c>
      <c r="AU402" s="143" t="s">
        <v>82</v>
      </c>
      <c r="AY402" s="18" t="s">
        <v>181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8" t="s">
        <v>22</v>
      </c>
      <c r="BK402" s="144">
        <f>ROUND(I402*H402,2)</f>
        <v>0</v>
      </c>
      <c r="BL402" s="18" t="s">
        <v>317</v>
      </c>
      <c r="BM402" s="143" t="s">
        <v>2377</v>
      </c>
    </row>
    <row r="403" spans="2:65" s="1" customFormat="1" ht="11.25">
      <c r="B403" s="33"/>
      <c r="D403" s="145" t="s">
        <v>191</v>
      </c>
      <c r="F403" s="146" t="s">
        <v>588</v>
      </c>
      <c r="I403" s="147"/>
      <c r="L403" s="33"/>
      <c r="M403" s="148"/>
      <c r="T403" s="54"/>
      <c r="AT403" s="18" t="s">
        <v>191</v>
      </c>
      <c r="AU403" s="18" t="s">
        <v>82</v>
      </c>
    </row>
    <row r="404" spans="2:65" s="12" customFormat="1" ht="11.25">
      <c r="B404" s="149"/>
      <c r="D404" s="150" t="s">
        <v>193</v>
      </c>
      <c r="E404" s="151" t="s">
        <v>20</v>
      </c>
      <c r="F404" s="152" t="s">
        <v>589</v>
      </c>
      <c r="H404" s="151" t="s">
        <v>20</v>
      </c>
      <c r="I404" s="153"/>
      <c r="L404" s="149"/>
      <c r="M404" s="154"/>
      <c r="T404" s="155"/>
      <c r="AT404" s="151" t="s">
        <v>193</v>
      </c>
      <c r="AU404" s="151" t="s">
        <v>82</v>
      </c>
      <c r="AV404" s="12" t="s">
        <v>22</v>
      </c>
      <c r="AW404" s="12" t="s">
        <v>36</v>
      </c>
      <c r="AX404" s="12" t="s">
        <v>74</v>
      </c>
      <c r="AY404" s="151" t="s">
        <v>181</v>
      </c>
    </row>
    <row r="405" spans="2:65" s="13" customFormat="1" ht="11.25">
      <c r="B405" s="156"/>
      <c r="D405" s="150" t="s">
        <v>193</v>
      </c>
      <c r="E405" s="157" t="s">
        <v>20</v>
      </c>
      <c r="F405" s="158" t="s">
        <v>2378</v>
      </c>
      <c r="H405" s="159">
        <v>38.343000000000004</v>
      </c>
      <c r="I405" s="160"/>
      <c r="L405" s="156"/>
      <c r="M405" s="161"/>
      <c r="T405" s="162"/>
      <c r="AT405" s="157" t="s">
        <v>193</v>
      </c>
      <c r="AU405" s="157" t="s">
        <v>82</v>
      </c>
      <c r="AV405" s="13" t="s">
        <v>82</v>
      </c>
      <c r="AW405" s="13" t="s">
        <v>36</v>
      </c>
      <c r="AX405" s="13" t="s">
        <v>74</v>
      </c>
      <c r="AY405" s="157" t="s">
        <v>181</v>
      </c>
    </row>
    <row r="406" spans="2:65" s="12" customFormat="1" ht="11.25">
      <c r="B406" s="149"/>
      <c r="D406" s="150" t="s">
        <v>193</v>
      </c>
      <c r="E406" s="151" t="s">
        <v>20</v>
      </c>
      <c r="F406" s="152" t="s">
        <v>590</v>
      </c>
      <c r="H406" s="151" t="s">
        <v>20</v>
      </c>
      <c r="I406" s="153"/>
      <c r="L406" s="149"/>
      <c r="M406" s="154"/>
      <c r="T406" s="155"/>
      <c r="AT406" s="151" t="s">
        <v>193</v>
      </c>
      <c r="AU406" s="151" t="s">
        <v>82</v>
      </c>
      <c r="AV406" s="12" t="s">
        <v>22</v>
      </c>
      <c r="AW406" s="12" t="s">
        <v>36</v>
      </c>
      <c r="AX406" s="12" t="s">
        <v>74</v>
      </c>
      <c r="AY406" s="151" t="s">
        <v>181</v>
      </c>
    </row>
    <row r="407" spans="2:65" s="13" customFormat="1" ht="11.25">
      <c r="B407" s="156"/>
      <c r="D407" s="150" t="s">
        <v>193</v>
      </c>
      <c r="E407" s="157" t="s">
        <v>20</v>
      </c>
      <c r="F407" s="158" t="s">
        <v>2379</v>
      </c>
      <c r="H407" s="159">
        <v>23.628</v>
      </c>
      <c r="I407" s="160"/>
      <c r="L407" s="156"/>
      <c r="M407" s="161"/>
      <c r="T407" s="162"/>
      <c r="AT407" s="157" t="s">
        <v>193</v>
      </c>
      <c r="AU407" s="157" t="s">
        <v>82</v>
      </c>
      <c r="AV407" s="13" t="s">
        <v>82</v>
      </c>
      <c r="AW407" s="13" t="s">
        <v>36</v>
      </c>
      <c r="AX407" s="13" t="s">
        <v>74</v>
      </c>
      <c r="AY407" s="157" t="s">
        <v>181</v>
      </c>
    </row>
    <row r="408" spans="2:65" s="14" customFormat="1" ht="11.25">
      <c r="B408" s="163"/>
      <c r="D408" s="150" t="s">
        <v>193</v>
      </c>
      <c r="E408" s="164" t="s">
        <v>20</v>
      </c>
      <c r="F408" s="165" t="s">
        <v>202</v>
      </c>
      <c r="H408" s="166">
        <v>61.970999999999997</v>
      </c>
      <c r="I408" s="167"/>
      <c r="L408" s="163"/>
      <c r="M408" s="168"/>
      <c r="T408" s="169"/>
      <c r="AT408" s="164" t="s">
        <v>193</v>
      </c>
      <c r="AU408" s="164" t="s">
        <v>82</v>
      </c>
      <c r="AV408" s="14" t="s">
        <v>189</v>
      </c>
      <c r="AW408" s="14" t="s">
        <v>36</v>
      </c>
      <c r="AX408" s="14" t="s">
        <v>22</v>
      </c>
      <c r="AY408" s="164" t="s">
        <v>181</v>
      </c>
    </row>
    <row r="409" spans="2:65" s="1" customFormat="1" ht="78" customHeight="1">
      <c r="B409" s="33"/>
      <c r="C409" s="132" t="s">
        <v>510</v>
      </c>
      <c r="D409" s="132" t="s">
        <v>184</v>
      </c>
      <c r="E409" s="133" t="s">
        <v>1638</v>
      </c>
      <c r="F409" s="134" t="s">
        <v>1639</v>
      </c>
      <c r="G409" s="135" t="s">
        <v>211</v>
      </c>
      <c r="H409" s="136">
        <v>8.4359999999999999</v>
      </c>
      <c r="I409" s="137"/>
      <c r="J409" s="138">
        <f>ROUND(I409*H409,2)</f>
        <v>0</v>
      </c>
      <c r="K409" s="134" t="s">
        <v>188</v>
      </c>
      <c r="L409" s="33"/>
      <c r="M409" s="139" t="s">
        <v>20</v>
      </c>
      <c r="N409" s="140" t="s">
        <v>45</v>
      </c>
      <c r="P409" s="141">
        <f>O409*H409</f>
        <v>0</v>
      </c>
      <c r="Q409" s="141">
        <v>4.9959999999999997E-2</v>
      </c>
      <c r="R409" s="141">
        <f>Q409*H409</f>
        <v>0.42146255999999999</v>
      </c>
      <c r="S409" s="141">
        <v>0</v>
      </c>
      <c r="T409" s="142">
        <f>S409*H409</f>
        <v>0</v>
      </c>
      <c r="AR409" s="143" t="s">
        <v>317</v>
      </c>
      <c r="AT409" s="143" t="s">
        <v>184</v>
      </c>
      <c r="AU409" s="143" t="s">
        <v>82</v>
      </c>
      <c r="AY409" s="18" t="s">
        <v>181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8" t="s">
        <v>22</v>
      </c>
      <c r="BK409" s="144">
        <f>ROUND(I409*H409,2)</f>
        <v>0</v>
      </c>
      <c r="BL409" s="18" t="s">
        <v>317</v>
      </c>
      <c r="BM409" s="143" t="s">
        <v>2380</v>
      </c>
    </row>
    <row r="410" spans="2:65" s="1" customFormat="1" ht="11.25">
      <c r="B410" s="33"/>
      <c r="D410" s="145" t="s">
        <v>191</v>
      </c>
      <c r="F410" s="146" t="s">
        <v>1641</v>
      </c>
      <c r="I410" s="147"/>
      <c r="L410" s="33"/>
      <c r="M410" s="148"/>
      <c r="T410" s="54"/>
      <c r="AT410" s="18" t="s">
        <v>191</v>
      </c>
      <c r="AU410" s="18" t="s">
        <v>82</v>
      </c>
    </row>
    <row r="411" spans="2:65" s="12" customFormat="1" ht="11.25">
      <c r="B411" s="149"/>
      <c r="D411" s="150" t="s">
        <v>193</v>
      </c>
      <c r="E411" s="151" t="s">
        <v>20</v>
      </c>
      <c r="F411" s="152" t="s">
        <v>2281</v>
      </c>
      <c r="H411" s="151" t="s">
        <v>20</v>
      </c>
      <c r="I411" s="153"/>
      <c r="L411" s="149"/>
      <c r="M411" s="154"/>
      <c r="T411" s="155"/>
      <c r="AT411" s="151" t="s">
        <v>193</v>
      </c>
      <c r="AU411" s="151" t="s">
        <v>82</v>
      </c>
      <c r="AV411" s="12" t="s">
        <v>22</v>
      </c>
      <c r="AW411" s="12" t="s">
        <v>36</v>
      </c>
      <c r="AX411" s="12" t="s">
        <v>74</v>
      </c>
      <c r="AY411" s="151" t="s">
        <v>181</v>
      </c>
    </row>
    <row r="412" spans="2:65" s="13" customFormat="1" ht="11.25">
      <c r="B412" s="156"/>
      <c r="D412" s="150" t="s">
        <v>193</v>
      </c>
      <c r="E412" s="157" t="s">
        <v>20</v>
      </c>
      <c r="F412" s="158" t="s">
        <v>2381</v>
      </c>
      <c r="H412" s="159">
        <v>3.1</v>
      </c>
      <c r="I412" s="160"/>
      <c r="L412" s="156"/>
      <c r="M412" s="161"/>
      <c r="T412" s="162"/>
      <c r="AT412" s="157" t="s">
        <v>193</v>
      </c>
      <c r="AU412" s="157" t="s">
        <v>82</v>
      </c>
      <c r="AV412" s="13" t="s">
        <v>82</v>
      </c>
      <c r="AW412" s="13" t="s">
        <v>36</v>
      </c>
      <c r="AX412" s="13" t="s">
        <v>74</v>
      </c>
      <c r="AY412" s="157" t="s">
        <v>181</v>
      </c>
    </row>
    <row r="413" spans="2:65" s="12" customFormat="1" ht="11.25">
      <c r="B413" s="149"/>
      <c r="D413" s="150" t="s">
        <v>193</v>
      </c>
      <c r="E413" s="151" t="s">
        <v>20</v>
      </c>
      <c r="F413" s="152" t="s">
        <v>2281</v>
      </c>
      <c r="H413" s="151" t="s">
        <v>20</v>
      </c>
      <c r="I413" s="153"/>
      <c r="L413" s="149"/>
      <c r="M413" s="154"/>
      <c r="T413" s="155"/>
      <c r="AT413" s="151" t="s">
        <v>193</v>
      </c>
      <c r="AU413" s="151" t="s">
        <v>82</v>
      </c>
      <c r="AV413" s="12" t="s">
        <v>22</v>
      </c>
      <c r="AW413" s="12" t="s">
        <v>36</v>
      </c>
      <c r="AX413" s="12" t="s">
        <v>74</v>
      </c>
      <c r="AY413" s="151" t="s">
        <v>181</v>
      </c>
    </row>
    <row r="414" spans="2:65" s="13" customFormat="1" ht="11.25">
      <c r="B414" s="156"/>
      <c r="D414" s="150" t="s">
        <v>193</v>
      </c>
      <c r="E414" s="157" t="s">
        <v>20</v>
      </c>
      <c r="F414" s="158" t="s">
        <v>2382</v>
      </c>
      <c r="H414" s="159">
        <v>5.3360000000000003</v>
      </c>
      <c r="I414" s="160"/>
      <c r="L414" s="156"/>
      <c r="M414" s="161"/>
      <c r="T414" s="162"/>
      <c r="AT414" s="157" t="s">
        <v>193</v>
      </c>
      <c r="AU414" s="157" t="s">
        <v>82</v>
      </c>
      <c r="AV414" s="13" t="s">
        <v>82</v>
      </c>
      <c r="AW414" s="13" t="s">
        <v>36</v>
      </c>
      <c r="AX414" s="13" t="s">
        <v>74</v>
      </c>
      <c r="AY414" s="157" t="s">
        <v>181</v>
      </c>
    </row>
    <row r="415" spans="2:65" s="14" customFormat="1" ht="11.25">
      <c r="B415" s="163"/>
      <c r="D415" s="150" t="s">
        <v>193</v>
      </c>
      <c r="E415" s="164" t="s">
        <v>20</v>
      </c>
      <c r="F415" s="165" t="s">
        <v>202</v>
      </c>
      <c r="H415" s="166">
        <v>8.4359999999999999</v>
      </c>
      <c r="I415" s="167"/>
      <c r="L415" s="163"/>
      <c r="M415" s="168"/>
      <c r="T415" s="169"/>
      <c r="AT415" s="164" t="s">
        <v>193</v>
      </c>
      <c r="AU415" s="164" t="s">
        <v>82</v>
      </c>
      <c r="AV415" s="14" t="s">
        <v>189</v>
      </c>
      <c r="AW415" s="14" t="s">
        <v>36</v>
      </c>
      <c r="AX415" s="14" t="s">
        <v>22</v>
      </c>
      <c r="AY415" s="164" t="s">
        <v>181</v>
      </c>
    </row>
    <row r="416" spans="2:65" s="1" customFormat="1" ht="78" customHeight="1">
      <c r="B416" s="33"/>
      <c r="C416" s="132" t="s">
        <v>516</v>
      </c>
      <c r="D416" s="132" t="s">
        <v>184</v>
      </c>
      <c r="E416" s="133" t="s">
        <v>595</v>
      </c>
      <c r="F416" s="134" t="s">
        <v>596</v>
      </c>
      <c r="G416" s="135" t="s">
        <v>211</v>
      </c>
      <c r="H416" s="136">
        <v>15.192</v>
      </c>
      <c r="I416" s="137"/>
      <c r="J416" s="138">
        <f>ROUND(I416*H416,2)</f>
        <v>0</v>
      </c>
      <c r="K416" s="134" t="s">
        <v>188</v>
      </c>
      <c r="L416" s="33"/>
      <c r="M416" s="139" t="s">
        <v>20</v>
      </c>
      <c r="N416" s="140" t="s">
        <v>45</v>
      </c>
      <c r="P416" s="141">
        <f>O416*H416</f>
        <v>0</v>
      </c>
      <c r="Q416" s="141">
        <v>4.9849999999999998E-2</v>
      </c>
      <c r="R416" s="141">
        <f>Q416*H416</f>
        <v>0.75732120000000003</v>
      </c>
      <c r="S416" s="141">
        <v>0</v>
      </c>
      <c r="T416" s="142">
        <f>S416*H416</f>
        <v>0</v>
      </c>
      <c r="AR416" s="143" t="s">
        <v>317</v>
      </c>
      <c r="AT416" s="143" t="s">
        <v>184</v>
      </c>
      <c r="AU416" s="143" t="s">
        <v>82</v>
      </c>
      <c r="AY416" s="18" t="s">
        <v>181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8" t="s">
        <v>22</v>
      </c>
      <c r="BK416" s="144">
        <f>ROUND(I416*H416,2)</f>
        <v>0</v>
      </c>
      <c r="BL416" s="18" t="s">
        <v>317</v>
      </c>
      <c r="BM416" s="143" t="s">
        <v>2383</v>
      </c>
    </row>
    <row r="417" spans="2:65" s="1" customFormat="1" ht="11.25">
      <c r="B417" s="33"/>
      <c r="D417" s="145" t="s">
        <v>191</v>
      </c>
      <c r="F417" s="146" t="s">
        <v>598</v>
      </c>
      <c r="I417" s="147"/>
      <c r="L417" s="33"/>
      <c r="M417" s="148"/>
      <c r="T417" s="54"/>
      <c r="AT417" s="18" t="s">
        <v>191</v>
      </c>
      <c r="AU417" s="18" t="s">
        <v>82</v>
      </c>
    </row>
    <row r="418" spans="2:65" s="12" customFormat="1" ht="11.25">
      <c r="B418" s="149"/>
      <c r="D418" s="150" t="s">
        <v>193</v>
      </c>
      <c r="E418" s="151" t="s">
        <v>20</v>
      </c>
      <c r="F418" s="152" t="s">
        <v>2281</v>
      </c>
      <c r="H418" s="151" t="s">
        <v>20</v>
      </c>
      <c r="I418" s="153"/>
      <c r="L418" s="149"/>
      <c r="M418" s="154"/>
      <c r="T418" s="155"/>
      <c r="AT418" s="151" t="s">
        <v>193</v>
      </c>
      <c r="AU418" s="151" t="s">
        <v>82</v>
      </c>
      <c r="AV418" s="12" t="s">
        <v>22</v>
      </c>
      <c r="AW418" s="12" t="s">
        <v>36</v>
      </c>
      <c r="AX418" s="12" t="s">
        <v>74</v>
      </c>
      <c r="AY418" s="151" t="s">
        <v>181</v>
      </c>
    </row>
    <row r="419" spans="2:65" s="13" customFormat="1" ht="11.25">
      <c r="B419" s="156"/>
      <c r="D419" s="150" t="s">
        <v>193</v>
      </c>
      <c r="E419" s="157" t="s">
        <v>20</v>
      </c>
      <c r="F419" s="158" t="s">
        <v>2384</v>
      </c>
      <c r="H419" s="159">
        <v>7.3140000000000001</v>
      </c>
      <c r="I419" s="160"/>
      <c r="L419" s="156"/>
      <c r="M419" s="161"/>
      <c r="T419" s="162"/>
      <c r="AT419" s="157" t="s">
        <v>193</v>
      </c>
      <c r="AU419" s="157" t="s">
        <v>82</v>
      </c>
      <c r="AV419" s="13" t="s">
        <v>82</v>
      </c>
      <c r="AW419" s="13" t="s">
        <v>36</v>
      </c>
      <c r="AX419" s="13" t="s">
        <v>74</v>
      </c>
      <c r="AY419" s="157" t="s">
        <v>181</v>
      </c>
    </row>
    <row r="420" spans="2:65" s="12" customFormat="1" ht="11.25">
      <c r="B420" s="149"/>
      <c r="D420" s="150" t="s">
        <v>193</v>
      </c>
      <c r="E420" s="151" t="s">
        <v>20</v>
      </c>
      <c r="F420" s="152" t="s">
        <v>2281</v>
      </c>
      <c r="H420" s="151" t="s">
        <v>20</v>
      </c>
      <c r="I420" s="153"/>
      <c r="L420" s="149"/>
      <c r="M420" s="154"/>
      <c r="T420" s="155"/>
      <c r="AT420" s="151" t="s">
        <v>193</v>
      </c>
      <c r="AU420" s="151" t="s">
        <v>82</v>
      </c>
      <c r="AV420" s="12" t="s">
        <v>22</v>
      </c>
      <c r="AW420" s="12" t="s">
        <v>36</v>
      </c>
      <c r="AX420" s="12" t="s">
        <v>74</v>
      </c>
      <c r="AY420" s="151" t="s">
        <v>181</v>
      </c>
    </row>
    <row r="421" spans="2:65" s="13" customFormat="1" ht="11.25">
      <c r="B421" s="156"/>
      <c r="D421" s="150" t="s">
        <v>193</v>
      </c>
      <c r="E421" s="157" t="s">
        <v>20</v>
      </c>
      <c r="F421" s="158" t="s">
        <v>2385</v>
      </c>
      <c r="H421" s="159">
        <v>7.8780000000000001</v>
      </c>
      <c r="I421" s="160"/>
      <c r="L421" s="156"/>
      <c r="M421" s="161"/>
      <c r="T421" s="162"/>
      <c r="AT421" s="157" t="s">
        <v>193</v>
      </c>
      <c r="AU421" s="157" t="s">
        <v>82</v>
      </c>
      <c r="AV421" s="13" t="s">
        <v>82</v>
      </c>
      <c r="AW421" s="13" t="s">
        <v>36</v>
      </c>
      <c r="AX421" s="13" t="s">
        <v>74</v>
      </c>
      <c r="AY421" s="157" t="s">
        <v>181</v>
      </c>
    </row>
    <row r="422" spans="2:65" s="14" customFormat="1" ht="11.25">
      <c r="B422" s="163"/>
      <c r="D422" s="150" t="s">
        <v>193</v>
      </c>
      <c r="E422" s="164" t="s">
        <v>20</v>
      </c>
      <c r="F422" s="165" t="s">
        <v>202</v>
      </c>
      <c r="H422" s="166">
        <v>15.192</v>
      </c>
      <c r="I422" s="167"/>
      <c r="L422" s="163"/>
      <c r="M422" s="168"/>
      <c r="T422" s="169"/>
      <c r="AT422" s="164" t="s">
        <v>193</v>
      </c>
      <c r="AU422" s="164" t="s">
        <v>82</v>
      </c>
      <c r="AV422" s="14" t="s">
        <v>189</v>
      </c>
      <c r="AW422" s="14" t="s">
        <v>36</v>
      </c>
      <c r="AX422" s="14" t="s">
        <v>22</v>
      </c>
      <c r="AY422" s="164" t="s">
        <v>181</v>
      </c>
    </row>
    <row r="423" spans="2:65" s="1" customFormat="1" ht="49.15" customHeight="1">
      <c r="B423" s="33"/>
      <c r="C423" s="132" t="s">
        <v>520</v>
      </c>
      <c r="D423" s="132" t="s">
        <v>184</v>
      </c>
      <c r="E423" s="133" t="s">
        <v>607</v>
      </c>
      <c r="F423" s="134" t="s">
        <v>608</v>
      </c>
      <c r="G423" s="135" t="s">
        <v>211</v>
      </c>
      <c r="H423" s="136">
        <v>23.9</v>
      </c>
      <c r="I423" s="137"/>
      <c r="J423" s="138">
        <f>ROUND(I423*H423,2)</f>
        <v>0</v>
      </c>
      <c r="K423" s="134" t="s">
        <v>188</v>
      </c>
      <c r="L423" s="33"/>
      <c r="M423" s="139" t="s">
        <v>20</v>
      </c>
      <c r="N423" s="140" t="s">
        <v>45</v>
      </c>
      <c r="P423" s="141">
        <f>O423*H423</f>
        <v>0</v>
      </c>
      <c r="Q423" s="141">
        <v>1.26E-2</v>
      </c>
      <c r="R423" s="141">
        <f>Q423*H423</f>
        <v>0.30113999999999996</v>
      </c>
      <c r="S423" s="141">
        <v>0</v>
      </c>
      <c r="T423" s="142">
        <f>S423*H423</f>
        <v>0</v>
      </c>
      <c r="AR423" s="143" t="s">
        <v>317</v>
      </c>
      <c r="AT423" s="143" t="s">
        <v>184</v>
      </c>
      <c r="AU423" s="143" t="s">
        <v>82</v>
      </c>
      <c r="AY423" s="18" t="s">
        <v>181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8" t="s">
        <v>22</v>
      </c>
      <c r="BK423" s="144">
        <f>ROUND(I423*H423,2)</f>
        <v>0</v>
      </c>
      <c r="BL423" s="18" t="s">
        <v>317</v>
      </c>
      <c r="BM423" s="143" t="s">
        <v>2386</v>
      </c>
    </row>
    <row r="424" spans="2:65" s="1" customFormat="1" ht="11.25">
      <c r="B424" s="33"/>
      <c r="D424" s="145" t="s">
        <v>191</v>
      </c>
      <c r="F424" s="146" t="s">
        <v>610</v>
      </c>
      <c r="I424" s="147"/>
      <c r="L424" s="33"/>
      <c r="M424" s="148"/>
      <c r="T424" s="54"/>
      <c r="AT424" s="18" t="s">
        <v>191</v>
      </c>
      <c r="AU424" s="18" t="s">
        <v>82</v>
      </c>
    </row>
    <row r="425" spans="2:65" s="12" customFormat="1" ht="11.25">
      <c r="B425" s="149"/>
      <c r="D425" s="150" t="s">
        <v>193</v>
      </c>
      <c r="E425" s="151" t="s">
        <v>20</v>
      </c>
      <c r="F425" s="152" t="s">
        <v>2281</v>
      </c>
      <c r="H425" s="151" t="s">
        <v>20</v>
      </c>
      <c r="I425" s="153"/>
      <c r="L425" s="149"/>
      <c r="M425" s="154"/>
      <c r="T425" s="155"/>
      <c r="AT425" s="151" t="s">
        <v>193</v>
      </c>
      <c r="AU425" s="151" t="s">
        <v>82</v>
      </c>
      <c r="AV425" s="12" t="s">
        <v>22</v>
      </c>
      <c r="AW425" s="12" t="s">
        <v>36</v>
      </c>
      <c r="AX425" s="12" t="s">
        <v>74</v>
      </c>
      <c r="AY425" s="151" t="s">
        <v>181</v>
      </c>
    </row>
    <row r="426" spans="2:65" s="13" customFormat="1" ht="11.25">
      <c r="B426" s="156"/>
      <c r="D426" s="150" t="s">
        <v>193</v>
      </c>
      <c r="E426" s="157" t="s">
        <v>20</v>
      </c>
      <c r="F426" s="158" t="s">
        <v>2319</v>
      </c>
      <c r="H426" s="159">
        <v>11.4</v>
      </c>
      <c r="I426" s="160"/>
      <c r="L426" s="156"/>
      <c r="M426" s="161"/>
      <c r="T426" s="162"/>
      <c r="AT426" s="157" t="s">
        <v>193</v>
      </c>
      <c r="AU426" s="157" t="s">
        <v>82</v>
      </c>
      <c r="AV426" s="13" t="s">
        <v>82</v>
      </c>
      <c r="AW426" s="13" t="s">
        <v>36</v>
      </c>
      <c r="AX426" s="13" t="s">
        <v>74</v>
      </c>
      <c r="AY426" s="157" t="s">
        <v>181</v>
      </c>
    </row>
    <row r="427" spans="2:65" s="12" customFormat="1" ht="11.25">
      <c r="B427" s="149"/>
      <c r="D427" s="150" t="s">
        <v>193</v>
      </c>
      <c r="E427" s="151" t="s">
        <v>20</v>
      </c>
      <c r="F427" s="152" t="s">
        <v>2281</v>
      </c>
      <c r="H427" s="151" t="s">
        <v>20</v>
      </c>
      <c r="I427" s="153"/>
      <c r="L427" s="149"/>
      <c r="M427" s="154"/>
      <c r="T427" s="155"/>
      <c r="AT427" s="151" t="s">
        <v>193</v>
      </c>
      <c r="AU427" s="151" t="s">
        <v>82</v>
      </c>
      <c r="AV427" s="12" t="s">
        <v>22</v>
      </c>
      <c r="AW427" s="12" t="s">
        <v>36</v>
      </c>
      <c r="AX427" s="12" t="s">
        <v>74</v>
      </c>
      <c r="AY427" s="151" t="s">
        <v>181</v>
      </c>
    </row>
    <row r="428" spans="2:65" s="13" customFormat="1" ht="11.25">
      <c r="B428" s="156"/>
      <c r="D428" s="150" t="s">
        <v>193</v>
      </c>
      <c r="E428" s="157" t="s">
        <v>20</v>
      </c>
      <c r="F428" s="158" t="s">
        <v>2320</v>
      </c>
      <c r="H428" s="159">
        <v>12.5</v>
      </c>
      <c r="I428" s="160"/>
      <c r="L428" s="156"/>
      <c r="M428" s="161"/>
      <c r="T428" s="162"/>
      <c r="AT428" s="157" t="s">
        <v>193</v>
      </c>
      <c r="AU428" s="157" t="s">
        <v>82</v>
      </c>
      <c r="AV428" s="13" t="s">
        <v>82</v>
      </c>
      <c r="AW428" s="13" t="s">
        <v>36</v>
      </c>
      <c r="AX428" s="13" t="s">
        <v>74</v>
      </c>
      <c r="AY428" s="157" t="s">
        <v>181</v>
      </c>
    </row>
    <row r="429" spans="2:65" s="14" customFormat="1" ht="11.25">
      <c r="B429" s="163"/>
      <c r="D429" s="150" t="s">
        <v>193</v>
      </c>
      <c r="E429" s="164" t="s">
        <v>20</v>
      </c>
      <c r="F429" s="165" t="s">
        <v>202</v>
      </c>
      <c r="H429" s="166">
        <v>23.9</v>
      </c>
      <c r="I429" s="167"/>
      <c r="L429" s="163"/>
      <c r="M429" s="168"/>
      <c r="T429" s="169"/>
      <c r="AT429" s="164" t="s">
        <v>193</v>
      </c>
      <c r="AU429" s="164" t="s">
        <v>82</v>
      </c>
      <c r="AV429" s="14" t="s">
        <v>189</v>
      </c>
      <c r="AW429" s="14" t="s">
        <v>36</v>
      </c>
      <c r="AX429" s="14" t="s">
        <v>22</v>
      </c>
      <c r="AY429" s="164" t="s">
        <v>181</v>
      </c>
    </row>
    <row r="430" spans="2:65" s="1" customFormat="1" ht="44.25" customHeight="1">
      <c r="B430" s="33"/>
      <c r="C430" s="132" t="s">
        <v>526</v>
      </c>
      <c r="D430" s="132" t="s">
        <v>184</v>
      </c>
      <c r="E430" s="133" t="s">
        <v>1651</v>
      </c>
      <c r="F430" s="134" t="s">
        <v>1652</v>
      </c>
      <c r="G430" s="135" t="s">
        <v>280</v>
      </c>
      <c r="H430" s="136">
        <v>7.6</v>
      </c>
      <c r="I430" s="137"/>
      <c r="J430" s="138">
        <f>ROUND(I430*H430,2)</f>
        <v>0</v>
      </c>
      <c r="K430" s="134" t="s">
        <v>188</v>
      </c>
      <c r="L430" s="33"/>
      <c r="M430" s="139" t="s">
        <v>20</v>
      </c>
      <c r="N430" s="140" t="s">
        <v>45</v>
      </c>
      <c r="P430" s="141">
        <f>O430*H430</f>
        <v>0</v>
      </c>
      <c r="Q430" s="141">
        <v>4.3800000000000002E-3</v>
      </c>
      <c r="R430" s="141">
        <f>Q430*H430</f>
        <v>3.3287999999999998E-2</v>
      </c>
      <c r="S430" s="141">
        <v>0</v>
      </c>
      <c r="T430" s="142">
        <f>S430*H430</f>
        <v>0</v>
      </c>
      <c r="AR430" s="143" t="s">
        <v>317</v>
      </c>
      <c r="AT430" s="143" t="s">
        <v>184</v>
      </c>
      <c r="AU430" s="143" t="s">
        <v>82</v>
      </c>
      <c r="AY430" s="18" t="s">
        <v>181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22</v>
      </c>
      <c r="BK430" s="144">
        <f>ROUND(I430*H430,2)</f>
        <v>0</v>
      </c>
      <c r="BL430" s="18" t="s">
        <v>317</v>
      </c>
      <c r="BM430" s="143" t="s">
        <v>2387</v>
      </c>
    </row>
    <row r="431" spans="2:65" s="1" customFormat="1" ht="11.25">
      <c r="B431" s="33"/>
      <c r="D431" s="145" t="s">
        <v>191</v>
      </c>
      <c r="F431" s="146" t="s">
        <v>1654</v>
      </c>
      <c r="I431" s="147"/>
      <c r="L431" s="33"/>
      <c r="M431" s="148"/>
      <c r="T431" s="54"/>
      <c r="AT431" s="18" t="s">
        <v>191</v>
      </c>
      <c r="AU431" s="18" t="s">
        <v>82</v>
      </c>
    </row>
    <row r="432" spans="2:65" s="12" customFormat="1" ht="11.25">
      <c r="B432" s="149"/>
      <c r="D432" s="150" t="s">
        <v>193</v>
      </c>
      <c r="E432" s="151" t="s">
        <v>20</v>
      </c>
      <c r="F432" s="152" t="s">
        <v>2281</v>
      </c>
      <c r="H432" s="151" t="s">
        <v>20</v>
      </c>
      <c r="I432" s="153"/>
      <c r="L432" s="149"/>
      <c r="M432" s="154"/>
      <c r="T432" s="155"/>
      <c r="AT432" s="151" t="s">
        <v>193</v>
      </c>
      <c r="AU432" s="151" t="s">
        <v>82</v>
      </c>
      <c r="AV432" s="12" t="s">
        <v>22</v>
      </c>
      <c r="AW432" s="12" t="s">
        <v>36</v>
      </c>
      <c r="AX432" s="12" t="s">
        <v>74</v>
      </c>
      <c r="AY432" s="151" t="s">
        <v>181</v>
      </c>
    </row>
    <row r="433" spans="2:65" s="13" customFormat="1" ht="11.25">
      <c r="B433" s="156"/>
      <c r="D433" s="150" t="s">
        <v>193</v>
      </c>
      <c r="E433" s="157" t="s">
        <v>20</v>
      </c>
      <c r="F433" s="158" t="s">
        <v>2388</v>
      </c>
      <c r="H433" s="159">
        <v>3.8</v>
      </c>
      <c r="I433" s="160"/>
      <c r="L433" s="156"/>
      <c r="M433" s="161"/>
      <c r="T433" s="162"/>
      <c r="AT433" s="157" t="s">
        <v>193</v>
      </c>
      <c r="AU433" s="157" t="s">
        <v>82</v>
      </c>
      <c r="AV433" s="13" t="s">
        <v>82</v>
      </c>
      <c r="AW433" s="13" t="s">
        <v>36</v>
      </c>
      <c r="AX433" s="13" t="s">
        <v>74</v>
      </c>
      <c r="AY433" s="157" t="s">
        <v>181</v>
      </c>
    </row>
    <row r="434" spans="2:65" s="12" customFormat="1" ht="11.25">
      <c r="B434" s="149"/>
      <c r="D434" s="150" t="s">
        <v>193</v>
      </c>
      <c r="E434" s="151" t="s">
        <v>20</v>
      </c>
      <c r="F434" s="152" t="s">
        <v>2281</v>
      </c>
      <c r="H434" s="151" t="s">
        <v>20</v>
      </c>
      <c r="I434" s="153"/>
      <c r="L434" s="149"/>
      <c r="M434" s="154"/>
      <c r="T434" s="155"/>
      <c r="AT434" s="151" t="s">
        <v>193</v>
      </c>
      <c r="AU434" s="151" t="s">
        <v>82</v>
      </c>
      <c r="AV434" s="12" t="s">
        <v>22</v>
      </c>
      <c r="AW434" s="12" t="s">
        <v>36</v>
      </c>
      <c r="AX434" s="12" t="s">
        <v>74</v>
      </c>
      <c r="AY434" s="151" t="s">
        <v>181</v>
      </c>
    </row>
    <row r="435" spans="2:65" s="13" customFormat="1" ht="11.25">
      <c r="B435" s="156"/>
      <c r="D435" s="150" t="s">
        <v>193</v>
      </c>
      <c r="E435" s="157" t="s">
        <v>20</v>
      </c>
      <c r="F435" s="158" t="s">
        <v>2388</v>
      </c>
      <c r="H435" s="159">
        <v>3.8</v>
      </c>
      <c r="I435" s="160"/>
      <c r="L435" s="156"/>
      <c r="M435" s="161"/>
      <c r="T435" s="162"/>
      <c r="AT435" s="157" t="s">
        <v>193</v>
      </c>
      <c r="AU435" s="157" t="s">
        <v>82</v>
      </c>
      <c r="AV435" s="13" t="s">
        <v>82</v>
      </c>
      <c r="AW435" s="13" t="s">
        <v>36</v>
      </c>
      <c r="AX435" s="13" t="s">
        <v>74</v>
      </c>
      <c r="AY435" s="157" t="s">
        <v>181</v>
      </c>
    </row>
    <row r="436" spans="2:65" s="14" customFormat="1" ht="11.25">
      <c r="B436" s="163"/>
      <c r="D436" s="150" t="s">
        <v>193</v>
      </c>
      <c r="E436" s="164" t="s">
        <v>20</v>
      </c>
      <c r="F436" s="165" t="s">
        <v>202</v>
      </c>
      <c r="H436" s="166">
        <v>7.6</v>
      </c>
      <c r="I436" s="167"/>
      <c r="L436" s="163"/>
      <c r="M436" s="168"/>
      <c r="T436" s="169"/>
      <c r="AT436" s="164" t="s">
        <v>193</v>
      </c>
      <c r="AU436" s="164" t="s">
        <v>82</v>
      </c>
      <c r="AV436" s="14" t="s">
        <v>189</v>
      </c>
      <c r="AW436" s="14" t="s">
        <v>36</v>
      </c>
      <c r="AX436" s="14" t="s">
        <v>22</v>
      </c>
      <c r="AY436" s="164" t="s">
        <v>181</v>
      </c>
    </row>
    <row r="437" spans="2:65" s="1" customFormat="1" ht="37.9" customHeight="1">
      <c r="B437" s="33"/>
      <c r="C437" s="132" t="s">
        <v>530</v>
      </c>
      <c r="D437" s="132" t="s">
        <v>184</v>
      </c>
      <c r="E437" s="133" t="s">
        <v>612</v>
      </c>
      <c r="F437" s="134" t="s">
        <v>613</v>
      </c>
      <c r="G437" s="135" t="s">
        <v>211</v>
      </c>
      <c r="H437" s="136">
        <v>0.99</v>
      </c>
      <c r="I437" s="137"/>
      <c r="J437" s="138">
        <f>ROUND(I437*H437,2)</f>
        <v>0</v>
      </c>
      <c r="K437" s="134" t="s">
        <v>188</v>
      </c>
      <c r="L437" s="33"/>
      <c r="M437" s="139" t="s">
        <v>20</v>
      </c>
      <c r="N437" s="140" t="s">
        <v>45</v>
      </c>
      <c r="P437" s="141">
        <f>O437*H437</f>
        <v>0</v>
      </c>
      <c r="Q437" s="141">
        <v>1.25E-3</v>
      </c>
      <c r="R437" s="141">
        <f>Q437*H437</f>
        <v>1.2375000000000001E-3</v>
      </c>
      <c r="S437" s="141">
        <v>0</v>
      </c>
      <c r="T437" s="142">
        <f>S437*H437</f>
        <v>0</v>
      </c>
      <c r="AR437" s="143" t="s">
        <v>317</v>
      </c>
      <c r="AT437" s="143" t="s">
        <v>184</v>
      </c>
      <c r="AU437" s="143" t="s">
        <v>82</v>
      </c>
      <c r="AY437" s="18" t="s">
        <v>181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8" t="s">
        <v>22</v>
      </c>
      <c r="BK437" s="144">
        <f>ROUND(I437*H437,2)</f>
        <v>0</v>
      </c>
      <c r="BL437" s="18" t="s">
        <v>317</v>
      </c>
      <c r="BM437" s="143" t="s">
        <v>2389</v>
      </c>
    </row>
    <row r="438" spans="2:65" s="1" customFormat="1" ht="11.25">
      <c r="B438" s="33"/>
      <c r="D438" s="145" t="s">
        <v>191</v>
      </c>
      <c r="F438" s="146" t="s">
        <v>615</v>
      </c>
      <c r="I438" s="147"/>
      <c r="L438" s="33"/>
      <c r="M438" s="148"/>
      <c r="T438" s="54"/>
      <c r="AT438" s="18" t="s">
        <v>191</v>
      </c>
      <c r="AU438" s="18" t="s">
        <v>82</v>
      </c>
    </row>
    <row r="439" spans="2:65" s="12" customFormat="1" ht="11.25">
      <c r="B439" s="149"/>
      <c r="D439" s="150" t="s">
        <v>193</v>
      </c>
      <c r="E439" s="151" t="s">
        <v>20</v>
      </c>
      <c r="F439" s="152" t="s">
        <v>616</v>
      </c>
      <c r="H439" s="151" t="s">
        <v>20</v>
      </c>
      <c r="I439" s="153"/>
      <c r="L439" s="149"/>
      <c r="M439" s="154"/>
      <c r="T439" s="155"/>
      <c r="AT439" s="151" t="s">
        <v>193</v>
      </c>
      <c r="AU439" s="151" t="s">
        <v>82</v>
      </c>
      <c r="AV439" s="12" t="s">
        <v>22</v>
      </c>
      <c r="AW439" s="12" t="s">
        <v>36</v>
      </c>
      <c r="AX439" s="12" t="s">
        <v>74</v>
      </c>
      <c r="AY439" s="151" t="s">
        <v>181</v>
      </c>
    </row>
    <row r="440" spans="2:65" s="12" customFormat="1" ht="11.25">
      <c r="B440" s="149"/>
      <c r="D440" s="150" t="s">
        <v>193</v>
      </c>
      <c r="E440" s="151" t="s">
        <v>20</v>
      </c>
      <c r="F440" s="152" t="s">
        <v>2281</v>
      </c>
      <c r="H440" s="151" t="s">
        <v>20</v>
      </c>
      <c r="I440" s="153"/>
      <c r="L440" s="149"/>
      <c r="M440" s="154"/>
      <c r="T440" s="155"/>
      <c r="AT440" s="151" t="s">
        <v>193</v>
      </c>
      <c r="AU440" s="151" t="s">
        <v>82</v>
      </c>
      <c r="AV440" s="12" t="s">
        <v>22</v>
      </c>
      <c r="AW440" s="12" t="s">
        <v>36</v>
      </c>
      <c r="AX440" s="12" t="s">
        <v>74</v>
      </c>
      <c r="AY440" s="151" t="s">
        <v>181</v>
      </c>
    </row>
    <row r="441" spans="2:65" s="13" customFormat="1" ht="11.25">
      <c r="B441" s="156"/>
      <c r="D441" s="150" t="s">
        <v>193</v>
      </c>
      <c r="E441" s="157" t="s">
        <v>20</v>
      </c>
      <c r="F441" s="158" t="s">
        <v>2390</v>
      </c>
      <c r="H441" s="159">
        <v>2.25</v>
      </c>
      <c r="I441" s="160"/>
      <c r="L441" s="156"/>
      <c r="M441" s="161"/>
      <c r="T441" s="162"/>
      <c r="AT441" s="157" t="s">
        <v>193</v>
      </c>
      <c r="AU441" s="157" t="s">
        <v>82</v>
      </c>
      <c r="AV441" s="13" t="s">
        <v>82</v>
      </c>
      <c r="AW441" s="13" t="s">
        <v>36</v>
      </c>
      <c r="AX441" s="13" t="s">
        <v>74</v>
      </c>
      <c r="AY441" s="157" t="s">
        <v>181</v>
      </c>
    </row>
    <row r="442" spans="2:65" s="13" customFormat="1" ht="11.25">
      <c r="B442" s="156"/>
      <c r="D442" s="150" t="s">
        <v>193</v>
      </c>
      <c r="E442" s="157" t="s">
        <v>20</v>
      </c>
      <c r="F442" s="158" t="s">
        <v>2391</v>
      </c>
      <c r="H442" s="159">
        <v>-1.26</v>
      </c>
      <c r="I442" s="160"/>
      <c r="L442" s="156"/>
      <c r="M442" s="161"/>
      <c r="T442" s="162"/>
      <c r="AT442" s="157" t="s">
        <v>193</v>
      </c>
      <c r="AU442" s="157" t="s">
        <v>82</v>
      </c>
      <c r="AV442" s="13" t="s">
        <v>82</v>
      </c>
      <c r="AW442" s="13" t="s">
        <v>36</v>
      </c>
      <c r="AX442" s="13" t="s">
        <v>74</v>
      </c>
      <c r="AY442" s="157" t="s">
        <v>181</v>
      </c>
    </row>
    <row r="443" spans="2:65" s="14" customFormat="1" ht="11.25">
      <c r="B443" s="163"/>
      <c r="D443" s="150" t="s">
        <v>193</v>
      </c>
      <c r="E443" s="164" t="s">
        <v>20</v>
      </c>
      <c r="F443" s="165" t="s">
        <v>202</v>
      </c>
      <c r="H443" s="166">
        <v>0.99</v>
      </c>
      <c r="I443" s="167"/>
      <c r="L443" s="163"/>
      <c r="M443" s="168"/>
      <c r="T443" s="169"/>
      <c r="AT443" s="164" t="s">
        <v>193</v>
      </c>
      <c r="AU443" s="164" t="s">
        <v>82</v>
      </c>
      <c r="AV443" s="14" t="s">
        <v>189</v>
      </c>
      <c r="AW443" s="14" t="s">
        <v>36</v>
      </c>
      <c r="AX443" s="14" t="s">
        <v>22</v>
      </c>
      <c r="AY443" s="164" t="s">
        <v>181</v>
      </c>
    </row>
    <row r="444" spans="2:65" s="1" customFormat="1" ht="24.2" customHeight="1">
      <c r="B444" s="33"/>
      <c r="C444" s="177" t="s">
        <v>536</v>
      </c>
      <c r="D444" s="177" t="s">
        <v>309</v>
      </c>
      <c r="E444" s="178" t="s">
        <v>618</v>
      </c>
      <c r="F444" s="179" t="s">
        <v>619</v>
      </c>
      <c r="G444" s="180" t="s">
        <v>211</v>
      </c>
      <c r="H444" s="181">
        <v>0.26</v>
      </c>
      <c r="I444" s="182"/>
      <c r="J444" s="183">
        <f>ROUND(I444*H444,2)</f>
        <v>0</v>
      </c>
      <c r="K444" s="179" t="s">
        <v>188</v>
      </c>
      <c r="L444" s="184"/>
      <c r="M444" s="185" t="s">
        <v>20</v>
      </c>
      <c r="N444" s="186" t="s">
        <v>45</v>
      </c>
      <c r="P444" s="141">
        <f>O444*H444</f>
        <v>0</v>
      </c>
      <c r="Q444" s="141">
        <v>8.0000000000000002E-3</v>
      </c>
      <c r="R444" s="141">
        <f>Q444*H444</f>
        <v>2.0800000000000003E-3</v>
      </c>
      <c r="S444" s="141">
        <v>0</v>
      </c>
      <c r="T444" s="142">
        <f>S444*H444</f>
        <v>0</v>
      </c>
      <c r="AR444" s="143" t="s">
        <v>431</v>
      </c>
      <c r="AT444" s="143" t="s">
        <v>309</v>
      </c>
      <c r="AU444" s="143" t="s">
        <v>82</v>
      </c>
      <c r="AY444" s="18" t="s">
        <v>181</v>
      </c>
      <c r="BE444" s="144">
        <f>IF(N444="základní",J444,0)</f>
        <v>0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8" t="s">
        <v>22</v>
      </c>
      <c r="BK444" s="144">
        <f>ROUND(I444*H444,2)</f>
        <v>0</v>
      </c>
      <c r="BL444" s="18" t="s">
        <v>317</v>
      </c>
      <c r="BM444" s="143" t="s">
        <v>2392</v>
      </c>
    </row>
    <row r="445" spans="2:65" s="13" customFormat="1" ht="11.25">
      <c r="B445" s="156"/>
      <c r="D445" s="150" t="s">
        <v>193</v>
      </c>
      <c r="F445" s="158" t="s">
        <v>2393</v>
      </c>
      <c r="H445" s="159">
        <v>0.26</v>
      </c>
      <c r="I445" s="160"/>
      <c r="L445" s="156"/>
      <c r="M445" s="161"/>
      <c r="T445" s="162"/>
      <c r="AT445" s="157" t="s">
        <v>193</v>
      </c>
      <c r="AU445" s="157" t="s">
        <v>82</v>
      </c>
      <c r="AV445" s="13" t="s">
        <v>82</v>
      </c>
      <c r="AW445" s="13" t="s">
        <v>4</v>
      </c>
      <c r="AX445" s="13" t="s">
        <v>22</v>
      </c>
      <c r="AY445" s="157" t="s">
        <v>181</v>
      </c>
    </row>
    <row r="446" spans="2:65" s="1" customFormat="1" ht="44.25" customHeight="1">
      <c r="B446" s="33"/>
      <c r="C446" s="132" t="s">
        <v>540</v>
      </c>
      <c r="D446" s="132" t="s">
        <v>184</v>
      </c>
      <c r="E446" s="133" t="s">
        <v>625</v>
      </c>
      <c r="F446" s="134" t="s">
        <v>626</v>
      </c>
      <c r="G446" s="135" t="s">
        <v>280</v>
      </c>
      <c r="H446" s="136">
        <v>2.4</v>
      </c>
      <c r="I446" s="137"/>
      <c r="J446" s="138">
        <f>ROUND(I446*H446,2)</f>
        <v>0</v>
      </c>
      <c r="K446" s="134" t="s">
        <v>188</v>
      </c>
      <c r="L446" s="33"/>
      <c r="M446" s="139" t="s">
        <v>20</v>
      </c>
      <c r="N446" s="140" t="s">
        <v>45</v>
      </c>
      <c r="P446" s="141">
        <f>O446*H446</f>
        <v>0</v>
      </c>
      <c r="Q446" s="141">
        <v>5.1500000000000001E-3</v>
      </c>
      <c r="R446" s="141">
        <f>Q446*H446</f>
        <v>1.2359999999999999E-2</v>
      </c>
      <c r="S446" s="141">
        <v>0</v>
      </c>
      <c r="T446" s="142">
        <f>S446*H446</f>
        <v>0</v>
      </c>
      <c r="AR446" s="143" t="s">
        <v>317</v>
      </c>
      <c r="AT446" s="143" t="s">
        <v>184</v>
      </c>
      <c r="AU446" s="143" t="s">
        <v>82</v>
      </c>
      <c r="AY446" s="18" t="s">
        <v>181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8" t="s">
        <v>22</v>
      </c>
      <c r="BK446" s="144">
        <f>ROUND(I446*H446,2)</f>
        <v>0</v>
      </c>
      <c r="BL446" s="18" t="s">
        <v>317</v>
      </c>
      <c r="BM446" s="143" t="s">
        <v>2394</v>
      </c>
    </row>
    <row r="447" spans="2:65" s="1" customFormat="1" ht="11.25">
      <c r="B447" s="33"/>
      <c r="D447" s="145" t="s">
        <v>191</v>
      </c>
      <c r="F447" s="146" t="s">
        <v>628</v>
      </c>
      <c r="I447" s="147"/>
      <c r="L447" s="33"/>
      <c r="M447" s="148"/>
      <c r="T447" s="54"/>
      <c r="AT447" s="18" t="s">
        <v>191</v>
      </c>
      <c r="AU447" s="18" t="s">
        <v>82</v>
      </c>
    </row>
    <row r="448" spans="2:65" s="12" customFormat="1" ht="11.25">
      <c r="B448" s="149"/>
      <c r="D448" s="150" t="s">
        <v>193</v>
      </c>
      <c r="E448" s="151" t="s">
        <v>20</v>
      </c>
      <c r="F448" s="152" t="s">
        <v>2281</v>
      </c>
      <c r="H448" s="151" t="s">
        <v>20</v>
      </c>
      <c r="I448" s="153"/>
      <c r="L448" s="149"/>
      <c r="M448" s="154"/>
      <c r="T448" s="155"/>
      <c r="AT448" s="151" t="s">
        <v>193</v>
      </c>
      <c r="AU448" s="151" t="s">
        <v>82</v>
      </c>
      <c r="AV448" s="12" t="s">
        <v>22</v>
      </c>
      <c r="AW448" s="12" t="s">
        <v>36</v>
      </c>
      <c r="AX448" s="12" t="s">
        <v>74</v>
      </c>
      <c r="AY448" s="151" t="s">
        <v>181</v>
      </c>
    </row>
    <row r="449" spans="2:65" s="13" customFormat="1" ht="11.25">
      <c r="B449" s="156"/>
      <c r="D449" s="150" t="s">
        <v>193</v>
      </c>
      <c r="E449" s="157" t="s">
        <v>20</v>
      </c>
      <c r="F449" s="158" t="s">
        <v>2395</v>
      </c>
      <c r="H449" s="159">
        <v>1.2</v>
      </c>
      <c r="I449" s="160"/>
      <c r="L449" s="156"/>
      <c r="M449" s="161"/>
      <c r="T449" s="162"/>
      <c r="AT449" s="157" t="s">
        <v>193</v>
      </c>
      <c r="AU449" s="157" t="s">
        <v>82</v>
      </c>
      <c r="AV449" s="13" t="s">
        <v>82</v>
      </c>
      <c r="AW449" s="13" t="s">
        <v>36</v>
      </c>
      <c r="AX449" s="13" t="s">
        <v>74</v>
      </c>
      <c r="AY449" s="157" t="s">
        <v>181</v>
      </c>
    </row>
    <row r="450" spans="2:65" s="12" customFormat="1" ht="11.25">
      <c r="B450" s="149"/>
      <c r="D450" s="150" t="s">
        <v>193</v>
      </c>
      <c r="E450" s="151" t="s">
        <v>20</v>
      </c>
      <c r="F450" s="152" t="s">
        <v>2281</v>
      </c>
      <c r="H450" s="151" t="s">
        <v>20</v>
      </c>
      <c r="I450" s="153"/>
      <c r="L450" s="149"/>
      <c r="M450" s="154"/>
      <c r="T450" s="155"/>
      <c r="AT450" s="151" t="s">
        <v>193</v>
      </c>
      <c r="AU450" s="151" t="s">
        <v>82</v>
      </c>
      <c r="AV450" s="12" t="s">
        <v>22</v>
      </c>
      <c r="AW450" s="12" t="s">
        <v>36</v>
      </c>
      <c r="AX450" s="12" t="s">
        <v>74</v>
      </c>
      <c r="AY450" s="151" t="s">
        <v>181</v>
      </c>
    </row>
    <row r="451" spans="2:65" s="13" customFormat="1" ht="11.25">
      <c r="B451" s="156"/>
      <c r="D451" s="150" t="s">
        <v>193</v>
      </c>
      <c r="E451" s="157" t="s">
        <v>20</v>
      </c>
      <c r="F451" s="158" t="s">
        <v>2395</v>
      </c>
      <c r="H451" s="159">
        <v>1.2</v>
      </c>
      <c r="I451" s="160"/>
      <c r="L451" s="156"/>
      <c r="M451" s="161"/>
      <c r="T451" s="162"/>
      <c r="AT451" s="157" t="s">
        <v>193</v>
      </c>
      <c r="AU451" s="157" t="s">
        <v>82</v>
      </c>
      <c r="AV451" s="13" t="s">
        <v>82</v>
      </c>
      <c r="AW451" s="13" t="s">
        <v>36</v>
      </c>
      <c r="AX451" s="13" t="s">
        <v>74</v>
      </c>
      <c r="AY451" s="157" t="s">
        <v>181</v>
      </c>
    </row>
    <row r="452" spans="2:65" s="14" customFormat="1" ht="11.25">
      <c r="B452" s="163"/>
      <c r="D452" s="150" t="s">
        <v>193</v>
      </c>
      <c r="E452" s="164" t="s">
        <v>20</v>
      </c>
      <c r="F452" s="165" t="s">
        <v>202</v>
      </c>
      <c r="H452" s="166">
        <v>2.4</v>
      </c>
      <c r="I452" s="167"/>
      <c r="L452" s="163"/>
      <c r="M452" s="168"/>
      <c r="T452" s="169"/>
      <c r="AT452" s="164" t="s">
        <v>193</v>
      </c>
      <c r="AU452" s="164" t="s">
        <v>82</v>
      </c>
      <c r="AV452" s="14" t="s">
        <v>189</v>
      </c>
      <c r="AW452" s="14" t="s">
        <v>36</v>
      </c>
      <c r="AX452" s="14" t="s">
        <v>22</v>
      </c>
      <c r="AY452" s="164" t="s">
        <v>181</v>
      </c>
    </row>
    <row r="453" spans="2:65" s="1" customFormat="1" ht="33" customHeight="1">
      <c r="B453" s="33"/>
      <c r="C453" s="132" t="s">
        <v>545</v>
      </c>
      <c r="D453" s="132" t="s">
        <v>184</v>
      </c>
      <c r="E453" s="133" t="s">
        <v>1658</v>
      </c>
      <c r="F453" s="134" t="s">
        <v>1659</v>
      </c>
      <c r="G453" s="135" t="s">
        <v>187</v>
      </c>
      <c r="H453" s="136">
        <v>6</v>
      </c>
      <c r="I453" s="137"/>
      <c r="J453" s="138">
        <f>ROUND(I453*H453,2)</f>
        <v>0</v>
      </c>
      <c r="K453" s="134" t="s">
        <v>188</v>
      </c>
      <c r="L453" s="33"/>
      <c r="M453" s="139" t="s">
        <v>20</v>
      </c>
      <c r="N453" s="140" t="s">
        <v>45</v>
      </c>
      <c r="P453" s="141">
        <f>O453*H453</f>
        <v>0</v>
      </c>
      <c r="Q453" s="141">
        <v>1.0000000000000001E-5</v>
      </c>
      <c r="R453" s="141">
        <f>Q453*H453</f>
        <v>6.0000000000000008E-5</v>
      </c>
      <c r="S453" s="141">
        <v>0</v>
      </c>
      <c r="T453" s="142">
        <f>S453*H453</f>
        <v>0</v>
      </c>
      <c r="AR453" s="143" t="s">
        <v>317</v>
      </c>
      <c r="AT453" s="143" t="s">
        <v>184</v>
      </c>
      <c r="AU453" s="143" t="s">
        <v>82</v>
      </c>
      <c r="AY453" s="18" t="s">
        <v>181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8" t="s">
        <v>22</v>
      </c>
      <c r="BK453" s="144">
        <f>ROUND(I453*H453,2)</f>
        <v>0</v>
      </c>
      <c r="BL453" s="18" t="s">
        <v>317</v>
      </c>
      <c r="BM453" s="143" t="s">
        <v>2396</v>
      </c>
    </row>
    <row r="454" spans="2:65" s="1" customFormat="1" ht="11.25">
      <c r="B454" s="33"/>
      <c r="D454" s="145" t="s">
        <v>191</v>
      </c>
      <c r="F454" s="146" t="s">
        <v>1661</v>
      </c>
      <c r="I454" s="147"/>
      <c r="L454" s="33"/>
      <c r="M454" s="148"/>
      <c r="T454" s="54"/>
      <c r="AT454" s="18" t="s">
        <v>191</v>
      </c>
      <c r="AU454" s="18" t="s">
        <v>82</v>
      </c>
    </row>
    <row r="455" spans="2:65" s="12" customFormat="1" ht="11.25">
      <c r="B455" s="149"/>
      <c r="D455" s="150" t="s">
        <v>193</v>
      </c>
      <c r="E455" s="151" t="s">
        <v>20</v>
      </c>
      <c r="F455" s="152" t="s">
        <v>2281</v>
      </c>
      <c r="H455" s="151" t="s">
        <v>20</v>
      </c>
      <c r="I455" s="153"/>
      <c r="L455" s="149"/>
      <c r="M455" s="154"/>
      <c r="T455" s="155"/>
      <c r="AT455" s="151" t="s">
        <v>193</v>
      </c>
      <c r="AU455" s="151" t="s">
        <v>82</v>
      </c>
      <c r="AV455" s="12" t="s">
        <v>22</v>
      </c>
      <c r="AW455" s="12" t="s">
        <v>36</v>
      </c>
      <c r="AX455" s="12" t="s">
        <v>74</v>
      </c>
      <c r="AY455" s="151" t="s">
        <v>181</v>
      </c>
    </row>
    <row r="456" spans="2:65" s="13" customFormat="1" ht="11.25">
      <c r="B456" s="156"/>
      <c r="D456" s="150" t="s">
        <v>193</v>
      </c>
      <c r="E456" s="157" t="s">
        <v>20</v>
      </c>
      <c r="F456" s="158" t="s">
        <v>182</v>
      </c>
      <c r="H456" s="159">
        <v>3</v>
      </c>
      <c r="I456" s="160"/>
      <c r="L456" s="156"/>
      <c r="M456" s="161"/>
      <c r="T456" s="162"/>
      <c r="AT456" s="157" t="s">
        <v>193</v>
      </c>
      <c r="AU456" s="157" t="s">
        <v>82</v>
      </c>
      <c r="AV456" s="13" t="s">
        <v>82</v>
      </c>
      <c r="AW456" s="13" t="s">
        <v>36</v>
      </c>
      <c r="AX456" s="13" t="s">
        <v>74</v>
      </c>
      <c r="AY456" s="157" t="s">
        <v>181</v>
      </c>
    </row>
    <row r="457" spans="2:65" s="12" customFormat="1" ht="11.25">
      <c r="B457" s="149"/>
      <c r="D457" s="150" t="s">
        <v>193</v>
      </c>
      <c r="E457" s="151" t="s">
        <v>20</v>
      </c>
      <c r="F457" s="152" t="s">
        <v>2281</v>
      </c>
      <c r="H457" s="151" t="s">
        <v>20</v>
      </c>
      <c r="I457" s="153"/>
      <c r="L457" s="149"/>
      <c r="M457" s="154"/>
      <c r="T457" s="155"/>
      <c r="AT457" s="151" t="s">
        <v>193</v>
      </c>
      <c r="AU457" s="151" t="s">
        <v>82</v>
      </c>
      <c r="AV457" s="12" t="s">
        <v>22</v>
      </c>
      <c r="AW457" s="12" t="s">
        <v>36</v>
      </c>
      <c r="AX457" s="12" t="s">
        <v>74</v>
      </c>
      <c r="AY457" s="151" t="s">
        <v>181</v>
      </c>
    </row>
    <row r="458" spans="2:65" s="13" customFormat="1" ht="11.25">
      <c r="B458" s="156"/>
      <c r="D458" s="150" t="s">
        <v>193</v>
      </c>
      <c r="E458" s="157" t="s">
        <v>20</v>
      </c>
      <c r="F458" s="158" t="s">
        <v>182</v>
      </c>
      <c r="H458" s="159">
        <v>3</v>
      </c>
      <c r="I458" s="160"/>
      <c r="L458" s="156"/>
      <c r="M458" s="161"/>
      <c r="T458" s="162"/>
      <c r="AT458" s="157" t="s">
        <v>193</v>
      </c>
      <c r="AU458" s="157" t="s">
        <v>82</v>
      </c>
      <c r="AV458" s="13" t="s">
        <v>82</v>
      </c>
      <c r="AW458" s="13" t="s">
        <v>36</v>
      </c>
      <c r="AX458" s="13" t="s">
        <v>74</v>
      </c>
      <c r="AY458" s="157" t="s">
        <v>181</v>
      </c>
    </row>
    <row r="459" spans="2:65" s="14" customFormat="1" ht="11.25">
      <c r="B459" s="163"/>
      <c r="D459" s="150" t="s">
        <v>193</v>
      </c>
      <c r="E459" s="164" t="s">
        <v>20</v>
      </c>
      <c r="F459" s="165" t="s">
        <v>202</v>
      </c>
      <c r="H459" s="166">
        <v>6</v>
      </c>
      <c r="I459" s="167"/>
      <c r="L459" s="163"/>
      <c r="M459" s="168"/>
      <c r="T459" s="169"/>
      <c r="AT459" s="164" t="s">
        <v>193</v>
      </c>
      <c r="AU459" s="164" t="s">
        <v>82</v>
      </c>
      <c r="AV459" s="14" t="s">
        <v>189</v>
      </c>
      <c r="AW459" s="14" t="s">
        <v>36</v>
      </c>
      <c r="AX459" s="14" t="s">
        <v>22</v>
      </c>
      <c r="AY459" s="164" t="s">
        <v>181</v>
      </c>
    </row>
    <row r="460" spans="2:65" s="1" customFormat="1" ht="24.2" customHeight="1">
      <c r="B460" s="33"/>
      <c r="C460" s="177" t="s">
        <v>550</v>
      </c>
      <c r="D460" s="177" t="s">
        <v>309</v>
      </c>
      <c r="E460" s="178" t="s">
        <v>1662</v>
      </c>
      <c r="F460" s="179" t="s">
        <v>1663</v>
      </c>
      <c r="G460" s="180" t="s">
        <v>187</v>
      </c>
      <c r="H460" s="181">
        <v>6</v>
      </c>
      <c r="I460" s="182"/>
      <c r="J460" s="183">
        <f>ROUND(I460*H460,2)</f>
        <v>0</v>
      </c>
      <c r="K460" s="179" t="s">
        <v>188</v>
      </c>
      <c r="L460" s="184"/>
      <c r="M460" s="185" t="s">
        <v>20</v>
      </c>
      <c r="N460" s="186" t="s">
        <v>45</v>
      </c>
      <c r="P460" s="141">
        <f>O460*H460</f>
        <v>0</v>
      </c>
      <c r="Q460" s="141">
        <v>2.5000000000000001E-3</v>
      </c>
      <c r="R460" s="141">
        <f>Q460*H460</f>
        <v>1.4999999999999999E-2</v>
      </c>
      <c r="S460" s="141">
        <v>0</v>
      </c>
      <c r="T460" s="142">
        <f>S460*H460</f>
        <v>0</v>
      </c>
      <c r="AR460" s="143" t="s">
        <v>431</v>
      </c>
      <c r="AT460" s="143" t="s">
        <v>309</v>
      </c>
      <c r="AU460" s="143" t="s">
        <v>82</v>
      </c>
      <c r="AY460" s="18" t="s">
        <v>181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8" t="s">
        <v>22</v>
      </c>
      <c r="BK460" s="144">
        <f>ROUND(I460*H460,2)</f>
        <v>0</v>
      </c>
      <c r="BL460" s="18" t="s">
        <v>317</v>
      </c>
      <c r="BM460" s="143" t="s">
        <v>2397</v>
      </c>
    </row>
    <row r="461" spans="2:65" s="1" customFormat="1" ht="33" customHeight="1">
      <c r="B461" s="33"/>
      <c r="C461" s="132" t="s">
        <v>555</v>
      </c>
      <c r="D461" s="132" t="s">
        <v>184</v>
      </c>
      <c r="E461" s="133" t="s">
        <v>644</v>
      </c>
      <c r="F461" s="134" t="s">
        <v>645</v>
      </c>
      <c r="G461" s="135" t="s">
        <v>187</v>
      </c>
      <c r="H461" s="136">
        <v>6</v>
      </c>
      <c r="I461" s="137"/>
      <c r="J461" s="138">
        <f>ROUND(I461*H461,2)</f>
        <v>0</v>
      </c>
      <c r="K461" s="134" t="s">
        <v>188</v>
      </c>
      <c r="L461" s="33"/>
      <c r="M461" s="139" t="s">
        <v>20</v>
      </c>
      <c r="N461" s="140" t="s">
        <v>45</v>
      </c>
      <c r="P461" s="141">
        <f>O461*H461</f>
        <v>0</v>
      </c>
      <c r="Q461" s="141">
        <v>1.0000000000000001E-5</v>
      </c>
      <c r="R461" s="141">
        <f>Q461*H461</f>
        <v>6.0000000000000008E-5</v>
      </c>
      <c r="S461" s="141">
        <v>0</v>
      </c>
      <c r="T461" s="142">
        <f>S461*H461</f>
        <v>0</v>
      </c>
      <c r="AR461" s="143" t="s">
        <v>317</v>
      </c>
      <c r="AT461" s="143" t="s">
        <v>184</v>
      </c>
      <c r="AU461" s="143" t="s">
        <v>82</v>
      </c>
      <c r="AY461" s="18" t="s">
        <v>181</v>
      </c>
      <c r="BE461" s="144">
        <f>IF(N461="základní",J461,0)</f>
        <v>0</v>
      </c>
      <c r="BF461" s="144">
        <f>IF(N461="snížená",J461,0)</f>
        <v>0</v>
      </c>
      <c r="BG461" s="144">
        <f>IF(N461="zákl. přenesená",J461,0)</f>
        <v>0</v>
      </c>
      <c r="BH461" s="144">
        <f>IF(N461="sníž. přenesená",J461,0)</f>
        <v>0</v>
      </c>
      <c r="BI461" s="144">
        <f>IF(N461="nulová",J461,0)</f>
        <v>0</v>
      </c>
      <c r="BJ461" s="18" t="s">
        <v>22</v>
      </c>
      <c r="BK461" s="144">
        <f>ROUND(I461*H461,2)</f>
        <v>0</v>
      </c>
      <c r="BL461" s="18" t="s">
        <v>317</v>
      </c>
      <c r="BM461" s="143" t="s">
        <v>2398</v>
      </c>
    </row>
    <row r="462" spans="2:65" s="1" customFormat="1" ht="11.25">
      <c r="B462" s="33"/>
      <c r="D462" s="145" t="s">
        <v>191</v>
      </c>
      <c r="F462" s="146" t="s">
        <v>647</v>
      </c>
      <c r="I462" s="147"/>
      <c r="L462" s="33"/>
      <c r="M462" s="148"/>
      <c r="T462" s="54"/>
      <c r="AT462" s="18" t="s">
        <v>191</v>
      </c>
      <c r="AU462" s="18" t="s">
        <v>82</v>
      </c>
    </row>
    <row r="463" spans="2:65" s="12" customFormat="1" ht="11.25">
      <c r="B463" s="149"/>
      <c r="D463" s="150" t="s">
        <v>193</v>
      </c>
      <c r="E463" s="151" t="s">
        <v>20</v>
      </c>
      <c r="F463" s="152" t="s">
        <v>2281</v>
      </c>
      <c r="H463" s="151" t="s">
        <v>20</v>
      </c>
      <c r="I463" s="153"/>
      <c r="L463" s="149"/>
      <c r="M463" s="154"/>
      <c r="T463" s="155"/>
      <c r="AT463" s="151" t="s">
        <v>193</v>
      </c>
      <c r="AU463" s="151" t="s">
        <v>82</v>
      </c>
      <c r="AV463" s="12" t="s">
        <v>22</v>
      </c>
      <c r="AW463" s="12" t="s">
        <v>36</v>
      </c>
      <c r="AX463" s="12" t="s">
        <v>74</v>
      </c>
      <c r="AY463" s="151" t="s">
        <v>181</v>
      </c>
    </row>
    <row r="464" spans="2:65" s="13" customFormat="1" ht="11.25">
      <c r="B464" s="156"/>
      <c r="D464" s="150" t="s">
        <v>193</v>
      </c>
      <c r="E464" s="157" t="s">
        <v>20</v>
      </c>
      <c r="F464" s="158" t="s">
        <v>182</v>
      </c>
      <c r="H464" s="159">
        <v>3</v>
      </c>
      <c r="I464" s="160"/>
      <c r="L464" s="156"/>
      <c r="M464" s="161"/>
      <c r="T464" s="162"/>
      <c r="AT464" s="157" t="s">
        <v>193</v>
      </c>
      <c r="AU464" s="157" t="s">
        <v>82</v>
      </c>
      <c r="AV464" s="13" t="s">
        <v>82</v>
      </c>
      <c r="AW464" s="13" t="s">
        <v>36</v>
      </c>
      <c r="AX464" s="13" t="s">
        <v>74</v>
      </c>
      <c r="AY464" s="157" t="s">
        <v>181</v>
      </c>
    </row>
    <row r="465" spans="2:65" s="12" customFormat="1" ht="11.25">
      <c r="B465" s="149"/>
      <c r="D465" s="150" t="s">
        <v>193</v>
      </c>
      <c r="E465" s="151" t="s">
        <v>20</v>
      </c>
      <c r="F465" s="152" t="s">
        <v>2281</v>
      </c>
      <c r="H465" s="151" t="s">
        <v>20</v>
      </c>
      <c r="I465" s="153"/>
      <c r="L465" s="149"/>
      <c r="M465" s="154"/>
      <c r="T465" s="155"/>
      <c r="AT465" s="151" t="s">
        <v>193</v>
      </c>
      <c r="AU465" s="151" t="s">
        <v>82</v>
      </c>
      <c r="AV465" s="12" t="s">
        <v>22</v>
      </c>
      <c r="AW465" s="12" t="s">
        <v>36</v>
      </c>
      <c r="AX465" s="12" t="s">
        <v>74</v>
      </c>
      <c r="AY465" s="151" t="s">
        <v>181</v>
      </c>
    </row>
    <row r="466" spans="2:65" s="13" customFormat="1" ht="11.25">
      <c r="B466" s="156"/>
      <c r="D466" s="150" t="s">
        <v>193</v>
      </c>
      <c r="E466" s="157" t="s">
        <v>20</v>
      </c>
      <c r="F466" s="158" t="s">
        <v>182</v>
      </c>
      <c r="H466" s="159">
        <v>3</v>
      </c>
      <c r="I466" s="160"/>
      <c r="L466" s="156"/>
      <c r="M466" s="161"/>
      <c r="T466" s="162"/>
      <c r="AT466" s="157" t="s">
        <v>193</v>
      </c>
      <c r="AU466" s="157" t="s">
        <v>82</v>
      </c>
      <c r="AV466" s="13" t="s">
        <v>82</v>
      </c>
      <c r="AW466" s="13" t="s">
        <v>36</v>
      </c>
      <c r="AX466" s="13" t="s">
        <v>74</v>
      </c>
      <c r="AY466" s="157" t="s">
        <v>181</v>
      </c>
    </row>
    <row r="467" spans="2:65" s="14" customFormat="1" ht="11.25">
      <c r="B467" s="163"/>
      <c r="D467" s="150" t="s">
        <v>193</v>
      </c>
      <c r="E467" s="164" t="s">
        <v>20</v>
      </c>
      <c r="F467" s="165" t="s">
        <v>202</v>
      </c>
      <c r="H467" s="166">
        <v>6</v>
      </c>
      <c r="I467" s="167"/>
      <c r="L467" s="163"/>
      <c r="M467" s="168"/>
      <c r="T467" s="169"/>
      <c r="AT467" s="164" t="s">
        <v>193</v>
      </c>
      <c r="AU467" s="164" t="s">
        <v>82</v>
      </c>
      <c r="AV467" s="14" t="s">
        <v>189</v>
      </c>
      <c r="AW467" s="14" t="s">
        <v>36</v>
      </c>
      <c r="AX467" s="14" t="s">
        <v>22</v>
      </c>
      <c r="AY467" s="164" t="s">
        <v>181</v>
      </c>
    </row>
    <row r="468" spans="2:65" s="1" customFormat="1" ht="24.2" customHeight="1">
      <c r="B468" s="33"/>
      <c r="C468" s="177" t="s">
        <v>562</v>
      </c>
      <c r="D468" s="177" t="s">
        <v>309</v>
      </c>
      <c r="E468" s="178" t="s">
        <v>649</v>
      </c>
      <c r="F468" s="179" t="s">
        <v>650</v>
      </c>
      <c r="G468" s="180" t="s">
        <v>187</v>
      </c>
      <c r="H468" s="181">
        <v>6</v>
      </c>
      <c r="I468" s="182"/>
      <c r="J468" s="183">
        <f>ROUND(I468*H468,2)</f>
        <v>0</v>
      </c>
      <c r="K468" s="179" t="s">
        <v>188</v>
      </c>
      <c r="L468" s="184"/>
      <c r="M468" s="185" t="s">
        <v>20</v>
      </c>
      <c r="N468" s="186" t="s">
        <v>45</v>
      </c>
      <c r="P468" s="141">
        <f>O468*H468</f>
        <v>0</v>
      </c>
      <c r="Q468" s="141">
        <v>6.7000000000000002E-3</v>
      </c>
      <c r="R468" s="141">
        <f>Q468*H468</f>
        <v>4.02E-2</v>
      </c>
      <c r="S468" s="141">
        <v>0</v>
      </c>
      <c r="T468" s="142">
        <f>S468*H468</f>
        <v>0</v>
      </c>
      <c r="AR468" s="143" t="s">
        <v>431</v>
      </c>
      <c r="AT468" s="143" t="s">
        <v>309</v>
      </c>
      <c r="AU468" s="143" t="s">
        <v>82</v>
      </c>
      <c r="AY468" s="18" t="s">
        <v>181</v>
      </c>
      <c r="BE468" s="144">
        <f>IF(N468="základní",J468,0)</f>
        <v>0</v>
      </c>
      <c r="BF468" s="144">
        <f>IF(N468="snížená",J468,0)</f>
        <v>0</v>
      </c>
      <c r="BG468" s="144">
        <f>IF(N468="zákl. přenesená",J468,0)</f>
        <v>0</v>
      </c>
      <c r="BH468" s="144">
        <f>IF(N468="sníž. přenesená",J468,0)</f>
        <v>0</v>
      </c>
      <c r="BI468" s="144">
        <f>IF(N468="nulová",J468,0)</f>
        <v>0</v>
      </c>
      <c r="BJ468" s="18" t="s">
        <v>22</v>
      </c>
      <c r="BK468" s="144">
        <f>ROUND(I468*H468,2)</f>
        <v>0</v>
      </c>
      <c r="BL468" s="18" t="s">
        <v>317</v>
      </c>
      <c r="BM468" s="143" t="s">
        <v>2399</v>
      </c>
    </row>
    <row r="469" spans="2:65" s="1" customFormat="1" ht="33" customHeight="1">
      <c r="B469" s="33"/>
      <c r="C469" s="132" t="s">
        <v>570</v>
      </c>
      <c r="D469" s="132" t="s">
        <v>184</v>
      </c>
      <c r="E469" s="133" t="s">
        <v>653</v>
      </c>
      <c r="F469" s="134" t="s">
        <v>654</v>
      </c>
      <c r="G469" s="135" t="s">
        <v>187</v>
      </c>
      <c r="H469" s="136">
        <v>3</v>
      </c>
      <c r="I469" s="137"/>
      <c r="J469" s="138">
        <f>ROUND(I469*H469,2)</f>
        <v>0</v>
      </c>
      <c r="K469" s="134" t="s">
        <v>188</v>
      </c>
      <c r="L469" s="33"/>
      <c r="M469" s="139" t="s">
        <v>20</v>
      </c>
      <c r="N469" s="140" t="s">
        <v>45</v>
      </c>
      <c r="P469" s="141">
        <f>O469*H469</f>
        <v>0</v>
      </c>
      <c r="Q469" s="141">
        <v>2.2000000000000001E-4</v>
      </c>
      <c r="R469" s="141">
        <f>Q469*H469</f>
        <v>6.6E-4</v>
      </c>
      <c r="S469" s="141">
        <v>0</v>
      </c>
      <c r="T469" s="142">
        <f>S469*H469</f>
        <v>0</v>
      </c>
      <c r="AR469" s="143" t="s">
        <v>317</v>
      </c>
      <c r="AT469" s="143" t="s">
        <v>184</v>
      </c>
      <c r="AU469" s="143" t="s">
        <v>82</v>
      </c>
      <c r="AY469" s="18" t="s">
        <v>181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22</v>
      </c>
      <c r="BK469" s="144">
        <f>ROUND(I469*H469,2)</f>
        <v>0</v>
      </c>
      <c r="BL469" s="18" t="s">
        <v>317</v>
      </c>
      <c r="BM469" s="143" t="s">
        <v>2400</v>
      </c>
    </row>
    <row r="470" spans="2:65" s="1" customFormat="1" ht="11.25">
      <c r="B470" s="33"/>
      <c r="D470" s="145" t="s">
        <v>191</v>
      </c>
      <c r="F470" s="146" t="s">
        <v>656</v>
      </c>
      <c r="I470" s="147"/>
      <c r="L470" s="33"/>
      <c r="M470" s="148"/>
      <c r="T470" s="54"/>
      <c r="AT470" s="18" t="s">
        <v>191</v>
      </c>
      <c r="AU470" s="18" t="s">
        <v>82</v>
      </c>
    </row>
    <row r="471" spans="2:65" s="12" customFormat="1" ht="11.25">
      <c r="B471" s="149"/>
      <c r="D471" s="150" t="s">
        <v>193</v>
      </c>
      <c r="E471" s="151" t="s">
        <v>20</v>
      </c>
      <c r="F471" s="152" t="s">
        <v>2274</v>
      </c>
      <c r="H471" s="151" t="s">
        <v>20</v>
      </c>
      <c r="I471" s="153"/>
      <c r="L471" s="149"/>
      <c r="M471" s="154"/>
      <c r="T471" s="155"/>
      <c r="AT471" s="151" t="s">
        <v>193</v>
      </c>
      <c r="AU471" s="151" t="s">
        <v>82</v>
      </c>
      <c r="AV471" s="12" t="s">
        <v>22</v>
      </c>
      <c r="AW471" s="12" t="s">
        <v>36</v>
      </c>
      <c r="AX471" s="12" t="s">
        <v>74</v>
      </c>
      <c r="AY471" s="151" t="s">
        <v>181</v>
      </c>
    </row>
    <row r="472" spans="2:65" s="13" customFormat="1" ht="11.25">
      <c r="B472" s="156"/>
      <c r="D472" s="150" t="s">
        <v>193</v>
      </c>
      <c r="E472" s="157" t="s">
        <v>20</v>
      </c>
      <c r="F472" s="158" t="s">
        <v>22</v>
      </c>
      <c r="H472" s="159">
        <v>1</v>
      </c>
      <c r="I472" s="160"/>
      <c r="L472" s="156"/>
      <c r="M472" s="161"/>
      <c r="T472" s="162"/>
      <c r="AT472" s="157" t="s">
        <v>193</v>
      </c>
      <c r="AU472" s="157" t="s">
        <v>82</v>
      </c>
      <c r="AV472" s="13" t="s">
        <v>82</v>
      </c>
      <c r="AW472" s="13" t="s">
        <v>36</v>
      </c>
      <c r="AX472" s="13" t="s">
        <v>74</v>
      </c>
      <c r="AY472" s="157" t="s">
        <v>181</v>
      </c>
    </row>
    <row r="473" spans="2:65" s="12" customFormat="1" ht="11.25">
      <c r="B473" s="149"/>
      <c r="D473" s="150" t="s">
        <v>193</v>
      </c>
      <c r="E473" s="151" t="s">
        <v>20</v>
      </c>
      <c r="F473" s="152" t="s">
        <v>2272</v>
      </c>
      <c r="H473" s="151" t="s">
        <v>20</v>
      </c>
      <c r="I473" s="153"/>
      <c r="L473" s="149"/>
      <c r="M473" s="154"/>
      <c r="T473" s="155"/>
      <c r="AT473" s="151" t="s">
        <v>193</v>
      </c>
      <c r="AU473" s="151" t="s">
        <v>82</v>
      </c>
      <c r="AV473" s="12" t="s">
        <v>22</v>
      </c>
      <c r="AW473" s="12" t="s">
        <v>36</v>
      </c>
      <c r="AX473" s="12" t="s">
        <v>74</v>
      </c>
      <c r="AY473" s="151" t="s">
        <v>181</v>
      </c>
    </row>
    <row r="474" spans="2:65" s="13" customFormat="1" ht="11.25">
      <c r="B474" s="156"/>
      <c r="D474" s="150" t="s">
        <v>193</v>
      </c>
      <c r="E474" s="157" t="s">
        <v>20</v>
      </c>
      <c r="F474" s="158" t="s">
        <v>82</v>
      </c>
      <c r="H474" s="159">
        <v>2</v>
      </c>
      <c r="I474" s="160"/>
      <c r="L474" s="156"/>
      <c r="M474" s="161"/>
      <c r="T474" s="162"/>
      <c r="AT474" s="157" t="s">
        <v>193</v>
      </c>
      <c r="AU474" s="157" t="s">
        <v>82</v>
      </c>
      <c r="AV474" s="13" t="s">
        <v>82</v>
      </c>
      <c r="AW474" s="13" t="s">
        <v>36</v>
      </c>
      <c r="AX474" s="13" t="s">
        <v>74</v>
      </c>
      <c r="AY474" s="157" t="s">
        <v>181</v>
      </c>
    </row>
    <row r="475" spans="2:65" s="14" customFormat="1" ht="11.25">
      <c r="B475" s="163"/>
      <c r="D475" s="150" t="s">
        <v>193</v>
      </c>
      <c r="E475" s="164" t="s">
        <v>20</v>
      </c>
      <c r="F475" s="165" t="s">
        <v>202</v>
      </c>
      <c r="H475" s="166">
        <v>3</v>
      </c>
      <c r="I475" s="167"/>
      <c r="L475" s="163"/>
      <c r="M475" s="168"/>
      <c r="T475" s="169"/>
      <c r="AT475" s="164" t="s">
        <v>193</v>
      </c>
      <c r="AU475" s="164" t="s">
        <v>82</v>
      </c>
      <c r="AV475" s="14" t="s">
        <v>189</v>
      </c>
      <c r="AW475" s="14" t="s">
        <v>36</v>
      </c>
      <c r="AX475" s="14" t="s">
        <v>22</v>
      </c>
      <c r="AY475" s="164" t="s">
        <v>181</v>
      </c>
    </row>
    <row r="476" spans="2:65" s="1" customFormat="1" ht="33" customHeight="1">
      <c r="B476" s="33"/>
      <c r="C476" s="177" t="s">
        <v>578</v>
      </c>
      <c r="D476" s="177" t="s">
        <v>309</v>
      </c>
      <c r="E476" s="178" t="s">
        <v>658</v>
      </c>
      <c r="F476" s="179" t="s">
        <v>659</v>
      </c>
      <c r="G476" s="180" t="s">
        <v>187</v>
      </c>
      <c r="H476" s="181">
        <v>3</v>
      </c>
      <c r="I476" s="182"/>
      <c r="J476" s="183">
        <f>ROUND(I476*H476,2)</f>
        <v>0</v>
      </c>
      <c r="K476" s="179" t="s">
        <v>188</v>
      </c>
      <c r="L476" s="184"/>
      <c r="M476" s="185" t="s">
        <v>20</v>
      </c>
      <c r="N476" s="186" t="s">
        <v>45</v>
      </c>
      <c r="P476" s="141">
        <f>O476*H476</f>
        <v>0</v>
      </c>
      <c r="Q476" s="141">
        <v>1.225E-2</v>
      </c>
      <c r="R476" s="141">
        <f>Q476*H476</f>
        <v>3.6750000000000005E-2</v>
      </c>
      <c r="S476" s="141">
        <v>0</v>
      </c>
      <c r="T476" s="142">
        <f>S476*H476</f>
        <v>0</v>
      </c>
      <c r="AR476" s="143" t="s">
        <v>431</v>
      </c>
      <c r="AT476" s="143" t="s">
        <v>309</v>
      </c>
      <c r="AU476" s="143" t="s">
        <v>82</v>
      </c>
      <c r="AY476" s="18" t="s">
        <v>181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8" t="s">
        <v>22</v>
      </c>
      <c r="BK476" s="144">
        <f>ROUND(I476*H476,2)</f>
        <v>0</v>
      </c>
      <c r="BL476" s="18" t="s">
        <v>317</v>
      </c>
      <c r="BM476" s="143" t="s">
        <v>2401</v>
      </c>
    </row>
    <row r="477" spans="2:65" s="1" customFormat="1" ht="24.2" customHeight="1">
      <c r="B477" s="33"/>
      <c r="C477" s="132" t="s">
        <v>584</v>
      </c>
      <c r="D477" s="132" t="s">
        <v>184</v>
      </c>
      <c r="E477" s="133" t="s">
        <v>679</v>
      </c>
      <c r="F477" s="134" t="s">
        <v>680</v>
      </c>
      <c r="G477" s="135" t="s">
        <v>211</v>
      </c>
      <c r="H477" s="136">
        <v>2.25</v>
      </c>
      <c r="I477" s="137"/>
      <c r="J477" s="138">
        <f>ROUND(I477*H477,2)</f>
        <v>0</v>
      </c>
      <c r="K477" s="134" t="s">
        <v>188</v>
      </c>
      <c r="L477" s="33"/>
      <c r="M477" s="139" t="s">
        <v>20</v>
      </c>
      <c r="N477" s="140" t="s">
        <v>45</v>
      </c>
      <c r="P477" s="141">
        <f>O477*H477</f>
        <v>0</v>
      </c>
      <c r="Q477" s="141">
        <v>0</v>
      </c>
      <c r="R477" s="141">
        <f>Q477*H477</f>
        <v>0</v>
      </c>
      <c r="S477" s="141">
        <v>2.0999999999999999E-3</v>
      </c>
      <c r="T477" s="142">
        <f>S477*H477</f>
        <v>4.725E-3</v>
      </c>
      <c r="AR477" s="143" t="s">
        <v>317</v>
      </c>
      <c r="AT477" s="143" t="s">
        <v>184</v>
      </c>
      <c r="AU477" s="143" t="s">
        <v>82</v>
      </c>
      <c r="AY477" s="18" t="s">
        <v>181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8" t="s">
        <v>22</v>
      </c>
      <c r="BK477" s="144">
        <f>ROUND(I477*H477,2)</f>
        <v>0</v>
      </c>
      <c r="BL477" s="18" t="s">
        <v>317</v>
      </c>
      <c r="BM477" s="143" t="s">
        <v>2402</v>
      </c>
    </row>
    <row r="478" spans="2:65" s="1" customFormat="1" ht="11.25">
      <c r="B478" s="33"/>
      <c r="D478" s="145" t="s">
        <v>191</v>
      </c>
      <c r="F478" s="146" t="s">
        <v>682</v>
      </c>
      <c r="I478" s="147"/>
      <c r="L478" s="33"/>
      <c r="M478" s="148"/>
      <c r="T478" s="54"/>
      <c r="AT478" s="18" t="s">
        <v>191</v>
      </c>
      <c r="AU478" s="18" t="s">
        <v>82</v>
      </c>
    </row>
    <row r="479" spans="2:65" s="12" customFormat="1" ht="11.25">
      <c r="B479" s="149"/>
      <c r="D479" s="150" t="s">
        <v>193</v>
      </c>
      <c r="E479" s="151" t="s">
        <v>20</v>
      </c>
      <c r="F479" s="152" t="s">
        <v>616</v>
      </c>
      <c r="H479" s="151" t="s">
        <v>20</v>
      </c>
      <c r="I479" s="153"/>
      <c r="L479" s="149"/>
      <c r="M479" s="154"/>
      <c r="T479" s="155"/>
      <c r="AT479" s="151" t="s">
        <v>193</v>
      </c>
      <c r="AU479" s="151" t="s">
        <v>82</v>
      </c>
      <c r="AV479" s="12" t="s">
        <v>22</v>
      </c>
      <c r="AW479" s="12" t="s">
        <v>36</v>
      </c>
      <c r="AX479" s="12" t="s">
        <v>74</v>
      </c>
      <c r="AY479" s="151" t="s">
        <v>181</v>
      </c>
    </row>
    <row r="480" spans="2:65" s="12" customFormat="1" ht="11.25">
      <c r="B480" s="149"/>
      <c r="D480" s="150" t="s">
        <v>193</v>
      </c>
      <c r="E480" s="151" t="s">
        <v>20</v>
      </c>
      <c r="F480" s="152" t="s">
        <v>2281</v>
      </c>
      <c r="H480" s="151" t="s">
        <v>20</v>
      </c>
      <c r="I480" s="153"/>
      <c r="L480" s="149"/>
      <c r="M480" s="154"/>
      <c r="T480" s="155"/>
      <c r="AT480" s="151" t="s">
        <v>193</v>
      </c>
      <c r="AU480" s="151" t="s">
        <v>82</v>
      </c>
      <c r="AV480" s="12" t="s">
        <v>22</v>
      </c>
      <c r="AW480" s="12" t="s">
        <v>36</v>
      </c>
      <c r="AX480" s="12" t="s">
        <v>74</v>
      </c>
      <c r="AY480" s="151" t="s">
        <v>181</v>
      </c>
    </row>
    <row r="481" spans="2:65" s="13" customFormat="1" ht="11.25">
      <c r="B481" s="156"/>
      <c r="D481" s="150" t="s">
        <v>193</v>
      </c>
      <c r="E481" s="157" t="s">
        <v>20</v>
      </c>
      <c r="F481" s="158" t="s">
        <v>2390</v>
      </c>
      <c r="H481" s="159">
        <v>2.25</v>
      </c>
      <c r="I481" s="160"/>
      <c r="L481" s="156"/>
      <c r="M481" s="161"/>
      <c r="T481" s="162"/>
      <c r="AT481" s="157" t="s">
        <v>193</v>
      </c>
      <c r="AU481" s="157" t="s">
        <v>82</v>
      </c>
      <c r="AV481" s="13" t="s">
        <v>82</v>
      </c>
      <c r="AW481" s="13" t="s">
        <v>36</v>
      </c>
      <c r="AX481" s="13" t="s">
        <v>74</v>
      </c>
      <c r="AY481" s="157" t="s">
        <v>181</v>
      </c>
    </row>
    <row r="482" spans="2:65" s="14" customFormat="1" ht="11.25">
      <c r="B482" s="163"/>
      <c r="D482" s="150" t="s">
        <v>193</v>
      </c>
      <c r="E482" s="164" t="s">
        <v>20</v>
      </c>
      <c r="F482" s="165" t="s">
        <v>202</v>
      </c>
      <c r="H482" s="166">
        <v>2.25</v>
      </c>
      <c r="I482" s="167"/>
      <c r="L482" s="163"/>
      <c r="M482" s="168"/>
      <c r="T482" s="169"/>
      <c r="AT482" s="164" t="s">
        <v>193</v>
      </c>
      <c r="AU482" s="164" t="s">
        <v>82</v>
      </c>
      <c r="AV482" s="14" t="s">
        <v>189</v>
      </c>
      <c r="AW482" s="14" t="s">
        <v>36</v>
      </c>
      <c r="AX482" s="14" t="s">
        <v>22</v>
      </c>
      <c r="AY482" s="164" t="s">
        <v>181</v>
      </c>
    </row>
    <row r="483" spans="2:65" s="1" customFormat="1" ht="33" customHeight="1">
      <c r="B483" s="33"/>
      <c r="C483" s="132" t="s">
        <v>594</v>
      </c>
      <c r="D483" s="132" t="s">
        <v>184</v>
      </c>
      <c r="E483" s="133" t="s">
        <v>662</v>
      </c>
      <c r="F483" s="134" t="s">
        <v>663</v>
      </c>
      <c r="G483" s="135" t="s">
        <v>211</v>
      </c>
      <c r="H483" s="136">
        <v>0.14000000000000001</v>
      </c>
      <c r="I483" s="137"/>
      <c r="J483" s="138">
        <f>ROUND(I483*H483,2)</f>
        <v>0</v>
      </c>
      <c r="K483" s="134" t="s">
        <v>20</v>
      </c>
      <c r="L483" s="33"/>
      <c r="M483" s="139" t="s">
        <v>20</v>
      </c>
      <c r="N483" s="140" t="s">
        <v>45</v>
      </c>
      <c r="P483" s="141">
        <f>O483*H483</f>
        <v>0</v>
      </c>
      <c r="Q483" s="141">
        <v>1.7994900000000001E-2</v>
      </c>
      <c r="R483" s="141">
        <f>Q483*H483</f>
        <v>2.5192860000000004E-3</v>
      </c>
      <c r="S483" s="141">
        <v>0</v>
      </c>
      <c r="T483" s="142">
        <f>S483*H483</f>
        <v>0</v>
      </c>
      <c r="AR483" s="143" t="s">
        <v>317</v>
      </c>
      <c r="AT483" s="143" t="s">
        <v>184</v>
      </c>
      <c r="AU483" s="143" t="s">
        <v>82</v>
      </c>
      <c r="AY483" s="18" t="s">
        <v>181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8" t="s">
        <v>22</v>
      </c>
      <c r="BK483" s="144">
        <f>ROUND(I483*H483,2)</f>
        <v>0</v>
      </c>
      <c r="BL483" s="18" t="s">
        <v>317</v>
      </c>
      <c r="BM483" s="143" t="s">
        <v>2403</v>
      </c>
    </row>
    <row r="484" spans="2:65" s="12" customFormat="1" ht="11.25">
      <c r="B484" s="149"/>
      <c r="D484" s="150" t="s">
        <v>193</v>
      </c>
      <c r="E484" s="151" t="s">
        <v>20</v>
      </c>
      <c r="F484" s="152" t="s">
        <v>665</v>
      </c>
      <c r="H484" s="151" t="s">
        <v>20</v>
      </c>
      <c r="I484" s="153"/>
      <c r="L484" s="149"/>
      <c r="M484" s="154"/>
      <c r="T484" s="155"/>
      <c r="AT484" s="151" t="s">
        <v>193</v>
      </c>
      <c r="AU484" s="151" t="s">
        <v>82</v>
      </c>
      <c r="AV484" s="12" t="s">
        <v>22</v>
      </c>
      <c r="AW484" s="12" t="s">
        <v>36</v>
      </c>
      <c r="AX484" s="12" t="s">
        <v>74</v>
      </c>
      <c r="AY484" s="151" t="s">
        <v>181</v>
      </c>
    </row>
    <row r="485" spans="2:65" s="13" customFormat="1" ht="11.25">
      <c r="B485" s="156"/>
      <c r="D485" s="150" t="s">
        <v>193</v>
      </c>
      <c r="E485" s="157" t="s">
        <v>20</v>
      </c>
      <c r="F485" s="158" t="s">
        <v>2404</v>
      </c>
      <c r="H485" s="159">
        <v>7.34</v>
      </c>
      <c r="I485" s="160"/>
      <c r="L485" s="156"/>
      <c r="M485" s="161"/>
      <c r="T485" s="162"/>
      <c r="AT485" s="157" t="s">
        <v>193</v>
      </c>
      <c r="AU485" s="157" t="s">
        <v>82</v>
      </c>
      <c r="AV485" s="13" t="s">
        <v>82</v>
      </c>
      <c r="AW485" s="13" t="s">
        <v>36</v>
      </c>
      <c r="AX485" s="13" t="s">
        <v>74</v>
      </c>
      <c r="AY485" s="157" t="s">
        <v>181</v>
      </c>
    </row>
    <row r="486" spans="2:65" s="13" customFormat="1" ht="11.25">
      <c r="B486" s="156"/>
      <c r="D486" s="150" t="s">
        <v>193</v>
      </c>
      <c r="E486" s="157" t="s">
        <v>20</v>
      </c>
      <c r="F486" s="158" t="s">
        <v>2405</v>
      </c>
      <c r="H486" s="159">
        <v>-7.2</v>
      </c>
      <c r="I486" s="160"/>
      <c r="L486" s="156"/>
      <c r="M486" s="161"/>
      <c r="T486" s="162"/>
      <c r="AT486" s="157" t="s">
        <v>193</v>
      </c>
      <c r="AU486" s="157" t="s">
        <v>82</v>
      </c>
      <c r="AV486" s="13" t="s">
        <v>82</v>
      </c>
      <c r="AW486" s="13" t="s">
        <v>36</v>
      </c>
      <c r="AX486" s="13" t="s">
        <v>74</v>
      </c>
      <c r="AY486" s="157" t="s">
        <v>181</v>
      </c>
    </row>
    <row r="487" spans="2:65" s="14" customFormat="1" ht="11.25">
      <c r="B487" s="163"/>
      <c r="D487" s="150" t="s">
        <v>193</v>
      </c>
      <c r="E487" s="164" t="s">
        <v>20</v>
      </c>
      <c r="F487" s="165" t="s">
        <v>202</v>
      </c>
      <c r="H487" s="166">
        <v>0.14000000000000001</v>
      </c>
      <c r="I487" s="167"/>
      <c r="L487" s="163"/>
      <c r="M487" s="168"/>
      <c r="T487" s="169"/>
      <c r="AT487" s="164" t="s">
        <v>193</v>
      </c>
      <c r="AU487" s="164" t="s">
        <v>82</v>
      </c>
      <c r="AV487" s="14" t="s">
        <v>189</v>
      </c>
      <c r="AW487" s="14" t="s">
        <v>36</v>
      </c>
      <c r="AX487" s="14" t="s">
        <v>22</v>
      </c>
      <c r="AY487" s="164" t="s">
        <v>181</v>
      </c>
    </row>
    <row r="488" spans="2:65" s="1" customFormat="1" ht="55.5" customHeight="1">
      <c r="B488" s="33"/>
      <c r="C488" s="132" t="s">
        <v>599</v>
      </c>
      <c r="D488" s="132" t="s">
        <v>184</v>
      </c>
      <c r="E488" s="133" t="s">
        <v>669</v>
      </c>
      <c r="F488" s="134" t="s">
        <v>670</v>
      </c>
      <c r="G488" s="135" t="s">
        <v>187</v>
      </c>
      <c r="H488" s="136">
        <v>6</v>
      </c>
      <c r="I488" s="137"/>
      <c r="J488" s="138">
        <f>ROUND(I488*H488,2)</f>
        <v>0</v>
      </c>
      <c r="K488" s="134" t="s">
        <v>20</v>
      </c>
      <c r="L488" s="33"/>
      <c r="M488" s="139" t="s">
        <v>20</v>
      </c>
      <c r="N488" s="140" t="s">
        <v>45</v>
      </c>
      <c r="P488" s="141">
        <f>O488*H488</f>
        <v>0</v>
      </c>
      <c r="Q488" s="141">
        <v>2.845961E-2</v>
      </c>
      <c r="R488" s="141">
        <f>Q488*H488</f>
        <v>0.17075766000000001</v>
      </c>
      <c r="S488" s="141">
        <v>0</v>
      </c>
      <c r="T488" s="142">
        <f>S488*H488</f>
        <v>0</v>
      </c>
      <c r="AR488" s="143" t="s">
        <v>317</v>
      </c>
      <c r="AT488" s="143" t="s">
        <v>184</v>
      </c>
      <c r="AU488" s="143" t="s">
        <v>82</v>
      </c>
      <c r="AY488" s="18" t="s">
        <v>181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8" t="s">
        <v>22</v>
      </c>
      <c r="BK488" s="144">
        <f>ROUND(I488*H488,2)</f>
        <v>0</v>
      </c>
      <c r="BL488" s="18" t="s">
        <v>317</v>
      </c>
      <c r="BM488" s="143" t="s">
        <v>2406</v>
      </c>
    </row>
    <row r="489" spans="2:65" s="12" customFormat="1" ht="11.25">
      <c r="B489" s="149"/>
      <c r="D489" s="150" t="s">
        <v>193</v>
      </c>
      <c r="E489" s="151" t="s">
        <v>20</v>
      </c>
      <c r="F489" s="152" t="s">
        <v>665</v>
      </c>
      <c r="H489" s="151" t="s">
        <v>20</v>
      </c>
      <c r="I489" s="153"/>
      <c r="L489" s="149"/>
      <c r="M489" s="154"/>
      <c r="T489" s="155"/>
      <c r="AT489" s="151" t="s">
        <v>193</v>
      </c>
      <c r="AU489" s="151" t="s">
        <v>82</v>
      </c>
      <c r="AV489" s="12" t="s">
        <v>22</v>
      </c>
      <c r="AW489" s="12" t="s">
        <v>36</v>
      </c>
      <c r="AX489" s="12" t="s">
        <v>74</v>
      </c>
      <c r="AY489" s="151" t="s">
        <v>181</v>
      </c>
    </row>
    <row r="490" spans="2:65" s="13" customFormat="1" ht="11.25">
      <c r="B490" s="156"/>
      <c r="D490" s="150" t="s">
        <v>193</v>
      </c>
      <c r="E490" s="157" t="s">
        <v>20</v>
      </c>
      <c r="F490" s="158" t="s">
        <v>222</v>
      </c>
      <c r="H490" s="159">
        <v>6</v>
      </c>
      <c r="I490" s="160"/>
      <c r="L490" s="156"/>
      <c r="M490" s="161"/>
      <c r="T490" s="162"/>
      <c r="AT490" s="157" t="s">
        <v>193</v>
      </c>
      <c r="AU490" s="157" t="s">
        <v>82</v>
      </c>
      <c r="AV490" s="13" t="s">
        <v>82</v>
      </c>
      <c r="AW490" s="13" t="s">
        <v>36</v>
      </c>
      <c r="AX490" s="13" t="s">
        <v>22</v>
      </c>
      <c r="AY490" s="157" t="s">
        <v>181</v>
      </c>
    </row>
    <row r="491" spans="2:65" s="1" customFormat="1" ht="62.65" customHeight="1">
      <c r="B491" s="33"/>
      <c r="C491" s="132" t="s">
        <v>606</v>
      </c>
      <c r="D491" s="132" t="s">
        <v>184</v>
      </c>
      <c r="E491" s="133" t="s">
        <v>673</v>
      </c>
      <c r="F491" s="134" t="s">
        <v>674</v>
      </c>
      <c r="G491" s="135" t="s">
        <v>187</v>
      </c>
      <c r="H491" s="136">
        <v>6</v>
      </c>
      <c r="I491" s="137"/>
      <c r="J491" s="138">
        <f>ROUND(I491*H491,2)</f>
        <v>0</v>
      </c>
      <c r="K491" s="134" t="s">
        <v>20</v>
      </c>
      <c r="L491" s="33"/>
      <c r="M491" s="139" t="s">
        <v>20</v>
      </c>
      <c r="N491" s="140" t="s">
        <v>45</v>
      </c>
      <c r="P491" s="141">
        <f>O491*H491</f>
        <v>0</v>
      </c>
      <c r="Q491" s="141">
        <v>1.5909699999999999E-2</v>
      </c>
      <c r="R491" s="141">
        <f>Q491*H491</f>
        <v>9.5458199999999993E-2</v>
      </c>
      <c r="S491" s="141">
        <v>0</v>
      </c>
      <c r="T491" s="142">
        <f>S491*H491</f>
        <v>0</v>
      </c>
      <c r="AR491" s="143" t="s">
        <v>317</v>
      </c>
      <c r="AT491" s="143" t="s">
        <v>184</v>
      </c>
      <c r="AU491" s="143" t="s">
        <v>82</v>
      </c>
      <c r="AY491" s="18" t="s">
        <v>181</v>
      </c>
      <c r="BE491" s="144">
        <f>IF(N491="základní",J491,0)</f>
        <v>0</v>
      </c>
      <c r="BF491" s="144">
        <f>IF(N491="snížená",J491,0)</f>
        <v>0</v>
      </c>
      <c r="BG491" s="144">
        <f>IF(N491="zákl. přenesená",J491,0)</f>
        <v>0</v>
      </c>
      <c r="BH491" s="144">
        <f>IF(N491="sníž. přenesená",J491,0)</f>
        <v>0</v>
      </c>
      <c r="BI491" s="144">
        <f>IF(N491="nulová",J491,0)</f>
        <v>0</v>
      </c>
      <c r="BJ491" s="18" t="s">
        <v>22</v>
      </c>
      <c r="BK491" s="144">
        <f>ROUND(I491*H491,2)</f>
        <v>0</v>
      </c>
      <c r="BL491" s="18" t="s">
        <v>317</v>
      </c>
      <c r="BM491" s="143" t="s">
        <v>2407</v>
      </c>
    </row>
    <row r="492" spans="2:65" s="12" customFormat="1" ht="11.25">
      <c r="B492" s="149"/>
      <c r="D492" s="150" t="s">
        <v>193</v>
      </c>
      <c r="E492" s="151" t="s">
        <v>20</v>
      </c>
      <c r="F492" s="152" t="s">
        <v>2281</v>
      </c>
      <c r="H492" s="151" t="s">
        <v>20</v>
      </c>
      <c r="I492" s="153"/>
      <c r="L492" s="149"/>
      <c r="M492" s="154"/>
      <c r="T492" s="155"/>
      <c r="AT492" s="151" t="s">
        <v>193</v>
      </c>
      <c r="AU492" s="151" t="s">
        <v>82</v>
      </c>
      <c r="AV492" s="12" t="s">
        <v>22</v>
      </c>
      <c r="AW492" s="12" t="s">
        <v>36</v>
      </c>
      <c r="AX492" s="12" t="s">
        <v>74</v>
      </c>
      <c r="AY492" s="151" t="s">
        <v>181</v>
      </c>
    </row>
    <row r="493" spans="2:65" s="13" customFormat="1" ht="11.25">
      <c r="B493" s="156"/>
      <c r="D493" s="150" t="s">
        <v>193</v>
      </c>
      <c r="E493" s="157" t="s">
        <v>20</v>
      </c>
      <c r="F493" s="158" t="s">
        <v>182</v>
      </c>
      <c r="H493" s="159">
        <v>3</v>
      </c>
      <c r="I493" s="160"/>
      <c r="L493" s="156"/>
      <c r="M493" s="161"/>
      <c r="T493" s="162"/>
      <c r="AT493" s="157" t="s">
        <v>193</v>
      </c>
      <c r="AU493" s="157" t="s">
        <v>82</v>
      </c>
      <c r="AV493" s="13" t="s">
        <v>82</v>
      </c>
      <c r="AW493" s="13" t="s">
        <v>36</v>
      </c>
      <c r="AX493" s="13" t="s">
        <v>74</v>
      </c>
      <c r="AY493" s="157" t="s">
        <v>181</v>
      </c>
    </row>
    <row r="494" spans="2:65" s="12" customFormat="1" ht="11.25">
      <c r="B494" s="149"/>
      <c r="D494" s="150" t="s">
        <v>193</v>
      </c>
      <c r="E494" s="151" t="s">
        <v>20</v>
      </c>
      <c r="F494" s="152" t="s">
        <v>2281</v>
      </c>
      <c r="H494" s="151" t="s">
        <v>20</v>
      </c>
      <c r="I494" s="153"/>
      <c r="L494" s="149"/>
      <c r="M494" s="154"/>
      <c r="T494" s="155"/>
      <c r="AT494" s="151" t="s">
        <v>193</v>
      </c>
      <c r="AU494" s="151" t="s">
        <v>82</v>
      </c>
      <c r="AV494" s="12" t="s">
        <v>22</v>
      </c>
      <c r="AW494" s="12" t="s">
        <v>36</v>
      </c>
      <c r="AX494" s="12" t="s">
        <v>74</v>
      </c>
      <c r="AY494" s="151" t="s">
        <v>181</v>
      </c>
    </row>
    <row r="495" spans="2:65" s="13" customFormat="1" ht="11.25">
      <c r="B495" s="156"/>
      <c r="D495" s="150" t="s">
        <v>193</v>
      </c>
      <c r="E495" s="157" t="s">
        <v>20</v>
      </c>
      <c r="F495" s="158" t="s">
        <v>182</v>
      </c>
      <c r="H495" s="159">
        <v>3</v>
      </c>
      <c r="I495" s="160"/>
      <c r="L495" s="156"/>
      <c r="M495" s="161"/>
      <c r="T495" s="162"/>
      <c r="AT495" s="157" t="s">
        <v>193</v>
      </c>
      <c r="AU495" s="157" t="s">
        <v>82</v>
      </c>
      <c r="AV495" s="13" t="s">
        <v>82</v>
      </c>
      <c r="AW495" s="13" t="s">
        <v>36</v>
      </c>
      <c r="AX495" s="13" t="s">
        <v>74</v>
      </c>
      <c r="AY495" s="157" t="s">
        <v>181</v>
      </c>
    </row>
    <row r="496" spans="2:65" s="14" customFormat="1" ht="11.25">
      <c r="B496" s="163"/>
      <c r="D496" s="150" t="s">
        <v>193</v>
      </c>
      <c r="E496" s="164" t="s">
        <v>20</v>
      </c>
      <c r="F496" s="165" t="s">
        <v>202</v>
      </c>
      <c r="H496" s="166">
        <v>6</v>
      </c>
      <c r="I496" s="167"/>
      <c r="L496" s="163"/>
      <c r="M496" s="168"/>
      <c r="T496" s="169"/>
      <c r="AT496" s="164" t="s">
        <v>193</v>
      </c>
      <c r="AU496" s="164" t="s">
        <v>82</v>
      </c>
      <c r="AV496" s="14" t="s">
        <v>189</v>
      </c>
      <c r="AW496" s="14" t="s">
        <v>36</v>
      </c>
      <c r="AX496" s="14" t="s">
        <v>22</v>
      </c>
      <c r="AY496" s="164" t="s">
        <v>181</v>
      </c>
    </row>
    <row r="497" spans="2:65" s="1" customFormat="1" ht="78" customHeight="1">
      <c r="B497" s="33"/>
      <c r="C497" s="132" t="s">
        <v>611</v>
      </c>
      <c r="D497" s="132" t="s">
        <v>184</v>
      </c>
      <c r="E497" s="133" t="s">
        <v>685</v>
      </c>
      <c r="F497" s="134" t="s">
        <v>686</v>
      </c>
      <c r="G497" s="135" t="s">
        <v>452</v>
      </c>
      <c r="H497" s="136">
        <v>2.952</v>
      </c>
      <c r="I497" s="137"/>
      <c r="J497" s="138">
        <f>ROUND(I497*H497,2)</f>
        <v>0</v>
      </c>
      <c r="K497" s="134" t="s">
        <v>188</v>
      </c>
      <c r="L497" s="33"/>
      <c r="M497" s="139" t="s">
        <v>20</v>
      </c>
      <c r="N497" s="140" t="s">
        <v>45</v>
      </c>
      <c r="P497" s="141">
        <f>O497*H497</f>
        <v>0</v>
      </c>
      <c r="Q497" s="141">
        <v>0</v>
      </c>
      <c r="R497" s="141">
        <f>Q497*H497</f>
        <v>0</v>
      </c>
      <c r="S497" s="141">
        <v>0</v>
      </c>
      <c r="T497" s="142">
        <f>S497*H497</f>
        <v>0</v>
      </c>
      <c r="AR497" s="143" t="s">
        <v>317</v>
      </c>
      <c r="AT497" s="143" t="s">
        <v>184</v>
      </c>
      <c r="AU497" s="143" t="s">
        <v>82</v>
      </c>
      <c r="AY497" s="18" t="s">
        <v>181</v>
      </c>
      <c r="BE497" s="144">
        <f>IF(N497="základní",J497,0)</f>
        <v>0</v>
      </c>
      <c r="BF497" s="144">
        <f>IF(N497="snížená",J497,0)</f>
        <v>0</v>
      </c>
      <c r="BG497" s="144">
        <f>IF(N497="zákl. přenesená",J497,0)</f>
        <v>0</v>
      </c>
      <c r="BH497" s="144">
        <f>IF(N497="sníž. přenesená",J497,0)</f>
        <v>0</v>
      </c>
      <c r="BI497" s="144">
        <f>IF(N497="nulová",J497,0)</f>
        <v>0</v>
      </c>
      <c r="BJ497" s="18" t="s">
        <v>22</v>
      </c>
      <c r="BK497" s="144">
        <f>ROUND(I497*H497,2)</f>
        <v>0</v>
      </c>
      <c r="BL497" s="18" t="s">
        <v>317</v>
      </c>
      <c r="BM497" s="143" t="s">
        <v>2408</v>
      </c>
    </row>
    <row r="498" spans="2:65" s="1" customFormat="1" ht="11.25">
      <c r="B498" s="33"/>
      <c r="D498" s="145" t="s">
        <v>191</v>
      </c>
      <c r="F498" s="146" t="s">
        <v>688</v>
      </c>
      <c r="I498" s="147"/>
      <c r="L498" s="33"/>
      <c r="M498" s="148"/>
      <c r="T498" s="54"/>
      <c r="AT498" s="18" t="s">
        <v>191</v>
      </c>
      <c r="AU498" s="18" t="s">
        <v>82</v>
      </c>
    </row>
    <row r="499" spans="2:65" s="11" customFormat="1" ht="22.9" customHeight="1">
      <c r="B499" s="120"/>
      <c r="D499" s="121" t="s">
        <v>73</v>
      </c>
      <c r="E499" s="130" t="s">
        <v>689</v>
      </c>
      <c r="F499" s="130" t="s">
        <v>690</v>
      </c>
      <c r="I499" s="123"/>
      <c r="J499" s="131">
        <f>BK499</f>
        <v>0</v>
      </c>
      <c r="L499" s="120"/>
      <c r="M499" s="125"/>
      <c r="P499" s="126">
        <f>SUM(P500:P545)</f>
        <v>0</v>
      </c>
      <c r="R499" s="126">
        <f>SUM(R500:R545)</f>
        <v>0.19400000000000001</v>
      </c>
      <c r="T499" s="127">
        <f>SUM(T500:T545)</f>
        <v>1.3999999999999999E-2</v>
      </c>
      <c r="AR499" s="121" t="s">
        <v>82</v>
      </c>
      <c r="AT499" s="128" t="s">
        <v>73</v>
      </c>
      <c r="AU499" s="128" t="s">
        <v>22</v>
      </c>
      <c r="AY499" s="121" t="s">
        <v>181</v>
      </c>
      <c r="BK499" s="129">
        <f>SUM(BK500:BK545)</f>
        <v>0</v>
      </c>
    </row>
    <row r="500" spans="2:65" s="1" customFormat="1" ht="37.9" customHeight="1">
      <c r="B500" s="33"/>
      <c r="C500" s="132" t="s">
        <v>617</v>
      </c>
      <c r="D500" s="132" t="s">
        <v>184</v>
      </c>
      <c r="E500" s="133" t="s">
        <v>692</v>
      </c>
      <c r="F500" s="134" t="s">
        <v>693</v>
      </c>
      <c r="G500" s="135" t="s">
        <v>187</v>
      </c>
      <c r="H500" s="136">
        <v>10</v>
      </c>
      <c r="I500" s="137"/>
      <c r="J500" s="138">
        <f>ROUND(I500*H500,2)</f>
        <v>0</v>
      </c>
      <c r="K500" s="134" t="s">
        <v>188</v>
      </c>
      <c r="L500" s="33"/>
      <c r="M500" s="139" t="s">
        <v>20</v>
      </c>
      <c r="N500" s="140" t="s">
        <v>45</v>
      </c>
      <c r="P500" s="141">
        <f>O500*H500</f>
        <v>0</v>
      </c>
      <c r="Q500" s="141">
        <v>0</v>
      </c>
      <c r="R500" s="141">
        <f>Q500*H500</f>
        <v>0</v>
      </c>
      <c r="S500" s="141">
        <v>0</v>
      </c>
      <c r="T500" s="142">
        <f>S500*H500</f>
        <v>0</v>
      </c>
      <c r="AR500" s="143" t="s">
        <v>189</v>
      </c>
      <c r="AT500" s="143" t="s">
        <v>184</v>
      </c>
      <c r="AU500" s="143" t="s">
        <v>82</v>
      </c>
      <c r="AY500" s="18" t="s">
        <v>181</v>
      </c>
      <c r="BE500" s="144">
        <f>IF(N500="základní",J500,0)</f>
        <v>0</v>
      </c>
      <c r="BF500" s="144">
        <f>IF(N500="snížená",J500,0)</f>
        <v>0</v>
      </c>
      <c r="BG500" s="144">
        <f>IF(N500="zákl. přenesená",J500,0)</f>
        <v>0</v>
      </c>
      <c r="BH500" s="144">
        <f>IF(N500="sníž. přenesená",J500,0)</f>
        <v>0</v>
      </c>
      <c r="BI500" s="144">
        <f>IF(N500="nulová",J500,0)</f>
        <v>0</v>
      </c>
      <c r="BJ500" s="18" t="s">
        <v>22</v>
      </c>
      <c r="BK500" s="144">
        <f>ROUND(I500*H500,2)</f>
        <v>0</v>
      </c>
      <c r="BL500" s="18" t="s">
        <v>189</v>
      </c>
      <c r="BM500" s="143" t="s">
        <v>2409</v>
      </c>
    </row>
    <row r="501" spans="2:65" s="1" customFormat="1" ht="11.25">
      <c r="B501" s="33"/>
      <c r="D501" s="145" t="s">
        <v>191</v>
      </c>
      <c r="F501" s="146" t="s">
        <v>695</v>
      </c>
      <c r="I501" s="147"/>
      <c r="L501" s="33"/>
      <c r="M501" s="148"/>
      <c r="T501" s="54"/>
      <c r="AT501" s="18" t="s">
        <v>191</v>
      </c>
      <c r="AU501" s="18" t="s">
        <v>82</v>
      </c>
    </row>
    <row r="502" spans="2:65" s="12" customFormat="1" ht="11.25">
      <c r="B502" s="149"/>
      <c r="D502" s="150" t="s">
        <v>193</v>
      </c>
      <c r="E502" s="151" t="s">
        <v>20</v>
      </c>
      <c r="F502" s="152" t="s">
        <v>696</v>
      </c>
      <c r="H502" s="151" t="s">
        <v>20</v>
      </c>
      <c r="I502" s="153"/>
      <c r="L502" s="149"/>
      <c r="M502" s="154"/>
      <c r="T502" s="155"/>
      <c r="AT502" s="151" t="s">
        <v>193</v>
      </c>
      <c r="AU502" s="151" t="s">
        <v>82</v>
      </c>
      <c r="AV502" s="12" t="s">
        <v>22</v>
      </c>
      <c r="AW502" s="12" t="s">
        <v>36</v>
      </c>
      <c r="AX502" s="12" t="s">
        <v>74</v>
      </c>
      <c r="AY502" s="151" t="s">
        <v>181</v>
      </c>
    </row>
    <row r="503" spans="2:65" s="12" customFormat="1" ht="11.25">
      <c r="B503" s="149"/>
      <c r="D503" s="150" t="s">
        <v>193</v>
      </c>
      <c r="E503" s="151" t="s">
        <v>20</v>
      </c>
      <c r="F503" s="152" t="s">
        <v>2410</v>
      </c>
      <c r="H503" s="151" t="s">
        <v>20</v>
      </c>
      <c r="I503" s="153"/>
      <c r="L503" s="149"/>
      <c r="M503" s="154"/>
      <c r="T503" s="155"/>
      <c r="AT503" s="151" t="s">
        <v>193</v>
      </c>
      <c r="AU503" s="151" t="s">
        <v>82</v>
      </c>
      <c r="AV503" s="12" t="s">
        <v>22</v>
      </c>
      <c r="AW503" s="12" t="s">
        <v>36</v>
      </c>
      <c r="AX503" s="12" t="s">
        <v>74</v>
      </c>
      <c r="AY503" s="151" t="s">
        <v>181</v>
      </c>
    </row>
    <row r="504" spans="2:65" s="13" customFormat="1" ht="11.25">
      <c r="B504" s="156"/>
      <c r="D504" s="150" t="s">
        <v>193</v>
      </c>
      <c r="E504" s="157" t="s">
        <v>20</v>
      </c>
      <c r="F504" s="158" t="s">
        <v>189</v>
      </c>
      <c r="H504" s="159">
        <v>4</v>
      </c>
      <c r="I504" s="160"/>
      <c r="L504" s="156"/>
      <c r="M504" s="161"/>
      <c r="T504" s="162"/>
      <c r="AT504" s="157" t="s">
        <v>193</v>
      </c>
      <c r="AU504" s="157" t="s">
        <v>82</v>
      </c>
      <c r="AV504" s="13" t="s">
        <v>82</v>
      </c>
      <c r="AW504" s="13" t="s">
        <v>36</v>
      </c>
      <c r="AX504" s="13" t="s">
        <v>74</v>
      </c>
      <c r="AY504" s="157" t="s">
        <v>181</v>
      </c>
    </row>
    <row r="505" spans="2:65" s="12" customFormat="1" ht="11.25">
      <c r="B505" s="149"/>
      <c r="D505" s="150" t="s">
        <v>193</v>
      </c>
      <c r="E505" s="151" t="s">
        <v>20</v>
      </c>
      <c r="F505" s="152" t="s">
        <v>697</v>
      </c>
      <c r="H505" s="151" t="s">
        <v>20</v>
      </c>
      <c r="I505" s="153"/>
      <c r="L505" s="149"/>
      <c r="M505" s="154"/>
      <c r="T505" s="155"/>
      <c r="AT505" s="151" t="s">
        <v>193</v>
      </c>
      <c r="AU505" s="151" t="s">
        <v>82</v>
      </c>
      <c r="AV505" s="12" t="s">
        <v>22</v>
      </c>
      <c r="AW505" s="12" t="s">
        <v>36</v>
      </c>
      <c r="AX505" s="12" t="s">
        <v>74</v>
      </c>
      <c r="AY505" s="151" t="s">
        <v>181</v>
      </c>
    </row>
    <row r="506" spans="2:65" s="13" customFormat="1" ht="11.25">
      <c r="B506" s="156"/>
      <c r="D506" s="150" t="s">
        <v>193</v>
      </c>
      <c r="E506" s="157" t="s">
        <v>20</v>
      </c>
      <c r="F506" s="158" t="s">
        <v>22</v>
      </c>
      <c r="H506" s="159">
        <v>1</v>
      </c>
      <c r="I506" s="160"/>
      <c r="L506" s="156"/>
      <c r="M506" s="161"/>
      <c r="T506" s="162"/>
      <c r="AT506" s="157" t="s">
        <v>193</v>
      </c>
      <c r="AU506" s="157" t="s">
        <v>82</v>
      </c>
      <c r="AV506" s="13" t="s">
        <v>82</v>
      </c>
      <c r="AW506" s="13" t="s">
        <v>36</v>
      </c>
      <c r="AX506" s="13" t="s">
        <v>74</v>
      </c>
      <c r="AY506" s="157" t="s">
        <v>181</v>
      </c>
    </row>
    <row r="507" spans="2:65" s="12" customFormat="1" ht="11.25">
      <c r="B507" s="149"/>
      <c r="D507" s="150" t="s">
        <v>193</v>
      </c>
      <c r="E507" s="151" t="s">
        <v>20</v>
      </c>
      <c r="F507" s="152" t="s">
        <v>2411</v>
      </c>
      <c r="H507" s="151" t="s">
        <v>20</v>
      </c>
      <c r="I507" s="153"/>
      <c r="L507" s="149"/>
      <c r="M507" s="154"/>
      <c r="T507" s="155"/>
      <c r="AT507" s="151" t="s">
        <v>193</v>
      </c>
      <c r="AU507" s="151" t="s">
        <v>82</v>
      </c>
      <c r="AV507" s="12" t="s">
        <v>22</v>
      </c>
      <c r="AW507" s="12" t="s">
        <v>36</v>
      </c>
      <c r="AX507" s="12" t="s">
        <v>74</v>
      </c>
      <c r="AY507" s="151" t="s">
        <v>181</v>
      </c>
    </row>
    <row r="508" spans="2:65" s="13" customFormat="1" ht="11.25">
      <c r="B508" s="156"/>
      <c r="D508" s="150" t="s">
        <v>193</v>
      </c>
      <c r="E508" s="157" t="s">
        <v>20</v>
      </c>
      <c r="F508" s="158" t="s">
        <v>82</v>
      </c>
      <c r="H508" s="159">
        <v>2</v>
      </c>
      <c r="I508" s="160"/>
      <c r="L508" s="156"/>
      <c r="M508" s="161"/>
      <c r="T508" s="162"/>
      <c r="AT508" s="157" t="s">
        <v>193</v>
      </c>
      <c r="AU508" s="157" t="s">
        <v>82</v>
      </c>
      <c r="AV508" s="13" t="s">
        <v>82</v>
      </c>
      <c r="AW508" s="13" t="s">
        <v>36</v>
      </c>
      <c r="AX508" s="13" t="s">
        <v>74</v>
      </c>
      <c r="AY508" s="157" t="s">
        <v>181</v>
      </c>
    </row>
    <row r="509" spans="2:65" s="12" customFormat="1" ht="11.25">
      <c r="B509" s="149"/>
      <c r="D509" s="150" t="s">
        <v>193</v>
      </c>
      <c r="E509" s="151" t="s">
        <v>20</v>
      </c>
      <c r="F509" s="152" t="s">
        <v>698</v>
      </c>
      <c r="H509" s="151" t="s">
        <v>20</v>
      </c>
      <c r="I509" s="153"/>
      <c r="L509" s="149"/>
      <c r="M509" s="154"/>
      <c r="T509" s="155"/>
      <c r="AT509" s="151" t="s">
        <v>193</v>
      </c>
      <c r="AU509" s="151" t="s">
        <v>82</v>
      </c>
      <c r="AV509" s="12" t="s">
        <v>22</v>
      </c>
      <c r="AW509" s="12" t="s">
        <v>36</v>
      </c>
      <c r="AX509" s="12" t="s">
        <v>74</v>
      </c>
      <c r="AY509" s="151" t="s">
        <v>181</v>
      </c>
    </row>
    <row r="510" spans="2:65" s="13" customFormat="1" ht="11.25">
      <c r="B510" s="156"/>
      <c r="D510" s="150" t="s">
        <v>193</v>
      </c>
      <c r="E510" s="157" t="s">
        <v>20</v>
      </c>
      <c r="F510" s="158" t="s">
        <v>22</v>
      </c>
      <c r="H510" s="159">
        <v>1</v>
      </c>
      <c r="I510" s="160"/>
      <c r="L510" s="156"/>
      <c r="M510" s="161"/>
      <c r="T510" s="162"/>
      <c r="AT510" s="157" t="s">
        <v>193</v>
      </c>
      <c r="AU510" s="157" t="s">
        <v>82</v>
      </c>
      <c r="AV510" s="13" t="s">
        <v>82</v>
      </c>
      <c r="AW510" s="13" t="s">
        <v>36</v>
      </c>
      <c r="AX510" s="13" t="s">
        <v>74</v>
      </c>
      <c r="AY510" s="157" t="s">
        <v>181</v>
      </c>
    </row>
    <row r="511" spans="2:65" s="12" customFormat="1" ht="11.25">
      <c r="B511" s="149"/>
      <c r="D511" s="150" t="s">
        <v>193</v>
      </c>
      <c r="E511" s="151" t="s">
        <v>20</v>
      </c>
      <c r="F511" s="152" t="s">
        <v>2412</v>
      </c>
      <c r="H511" s="151" t="s">
        <v>20</v>
      </c>
      <c r="I511" s="153"/>
      <c r="L511" s="149"/>
      <c r="M511" s="154"/>
      <c r="T511" s="155"/>
      <c r="AT511" s="151" t="s">
        <v>193</v>
      </c>
      <c r="AU511" s="151" t="s">
        <v>82</v>
      </c>
      <c r="AV511" s="12" t="s">
        <v>22</v>
      </c>
      <c r="AW511" s="12" t="s">
        <v>36</v>
      </c>
      <c r="AX511" s="12" t="s">
        <v>74</v>
      </c>
      <c r="AY511" s="151" t="s">
        <v>181</v>
      </c>
    </row>
    <row r="512" spans="2:65" s="13" customFormat="1" ht="11.25">
      <c r="B512" s="156"/>
      <c r="D512" s="150" t="s">
        <v>193</v>
      </c>
      <c r="E512" s="157" t="s">
        <v>20</v>
      </c>
      <c r="F512" s="158" t="s">
        <v>82</v>
      </c>
      <c r="H512" s="159">
        <v>2</v>
      </c>
      <c r="I512" s="160"/>
      <c r="L512" s="156"/>
      <c r="M512" s="161"/>
      <c r="T512" s="162"/>
      <c r="AT512" s="157" t="s">
        <v>193</v>
      </c>
      <c r="AU512" s="157" t="s">
        <v>82</v>
      </c>
      <c r="AV512" s="13" t="s">
        <v>82</v>
      </c>
      <c r="AW512" s="13" t="s">
        <v>36</v>
      </c>
      <c r="AX512" s="13" t="s">
        <v>74</v>
      </c>
      <c r="AY512" s="157" t="s">
        <v>181</v>
      </c>
    </row>
    <row r="513" spans="2:65" s="14" customFormat="1" ht="11.25">
      <c r="B513" s="163"/>
      <c r="D513" s="150" t="s">
        <v>193</v>
      </c>
      <c r="E513" s="164" t="s">
        <v>20</v>
      </c>
      <c r="F513" s="165" t="s">
        <v>202</v>
      </c>
      <c r="H513" s="166">
        <v>10</v>
      </c>
      <c r="I513" s="167"/>
      <c r="L513" s="163"/>
      <c r="M513" s="168"/>
      <c r="T513" s="169"/>
      <c r="AT513" s="164" t="s">
        <v>193</v>
      </c>
      <c r="AU513" s="164" t="s">
        <v>82</v>
      </c>
      <c r="AV513" s="14" t="s">
        <v>189</v>
      </c>
      <c r="AW513" s="14" t="s">
        <v>36</v>
      </c>
      <c r="AX513" s="14" t="s">
        <v>22</v>
      </c>
      <c r="AY513" s="164" t="s">
        <v>181</v>
      </c>
    </row>
    <row r="514" spans="2:65" s="1" customFormat="1" ht="24.2" customHeight="1">
      <c r="B514" s="33"/>
      <c r="C514" s="177" t="s">
        <v>624</v>
      </c>
      <c r="D514" s="177" t="s">
        <v>309</v>
      </c>
      <c r="E514" s="178" t="s">
        <v>700</v>
      </c>
      <c r="F514" s="179" t="s">
        <v>701</v>
      </c>
      <c r="G514" s="180" t="s">
        <v>187</v>
      </c>
      <c r="H514" s="181">
        <v>5</v>
      </c>
      <c r="I514" s="182"/>
      <c r="J514" s="183">
        <f>ROUND(I514*H514,2)</f>
        <v>0</v>
      </c>
      <c r="K514" s="179" t="s">
        <v>188</v>
      </c>
      <c r="L514" s="184"/>
      <c r="M514" s="185" t="s">
        <v>20</v>
      </c>
      <c r="N514" s="186" t="s">
        <v>45</v>
      </c>
      <c r="P514" s="141">
        <f>O514*H514</f>
        <v>0</v>
      </c>
      <c r="Q514" s="141">
        <v>1.4500000000000001E-2</v>
      </c>
      <c r="R514" s="141">
        <f>Q514*H514</f>
        <v>7.2500000000000009E-2</v>
      </c>
      <c r="S514" s="141">
        <v>0</v>
      </c>
      <c r="T514" s="142">
        <f>S514*H514</f>
        <v>0</v>
      </c>
      <c r="AR514" s="143" t="s">
        <v>262</v>
      </c>
      <c r="AT514" s="143" t="s">
        <v>309</v>
      </c>
      <c r="AU514" s="143" t="s">
        <v>82</v>
      </c>
      <c r="AY514" s="18" t="s">
        <v>181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8" t="s">
        <v>22</v>
      </c>
      <c r="BK514" s="144">
        <f>ROUND(I514*H514,2)</f>
        <v>0</v>
      </c>
      <c r="BL514" s="18" t="s">
        <v>189</v>
      </c>
      <c r="BM514" s="143" t="s">
        <v>2413</v>
      </c>
    </row>
    <row r="515" spans="2:65" s="12" customFormat="1" ht="11.25">
      <c r="B515" s="149"/>
      <c r="D515" s="150" t="s">
        <v>193</v>
      </c>
      <c r="E515" s="151" t="s">
        <v>20</v>
      </c>
      <c r="F515" s="152" t="s">
        <v>2414</v>
      </c>
      <c r="H515" s="151" t="s">
        <v>20</v>
      </c>
      <c r="I515" s="153"/>
      <c r="L515" s="149"/>
      <c r="M515" s="154"/>
      <c r="T515" s="155"/>
      <c r="AT515" s="151" t="s">
        <v>193</v>
      </c>
      <c r="AU515" s="151" t="s">
        <v>82</v>
      </c>
      <c r="AV515" s="12" t="s">
        <v>22</v>
      </c>
      <c r="AW515" s="12" t="s">
        <v>36</v>
      </c>
      <c r="AX515" s="12" t="s">
        <v>74</v>
      </c>
      <c r="AY515" s="151" t="s">
        <v>181</v>
      </c>
    </row>
    <row r="516" spans="2:65" s="13" customFormat="1" ht="11.25">
      <c r="B516" s="156"/>
      <c r="D516" s="150" t="s">
        <v>193</v>
      </c>
      <c r="E516" s="157" t="s">
        <v>20</v>
      </c>
      <c r="F516" s="158" t="s">
        <v>216</v>
      </c>
      <c r="H516" s="159">
        <v>5</v>
      </c>
      <c r="I516" s="160"/>
      <c r="L516" s="156"/>
      <c r="M516" s="161"/>
      <c r="T516" s="162"/>
      <c r="AT516" s="157" t="s">
        <v>193</v>
      </c>
      <c r="AU516" s="157" t="s">
        <v>82</v>
      </c>
      <c r="AV516" s="13" t="s">
        <v>82</v>
      </c>
      <c r="AW516" s="13" t="s">
        <v>36</v>
      </c>
      <c r="AX516" s="13" t="s">
        <v>22</v>
      </c>
      <c r="AY516" s="157" t="s">
        <v>181</v>
      </c>
    </row>
    <row r="517" spans="2:65" s="1" customFormat="1" ht="24.2" customHeight="1">
      <c r="B517" s="33"/>
      <c r="C517" s="177" t="s">
        <v>629</v>
      </c>
      <c r="D517" s="177" t="s">
        <v>309</v>
      </c>
      <c r="E517" s="178" t="s">
        <v>704</v>
      </c>
      <c r="F517" s="179" t="s">
        <v>705</v>
      </c>
      <c r="G517" s="180" t="s">
        <v>187</v>
      </c>
      <c r="H517" s="181">
        <v>3</v>
      </c>
      <c r="I517" s="182"/>
      <c r="J517" s="183">
        <f>ROUND(I517*H517,2)</f>
        <v>0</v>
      </c>
      <c r="K517" s="179" t="s">
        <v>188</v>
      </c>
      <c r="L517" s="184"/>
      <c r="M517" s="185" t="s">
        <v>20</v>
      </c>
      <c r="N517" s="186" t="s">
        <v>45</v>
      </c>
      <c r="P517" s="141">
        <f>O517*H517</f>
        <v>0</v>
      </c>
      <c r="Q517" s="141">
        <v>1.6E-2</v>
      </c>
      <c r="R517" s="141">
        <f>Q517*H517</f>
        <v>4.8000000000000001E-2</v>
      </c>
      <c r="S517" s="141">
        <v>0</v>
      </c>
      <c r="T517" s="142">
        <f>S517*H517</f>
        <v>0</v>
      </c>
      <c r="AR517" s="143" t="s">
        <v>262</v>
      </c>
      <c r="AT517" s="143" t="s">
        <v>309</v>
      </c>
      <c r="AU517" s="143" t="s">
        <v>82</v>
      </c>
      <c r="AY517" s="18" t="s">
        <v>181</v>
      </c>
      <c r="BE517" s="144">
        <f>IF(N517="základní",J517,0)</f>
        <v>0</v>
      </c>
      <c r="BF517" s="144">
        <f>IF(N517="snížená",J517,0)</f>
        <v>0</v>
      </c>
      <c r="BG517" s="144">
        <f>IF(N517="zákl. přenesená",J517,0)</f>
        <v>0</v>
      </c>
      <c r="BH517" s="144">
        <f>IF(N517="sníž. přenesená",J517,0)</f>
        <v>0</v>
      </c>
      <c r="BI517" s="144">
        <f>IF(N517="nulová",J517,0)</f>
        <v>0</v>
      </c>
      <c r="BJ517" s="18" t="s">
        <v>22</v>
      </c>
      <c r="BK517" s="144">
        <f>ROUND(I517*H517,2)</f>
        <v>0</v>
      </c>
      <c r="BL517" s="18" t="s">
        <v>189</v>
      </c>
      <c r="BM517" s="143" t="s">
        <v>2415</v>
      </c>
    </row>
    <row r="518" spans="2:65" s="12" customFormat="1" ht="11.25">
      <c r="B518" s="149"/>
      <c r="D518" s="150" t="s">
        <v>193</v>
      </c>
      <c r="E518" s="151" t="s">
        <v>20</v>
      </c>
      <c r="F518" s="152" t="s">
        <v>2416</v>
      </c>
      <c r="H518" s="151" t="s">
        <v>20</v>
      </c>
      <c r="I518" s="153"/>
      <c r="L518" s="149"/>
      <c r="M518" s="154"/>
      <c r="T518" s="155"/>
      <c r="AT518" s="151" t="s">
        <v>193</v>
      </c>
      <c r="AU518" s="151" t="s">
        <v>82</v>
      </c>
      <c r="AV518" s="12" t="s">
        <v>22</v>
      </c>
      <c r="AW518" s="12" t="s">
        <v>36</v>
      </c>
      <c r="AX518" s="12" t="s">
        <v>74</v>
      </c>
      <c r="AY518" s="151" t="s">
        <v>181</v>
      </c>
    </row>
    <row r="519" spans="2:65" s="13" customFormat="1" ht="11.25">
      <c r="B519" s="156"/>
      <c r="D519" s="150" t="s">
        <v>193</v>
      </c>
      <c r="E519" s="157" t="s">
        <v>20</v>
      </c>
      <c r="F519" s="158" t="s">
        <v>182</v>
      </c>
      <c r="H519" s="159">
        <v>3</v>
      </c>
      <c r="I519" s="160"/>
      <c r="L519" s="156"/>
      <c r="M519" s="161"/>
      <c r="T519" s="162"/>
      <c r="AT519" s="157" t="s">
        <v>193</v>
      </c>
      <c r="AU519" s="157" t="s">
        <v>82</v>
      </c>
      <c r="AV519" s="13" t="s">
        <v>82</v>
      </c>
      <c r="AW519" s="13" t="s">
        <v>36</v>
      </c>
      <c r="AX519" s="13" t="s">
        <v>22</v>
      </c>
      <c r="AY519" s="157" t="s">
        <v>181</v>
      </c>
    </row>
    <row r="520" spans="2:65" s="1" customFormat="1" ht="24.2" customHeight="1">
      <c r="B520" s="33"/>
      <c r="C520" s="177" t="s">
        <v>634</v>
      </c>
      <c r="D520" s="177" t="s">
        <v>309</v>
      </c>
      <c r="E520" s="178" t="s">
        <v>2417</v>
      </c>
      <c r="F520" s="179" t="s">
        <v>2418</v>
      </c>
      <c r="G520" s="180" t="s">
        <v>187</v>
      </c>
      <c r="H520" s="181">
        <v>2</v>
      </c>
      <c r="I520" s="182"/>
      <c r="J520" s="183">
        <f>ROUND(I520*H520,2)</f>
        <v>0</v>
      </c>
      <c r="K520" s="179" t="s">
        <v>188</v>
      </c>
      <c r="L520" s="184"/>
      <c r="M520" s="185" t="s">
        <v>20</v>
      </c>
      <c r="N520" s="186" t="s">
        <v>45</v>
      </c>
      <c r="P520" s="141">
        <f>O520*H520</f>
        <v>0</v>
      </c>
      <c r="Q520" s="141">
        <v>2.5000000000000001E-2</v>
      </c>
      <c r="R520" s="141">
        <f>Q520*H520</f>
        <v>0.05</v>
      </c>
      <c r="S520" s="141">
        <v>0</v>
      </c>
      <c r="T520" s="142">
        <f>S520*H520</f>
        <v>0</v>
      </c>
      <c r="AR520" s="143" t="s">
        <v>262</v>
      </c>
      <c r="AT520" s="143" t="s">
        <v>309</v>
      </c>
      <c r="AU520" s="143" t="s">
        <v>82</v>
      </c>
      <c r="AY520" s="18" t="s">
        <v>181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8" t="s">
        <v>22</v>
      </c>
      <c r="BK520" s="144">
        <f>ROUND(I520*H520,2)</f>
        <v>0</v>
      </c>
      <c r="BL520" s="18" t="s">
        <v>189</v>
      </c>
      <c r="BM520" s="143" t="s">
        <v>2419</v>
      </c>
    </row>
    <row r="521" spans="2:65" s="12" customFormat="1" ht="11.25">
      <c r="B521" s="149"/>
      <c r="D521" s="150" t="s">
        <v>193</v>
      </c>
      <c r="E521" s="151" t="s">
        <v>20</v>
      </c>
      <c r="F521" s="152" t="s">
        <v>2412</v>
      </c>
      <c r="H521" s="151" t="s">
        <v>20</v>
      </c>
      <c r="I521" s="153"/>
      <c r="L521" s="149"/>
      <c r="M521" s="154"/>
      <c r="T521" s="155"/>
      <c r="AT521" s="151" t="s">
        <v>193</v>
      </c>
      <c r="AU521" s="151" t="s">
        <v>82</v>
      </c>
      <c r="AV521" s="12" t="s">
        <v>22</v>
      </c>
      <c r="AW521" s="12" t="s">
        <v>36</v>
      </c>
      <c r="AX521" s="12" t="s">
        <v>74</v>
      </c>
      <c r="AY521" s="151" t="s">
        <v>181</v>
      </c>
    </row>
    <row r="522" spans="2:65" s="13" customFormat="1" ht="11.25">
      <c r="B522" s="156"/>
      <c r="D522" s="150" t="s">
        <v>193</v>
      </c>
      <c r="E522" s="157" t="s">
        <v>20</v>
      </c>
      <c r="F522" s="158" t="s">
        <v>82</v>
      </c>
      <c r="H522" s="159">
        <v>2</v>
      </c>
      <c r="I522" s="160"/>
      <c r="L522" s="156"/>
      <c r="M522" s="161"/>
      <c r="T522" s="162"/>
      <c r="AT522" s="157" t="s">
        <v>193</v>
      </c>
      <c r="AU522" s="157" t="s">
        <v>82</v>
      </c>
      <c r="AV522" s="13" t="s">
        <v>82</v>
      </c>
      <c r="AW522" s="13" t="s">
        <v>36</v>
      </c>
      <c r="AX522" s="13" t="s">
        <v>22</v>
      </c>
      <c r="AY522" s="157" t="s">
        <v>181</v>
      </c>
    </row>
    <row r="523" spans="2:65" s="1" customFormat="1" ht="24.2" customHeight="1">
      <c r="B523" s="33"/>
      <c r="C523" s="132" t="s">
        <v>639</v>
      </c>
      <c r="D523" s="132" t="s">
        <v>184</v>
      </c>
      <c r="E523" s="133" t="s">
        <v>708</v>
      </c>
      <c r="F523" s="134" t="s">
        <v>709</v>
      </c>
      <c r="G523" s="135" t="s">
        <v>187</v>
      </c>
      <c r="H523" s="136">
        <v>10</v>
      </c>
      <c r="I523" s="137"/>
      <c r="J523" s="138">
        <f>ROUND(I523*H523,2)</f>
        <v>0</v>
      </c>
      <c r="K523" s="134" t="s">
        <v>188</v>
      </c>
      <c r="L523" s="33"/>
      <c r="M523" s="139" t="s">
        <v>20</v>
      </c>
      <c r="N523" s="140" t="s">
        <v>45</v>
      </c>
      <c r="P523" s="141">
        <f>O523*H523</f>
        <v>0</v>
      </c>
      <c r="Q523" s="141">
        <v>0</v>
      </c>
      <c r="R523" s="141">
        <f>Q523*H523</f>
        <v>0</v>
      </c>
      <c r="S523" s="141">
        <v>0</v>
      </c>
      <c r="T523" s="142">
        <f>S523*H523</f>
        <v>0</v>
      </c>
      <c r="AR523" s="143" t="s">
        <v>317</v>
      </c>
      <c r="AT523" s="143" t="s">
        <v>184</v>
      </c>
      <c r="AU523" s="143" t="s">
        <v>82</v>
      </c>
      <c r="AY523" s="18" t="s">
        <v>181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8" t="s">
        <v>22</v>
      </c>
      <c r="BK523" s="144">
        <f>ROUND(I523*H523,2)</f>
        <v>0</v>
      </c>
      <c r="BL523" s="18" t="s">
        <v>317</v>
      </c>
      <c r="BM523" s="143" t="s">
        <v>2420</v>
      </c>
    </row>
    <row r="524" spans="2:65" s="1" customFormat="1" ht="11.25">
      <c r="B524" s="33"/>
      <c r="D524" s="145" t="s">
        <v>191</v>
      </c>
      <c r="F524" s="146" t="s">
        <v>711</v>
      </c>
      <c r="I524" s="147"/>
      <c r="L524" s="33"/>
      <c r="M524" s="148"/>
      <c r="T524" s="54"/>
      <c r="AT524" s="18" t="s">
        <v>191</v>
      </c>
      <c r="AU524" s="18" t="s">
        <v>82</v>
      </c>
    </row>
    <row r="525" spans="2:65" s="1" customFormat="1" ht="16.5" customHeight="1">
      <c r="B525" s="33"/>
      <c r="C525" s="177" t="s">
        <v>643</v>
      </c>
      <c r="D525" s="177" t="s">
        <v>309</v>
      </c>
      <c r="E525" s="178" t="s">
        <v>713</v>
      </c>
      <c r="F525" s="179" t="s">
        <v>714</v>
      </c>
      <c r="G525" s="180" t="s">
        <v>187</v>
      </c>
      <c r="H525" s="181">
        <v>10</v>
      </c>
      <c r="I525" s="182"/>
      <c r="J525" s="183">
        <f>ROUND(I525*H525,2)</f>
        <v>0</v>
      </c>
      <c r="K525" s="179" t="s">
        <v>188</v>
      </c>
      <c r="L525" s="184"/>
      <c r="M525" s="185" t="s">
        <v>20</v>
      </c>
      <c r="N525" s="186" t="s">
        <v>45</v>
      </c>
      <c r="P525" s="141">
        <f>O525*H525</f>
        <v>0</v>
      </c>
      <c r="Q525" s="141">
        <v>2.2000000000000001E-3</v>
      </c>
      <c r="R525" s="141">
        <f>Q525*H525</f>
        <v>2.2000000000000002E-2</v>
      </c>
      <c r="S525" s="141">
        <v>0</v>
      </c>
      <c r="T525" s="142">
        <f>S525*H525</f>
        <v>0</v>
      </c>
      <c r="AR525" s="143" t="s">
        <v>431</v>
      </c>
      <c r="AT525" s="143" t="s">
        <v>309</v>
      </c>
      <c r="AU525" s="143" t="s">
        <v>82</v>
      </c>
      <c r="AY525" s="18" t="s">
        <v>181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8" t="s">
        <v>22</v>
      </c>
      <c r="BK525" s="144">
        <f>ROUND(I525*H525,2)</f>
        <v>0</v>
      </c>
      <c r="BL525" s="18" t="s">
        <v>317</v>
      </c>
      <c r="BM525" s="143" t="s">
        <v>2421</v>
      </c>
    </row>
    <row r="526" spans="2:65" s="1" customFormat="1" ht="24.2" customHeight="1">
      <c r="B526" s="33"/>
      <c r="C526" s="132" t="s">
        <v>648</v>
      </c>
      <c r="D526" s="132" t="s">
        <v>184</v>
      </c>
      <c r="E526" s="133" t="s">
        <v>717</v>
      </c>
      <c r="F526" s="134" t="s">
        <v>718</v>
      </c>
      <c r="G526" s="135" t="s">
        <v>187</v>
      </c>
      <c r="H526" s="136">
        <v>10</v>
      </c>
      <c r="I526" s="137"/>
      <c r="J526" s="138">
        <f>ROUND(I526*H526,2)</f>
        <v>0</v>
      </c>
      <c r="K526" s="134" t="s">
        <v>188</v>
      </c>
      <c r="L526" s="33"/>
      <c r="M526" s="139" t="s">
        <v>20</v>
      </c>
      <c r="N526" s="140" t="s">
        <v>45</v>
      </c>
      <c r="P526" s="141">
        <f>O526*H526</f>
        <v>0</v>
      </c>
      <c r="Q526" s="141">
        <v>0</v>
      </c>
      <c r="R526" s="141">
        <f>Q526*H526</f>
        <v>0</v>
      </c>
      <c r="S526" s="141">
        <v>0</v>
      </c>
      <c r="T526" s="142">
        <f>S526*H526</f>
        <v>0</v>
      </c>
      <c r="AR526" s="143" t="s">
        <v>317</v>
      </c>
      <c r="AT526" s="143" t="s">
        <v>184</v>
      </c>
      <c r="AU526" s="143" t="s">
        <v>82</v>
      </c>
      <c r="AY526" s="18" t="s">
        <v>181</v>
      </c>
      <c r="BE526" s="144">
        <f>IF(N526="základní",J526,0)</f>
        <v>0</v>
      </c>
      <c r="BF526" s="144">
        <f>IF(N526="snížená",J526,0)</f>
        <v>0</v>
      </c>
      <c r="BG526" s="144">
        <f>IF(N526="zákl. přenesená",J526,0)</f>
        <v>0</v>
      </c>
      <c r="BH526" s="144">
        <f>IF(N526="sníž. přenesená",J526,0)</f>
        <v>0</v>
      </c>
      <c r="BI526" s="144">
        <f>IF(N526="nulová",J526,0)</f>
        <v>0</v>
      </c>
      <c r="BJ526" s="18" t="s">
        <v>22</v>
      </c>
      <c r="BK526" s="144">
        <f>ROUND(I526*H526,2)</f>
        <v>0</v>
      </c>
      <c r="BL526" s="18" t="s">
        <v>317</v>
      </c>
      <c r="BM526" s="143" t="s">
        <v>2422</v>
      </c>
    </row>
    <row r="527" spans="2:65" s="1" customFormat="1" ht="11.25">
      <c r="B527" s="33"/>
      <c r="D527" s="145" t="s">
        <v>191</v>
      </c>
      <c r="F527" s="146" t="s">
        <v>720</v>
      </c>
      <c r="I527" s="147"/>
      <c r="L527" s="33"/>
      <c r="M527" s="148"/>
      <c r="T527" s="54"/>
      <c r="AT527" s="18" t="s">
        <v>191</v>
      </c>
      <c r="AU527" s="18" t="s">
        <v>82</v>
      </c>
    </row>
    <row r="528" spans="2:65" s="12" customFormat="1" ht="11.25">
      <c r="B528" s="149"/>
      <c r="D528" s="150" t="s">
        <v>193</v>
      </c>
      <c r="E528" s="151" t="s">
        <v>20</v>
      </c>
      <c r="F528" s="152" t="s">
        <v>696</v>
      </c>
      <c r="H528" s="151" t="s">
        <v>20</v>
      </c>
      <c r="I528" s="153"/>
      <c r="L528" s="149"/>
      <c r="M528" s="154"/>
      <c r="T528" s="155"/>
      <c r="AT528" s="151" t="s">
        <v>193</v>
      </c>
      <c r="AU528" s="151" t="s">
        <v>82</v>
      </c>
      <c r="AV528" s="12" t="s">
        <v>22</v>
      </c>
      <c r="AW528" s="12" t="s">
        <v>36</v>
      </c>
      <c r="AX528" s="12" t="s">
        <v>74</v>
      </c>
      <c r="AY528" s="151" t="s">
        <v>181</v>
      </c>
    </row>
    <row r="529" spans="2:65" s="12" customFormat="1" ht="11.25">
      <c r="B529" s="149"/>
      <c r="D529" s="150" t="s">
        <v>193</v>
      </c>
      <c r="E529" s="151" t="s">
        <v>20</v>
      </c>
      <c r="F529" s="152" t="s">
        <v>2423</v>
      </c>
      <c r="H529" s="151" t="s">
        <v>20</v>
      </c>
      <c r="I529" s="153"/>
      <c r="L529" s="149"/>
      <c r="M529" s="154"/>
      <c r="T529" s="155"/>
      <c r="AT529" s="151" t="s">
        <v>193</v>
      </c>
      <c r="AU529" s="151" t="s">
        <v>82</v>
      </c>
      <c r="AV529" s="12" t="s">
        <v>22</v>
      </c>
      <c r="AW529" s="12" t="s">
        <v>36</v>
      </c>
      <c r="AX529" s="12" t="s">
        <v>74</v>
      </c>
      <c r="AY529" s="151" t="s">
        <v>181</v>
      </c>
    </row>
    <row r="530" spans="2:65" s="13" customFormat="1" ht="11.25">
      <c r="B530" s="156"/>
      <c r="D530" s="150" t="s">
        <v>193</v>
      </c>
      <c r="E530" s="157" t="s">
        <v>20</v>
      </c>
      <c r="F530" s="158" t="s">
        <v>216</v>
      </c>
      <c r="H530" s="159">
        <v>5</v>
      </c>
      <c r="I530" s="160"/>
      <c r="L530" s="156"/>
      <c r="M530" s="161"/>
      <c r="T530" s="162"/>
      <c r="AT530" s="157" t="s">
        <v>193</v>
      </c>
      <c r="AU530" s="157" t="s">
        <v>82</v>
      </c>
      <c r="AV530" s="13" t="s">
        <v>82</v>
      </c>
      <c r="AW530" s="13" t="s">
        <v>36</v>
      </c>
      <c r="AX530" s="13" t="s">
        <v>74</v>
      </c>
      <c r="AY530" s="157" t="s">
        <v>181</v>
      </c>
    </row>
    <row r="531" spans="2:65" s="12" customFormat="1" ht="11.25">
      <c r="B531" s="149"/>
      <c r="D531" s="150" t="s">
        <v>193</v>
      </c>
      <c r="E531" s="151" t="s">
        <v>20</v>
      </c>
      <c r="F531" s="152" t="s">
        <v>2424</v>
      </c>
      <c r="H531" s="151" t="s">
        <v>20</v>
      </c>
      <c r="I531" s="153"/>
      <c r="L531" s="149"/>
      <c r="M531" s="154"/>
      <c r="T531" s="155"/>
      <c r="AT531" s="151" t="s">
        <v>193</v>
      </c>
      <c r="AU531" s="151" t="s">
        <v>82</v>
      </c>
      <c r="AV531" s="12" t="s">
        <v>22</v>
      </c>
      <c r="AW531" s="12" t="s">
        <v>36</v>
      </c>
      <c r="AX531" s="12" t="s">
        <v>74</v>
      </c>
      <c r="AY531" s="151" t="s">
        <v>181</v>
      </c>
    </row>
    <row r="532" spans="2:65" s="13" customFormat="1" ht="11.25">
      <c r="B532" s="156"/>
      <c r="D532" s="150" t="s">
        <v>193</v>
      </c>
      <c r="E532" s="157" t="s">
        <v>20</v>
      </c>
      <c r="F532" s="158" t="s">
        <v>182</v>
      </c>
      <c r="H532" s="159">
        <v>3</v>
      </c>
      <c r="I532" s="160"/>
      <c r="L532" s="156"/>
      <c r="M532" s="161"/>
      <c r="T532" s="162"/>
      <c r="AT532" s="157" t="s">
        <v>193</v>
      </c>
      <c r="AU532" s="157" t="s">
        <v>82</v>
      </c>
      <c r="AV532" s="13" t="s">
        <v>82</v>
      </c>
      <c r="AW532" s="13" t="s">
        <v>36</v>
      </c>
      <c r="AX532" s="13" t="s">
        <v>74</v>
      </c>
      <c r="AY532" s="157" t="s">
        <v>181</v>
      </c>
    </row>
    <row r="533" spans="2:65" s="12" customFormat="1" ht="11.25">
      <c r="B533" s="149"/>
      <c r="D533" s="150" t="s">
        <v>193</v>
      </c>
      <c r="E533" s="151" t="s">
        <v>20</v>
      </c>
      <c r="F533" s="152" t="s">
        <v>2425</v>
      </c>
      <c r="H533" s="151" t="s">
        <v>20</v>
      </c>
      <c r="I533" s="153"/>
      <c r="L533" s="149"/>
      <c r="M533" s="154"/>
      <c r="T533" s="155"/>
      <c r="AT533" s="151" t="s">
        <v>193</v>
      </c>
      <c r="AU533" s="151" t="s">
        <v>82</v>
      </c>
      <c r="AV533" s="12" t="s">
        <v>22</v>
      </c>
      <c r="AW533" s="12" t="s">
        <v>36</v>
      </c>
      <c r="AX533" s="12" t="s">
        <v>74</v>
      </c>
      <c r="AY533" s="151" t="s">
        <v>181</v>
      </c>
    </row>
    <row r="534" spans="2:65" s="13" customFormat="1" ht="11.25">
      <c r="B534" s="156"/>
      <c r="D534" s="150" t="s">
        <v>193</v>
      </c>
      <c r="E534" s="157" t="s">
        <v>20</v>
      </c>
      <c r="F534" s="158" t="s">
        <v>82</v>
      </c>
      <c r="H534" s="159">
        <v>2</v>
      </c>
      <c r="I534" s="160"/>
      <c r="L534" s="156"/>
      <c r="M534" s="161"/>
      <c r="T534" s="162"/>
      <c r="AT534" s="157" t="s">
        <v>193</v>
      </c>
      <c r="AU534" s="157" t="s">
        <v>82</v>
      </c>
      <c r="AV534" s="13" t="s">
        <v>82</v>
      </c>
      <c r="AW534" s="13" t="s">
        <v>36</v>
      </c>
      <c r="AX534" s="13" t="s">
        <v>74</v>
      </c>
      <c r="AY534" s="157" t="s">
        <v>181</v>
      </c>
    </row>
    <row r="535" spans="2:65" s="14" customFormat="1" ht="11.25">
      <c r="B535" s="163"/>
      <c r="D535" s="150" t="s">
        <v>193</v>
      </c>
      <c r="E535" s="164" t="s">
        <v>20</v>
      </c>
      <c r="F535" s="165" t="s">
        <v>202</v>
      </c>
      <c r="H535" s="166">
        <v>10</v>
      </c>
      <c r="I535" s="167"/>
      <c r="L535" s="163"/>
      <c r="M535" s="168"/>
      <c r="T535" s="169"/>
      <c r="AT535" s="164" t="s">
        <v>193</v>
      </c>
      <c r="AU535" s="164" t="s">
        <v>82</v>
      </c>
      <c r="AV535" s="14" t="s">
        <v>189</v>
      </c>
      <c r="AW535" s="14" t="s">
        <v>36</v>
      </c>
      <c r="AX535" s="14" t="s">
        <v>22</v>
      </c>
      <c r="AY535" s="164" t="s">
        <v>181</v>
      </c>
    </row>
    <row r="536" spans="2:65" s="1" customFormat="1" ht="24.2" customHeight="1">
      <c r="B536" s="33"/>
      <c r="C536" s="177" t="s">
        <v>652</v>
      </c>
      <c r="D536" s="177" t="s">
        <v>309</v>
      </c>
      <c r="E536" s="178" t="s">
        <v>722</v>
      </c>
      <c r="F536" s="179" t="s">
        <v>723</v>
      </c>
      <c r="G536" s="180" t="s">
        <v>187</v>
      </c>
      <c r="H536" s="181">
        <v>10</v>
      </c>
      <c r="I536" s="182"/>
      <c r="J536" s="183">
        <f>ROUND(I536*H536,2)</f>
        <v>0</v>
      </c>
      <c r="K536" s="179" t="s">
        <v>188</v>
      </c>
      <c r="L536" s="184"/>
      <c r="M536" s="185" t="s">
        <v>20</v>
      </c>
      <c r="N536" s="186" t="s">
        <v>45</v>
      </c>
      <c r="P536" s="141">
        <f>O536*H536</f>
        <v>0</v>
      </c>
      <c r="Q536" s="141">
        <v>1.4999999999999999E-4</v>
      </c>
      <c r="R536" s="141">
        <f>Q536*H536</f>
        <v>1.4999999999999998E-3</v>
      </c>
      <c r="S536" s="141">
        <v>0</v>
      </c>
      <c r="T536" s="142">
        <f>S536*H536</f>
        <v>0</v>
      </c>
      <c r="AR536" s="143" t="s">
        <v>431</v>
      </c>
      <c r="AT536" s="143" t="s">
        <v>309</v>
      </c>
      <c r="AU536" s="143" t="s">
        <v>82</v>
      </c>
      <c r="AY536" s="18" t="s">
        <v>181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8" t="s">
        <v>22</v>
      </c>
      <c r="BK536" s="144">
        <f>ROUND(I536*H536,2)</f>
        <v>0</v>
      </c>
      <c r="BL536" s="18" t="s">
        <v>317</v>
      </c>
      <c r="BM536" s="143" t="s">
        <v>2426</v>
      </c>
    </row>
    <row r="537" spans="2:65" s="1" customFormat="1" ht="16.5" customHeight="1">
      <c r="B537" s="33"/>
      <c r="C537" s="132" t="s">
        <v>657</v>
      </c>
      <c r="D537" s="132" t="s">
        <v>184</v>
      </c>
      <c r="E537" s="133" t="s">
        <v>726</v>
      </c>
      <c r="F537" s="134" t="s">
        <v>727</v>
      </c>
      <c r="G537" s="135" t="s">
        <v>280</v>
      </c>
      <c r="H537" s="136">
        <v>2.8</v>
      </c>
      <c r="I537" s="137"/>
      <c r="J537" s="138">
        <f>ROUND(I537*H537,2)</f>
        <v>0</v>
      </c>
      <c r="K537" s="134" t="s">
        <v>188</v>
      </c>
      <c r="L537" s="33"/>
      <c r="M537" s="139" t="s">
        <v>20</v>
      </c>
      <c r="N537" s="140" t="s">
        <v>45</v>
      </c>
      <c r="P537" s="141">
        <f>O537*H537</f>
        <v>0</v>
      </c>
      <c r="Q537" s="141">
        <v>0</v>
      </c>
      <c r="R537" s="141">
        <f>Q537*H537</f>
        <v>0</v>
      </c>
      <c r="S537" s="141">
        <v>5.0000000000000001E-3</v>
      </c>
      <c r="T537" s="142">
        <f>S537*H537</f>
        <v>1.3999999999999999E-2</v>
      </c>
      <c r="AR537" s="143" t="s">
        <v>317</v>
      </c>
      <c r="AT537" s="143" t="s">
        <v>184</v>
      </c>
      <c r="AU537" s="143" t="s">
        <v>82</v>
      </c>
      <c r="AY537" s="18" t="s">
        <v>181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8" t="s">
        <v>22</v>
      </c>
      <c r="BK537" s="144">
        <f>ROUND(I537*H537,2)</f>
        <v>0</v>
      </c>
      <c r="BL537" s="18" t="s">
        <v>317</v>
      </c>
      <c r="BM537" s="143" t="s">
        <v>2427</v>
      </c>
    </row>
    <row r="538" spans="2:65" s="1" customFormat="1" ht="11.25">
      <c r="B538" s="33"/>
      <c r="D538" s="145" t="s">
        <v>191</v>
      </c>
      <c r="F538" s="146" t="s">
        <v>729</v>
      </c>
      <c r="I538" s="147"/>
      <c r="L538" s="33"/>
      <c r="M538" s="148"/>
      <c r="T538" s="54"/>
      <c r="AT538" s="18" t="s">
        <v>191</v>
      </c>
      <c r="AU538" s="18" t="s">
        <v>82</v>
      </c>
    </row>
    <row r="539" spans="2:65" s="12" customFormat="1" ht="11.25">
      <c r="B539" s="149"/>
      <c r="D539" s="150" t="s">
        <v>193</v>
      </c>
      <c r="E539" s="151" t="s">
        <v>20</v>
      </c>
      <c r="F539" s="152" t="s">
        <v>2281</v>
      </c>
      <c r="H539" s="151" t="s">
        <v>20</v>
      </c>
      <c r="I539" s="153"/>
      <c r="L539" s="149"/>
      <c r="M539" s="154"/>
      <c r="T539" s="155"/>
      <c r="AT539" s="151" t="s">
        <v>193</v>
      </c>
      <c r="AU539" s="151" t="s">
        <v>82</v>
      </c>
      <c r="AV539" s="12" t="s">
        <v>22</v>
      </c>
      <c r="AW539" s="12" t="s">
        <v>36</v>
      </c>
      <c r="AX539" s="12" t="s">
        <v>74</v>
      </c>
      <c r="AY539" s="151" t="s">
        <v>181</v>
      </c>
    </row>
    <row r="540" spans="2:65" s="13" customFormat="1" ht="11.25">
      <c r="B540" s="156"/>
      <c r="D540" s="150" t="s">
        <v>193</v>
      </c>
      <c r="E540" s="157" t="s">
        <v>20</v>
      </c>
      <c r="F540" s="158" t="s">
        <v>2428</v>
      </c>
      <c r="H540" s="159">
        <v>1.33</v>
      </c>
      <c r="I540" s="160"/>
      <c r="L540" s="156"/>
      <c r="M540" s="161"/>
      <c r="T540" s="162"/>
      <c r="AT540" s="157" t="s">
        <v>193</v>
      </c>
      <c r="AU540" s="157" t="s">
        <v>82</v>
      </c>
      <c r="AV540" s="13" t="s">
        <v>82</v>
      </c>
      <c r="AW540" s="13" t="s">
        <v>36</v>
      </c>
      <c r="AX540" s="13" t="s">
        <v>74</v>
      </c>
      <c r="AY540" s="157" t="s">
        <v>181</v>
      </c>
    </row>
    <row r="541" spans="2:65" s="12" customFormat="1" ht="11.25">
      <c r="B541" s="149"/>
      <c r="D541" s="150" t="s">
        <v>193</v>
      </c>
      <c r="E541" s="151" t="s">
        <v>20</v>
      </c>
      <c r="F541" s="152" t="s">
        <v>2281</v>
      </c>
      <c r="H541" s="151" t="s">
        <v>20</v>
      </c>
      <c r="I541" s="153"/>
      <c r="L541" s="149"/>
      <c r="M541" s="154"/>
      <c r="T541" s="155"/>
      <c r="AT541" s="151" t="s">
        <v>193</v>
      </c>
      <c r="AU541" s="151" t="s">
        <v>82</v>
      </c>
      <c r="AV541" s="12" t="s">
        <v>22</v>
      </c>
      <c r="AW541" s="12" t="s">
        <v>36</v>
      </c>
      <c r="AX541" s="12" t="s">
        <v>74</v>
      </c>
      <c r="AY541" s="151" t="s">
        <v>181</v>
      </c>
    </row>
    <row r="542" spans="2:65" s="13" customFormat="1" ht="11.25">
      <c r="B542" s="156"/>
      <c r="D542" s="150" t="s">
        <v>193</v>
      </c>
      <c r="E542" s="157" t="s">
        <v>20</v>
      </c>
      <c r="F542" s="158" t="s">
        <v>2429</v>
      </c>
      <c r="H542" s="159">
        <v>1.47</v>
      </c>
      <c r="I542" s="160"/>
      <c r="L542" s="156"/>
      <c r="M542" s="161"/>
      <c r="T542" s="162"/>
      <c r="AT542" s="157" t="s">
        <v>193</v>
      </c>
      <c r="AU542" s="157" t="s">
        <v>82</v>
      </c>
      <c r="AV542" s="13" t="s">
        <v>82</v>
      </c>
      <c r="AW542" s="13" t="s">
        <v>36</v>
      </c>
      <c r="AX542" s="13" t="s">
        <v>74</v>
      </c>
      <c r="AY542" s="157" t="s">
        <v>181</v>
      </c>
    </row>
    <row r="543" spans="2:65" s="14" customFormat="1" ht="11.25">
      <c r="B543" s="163"/>
      <c r="D543" s="150" t="s">
        <v>193</v>
      </c>
      <c r="E543" s="164" t="s">
        <v>20</v>
      </c>
      <c r="F543" s="165" t="s">
        <v>202</v>
      </c>
      <c r="H543" s="166">
        <v>2.8</v>
      </c>
      <c r="I543" s="167"/>
      <c r="L543" s="163"/>
      <c r="M543" s="168"/>
      <c r="T543" s="169"/>
      <c r="AT543" s="164" t="s">
        <v>193</v>
      </c>
      <c r="AU543" s="164" t="s">
        <v>82</v>
      </c>
      <c r="AV543" s="14" t="s">
        <v>189</v>
      </c>
      <c r="AW543" s="14" t="s">
        <v>36</v>
      </c>
      <c r="AX543" s="14" t="s">
        <v>22</v>
      </c>
      <c r="AY543" s="164" t="s">
        <v>181</v>
      </c>
    </row>
    <row r="544" spans="2:65" s="1" customFormat="1" ht="55.5" customHeight="1">
      <c r="B544" s="33"/>
      <c r="C544" s="132" t="s">
        <v>661</v>
      </c>
      <c r="D544" s="132" t="s">
        <v>184</v>
      </c>
      <c r="E544" s="133" t="s">
        <v>734</v>
      </c>
      <c r="F544" s="134" t="s">
        <v>735</v>
      </c>
      <c r="G544" s="135" t="s">
        <v>452</v>
      </c>
      <c r="H544" s="136">
        <v>2.4E-2</v>
      </c>
      <c r="I544" s="137"/>
      <c r="J544" s="138">
        <f>ROUND(I544*H544,2)</f>
        <v>0</v>
      </c>
      <c r="K544" s="134" t="s">
        <v>188</v>
      </c>
      <c r="L544" s="33"/>
      <c r="M544" s="139" t="s">
        <v>20</v>
      </c>
      <c r="N544" s="140" t="s">
        <v>45</v>
      </c>
      <c r="P544" s="141">
        <f>O544*H544</f>
        <v>0</v>
      </c>
      <c r="Q544" s="141">
        <v>0</v>
      </c>
      <c r="R544" s="141">
        <f>Q544*H544</f>
        <v>0</v>
      </c>
      <c r="S544" s="141">
        <v>0</v>
      </c>
      <c r="T544" s="142">
        <f>S544*H544</f>
        <v>0</v>
      </c>
      <c r="AR544" s="143" t="s">
        <v>317</v>
      </c>
      <c r="AT544" s="143" t="s">
        <v>184</v>
      </c>
      <c r="AU544" s="143" t="s">
        <v>82</v>
      </c>
      <c r="AY544" s="18" t="s">
        <v>181</v>
      </c>
      <c r="BE544" s="144">
        <f>IF(N544="základní",J544,0)</f>
        <v>0</v>
      </c>
      <c r="BF544" s="144">
        <f>IF(N544="snížená",J544,0)</f>
        <v>0</v>
      </c>
      <c r="BG544" s="144">
        <f>IF(N544="zákl. přenesená",J544,0)</f>
        <v>0</v>
      </c>
      <c r="BH544" s="144">
        <f>IF(N544="sníž. přenesená",J544,0)</f>
        <v>0</v>
      </c>
      <c r="BI544" s="144">
        <f>IF(N544="nulová",J544,0)</f>
        <v>0</v>
      </c>
      <c r="BJ544" s="18" t="s">
        <v>22</v>
      </c>
      <c r="BK544" s="144">
        <f>ROUND(I544*H544,2)</f>
        <v>0</v>
      </c>
      <c r="BL544" s="18" t="s">
        <v>317</v>
      </c>
      <c r="BM544" s="143" t="s">
        <v>2430</v>
      </c>
    </row>
    <row r="545" spans="2:65" s="1" customFormat="1" ht="11.25">
      <c r="B545" s="33"/>
      <c r="D545" s="145" t="s">
        <v>191</v>
      </c>
      <c r="F545" s="146" t="s">
        <v>737</v>
      </c>
      <c r="I545" s="147"/>
      <c r="L545" s="33"/>
      <c r="M545" s="148"/>
      <c r="T545" s="54"/>
      <c r="AT545" s="18" t="s">
        <v>191</v>
      </c>
      <c r="AU545" s="18" t="s">
        <v>82</v>
      </c>
    </row>
    <row r="546" spans="2:65" s="11" customFormat="1" ht="22.9" customHeight="1">
      <c r="B546" s="120"/>
      <c r="D546" s="121" t="s">
        <v>73</v>
      </c>
      <c r="E546" s="130" t="s">
        <v>738</v>
      </c>
      <c r="F546" s="130" t="s">
        <v>739</v>
      </c>
      <c r="I546" s="123"/>
      <c r="J546" s="131">
        <f>BK546</f>
        <v>0</v>
      </c>
      <c r="L546" s="120"/>
      <c r="M546" s="125"/>
      <c r="P546" s="126">
        <f>SUM(P547:P646)</f>
        <v>0</v>
      </c>
      <c r="R546" s="126">
        <f>SUM(R547:R646)</f>
        <v>1.0008645399999998</v>
      </c>
      <c r="T546" s="127">
        <f>SUM(T547:T646)</f>
        <v>2.2800506</v>
      </c>
      <c r="AR546" s="121" t="s">
        <v>82</v>
      </c>
      <c r="AT546" s="128" t="s">
        <v>73</v>
      </c>
      <c r="AU546" s="128" t="s">
        <v>22</v>
      </c>
      <c r="AY546" s="121" t="s">
        <v>181</v>
      </c>
      <c r="BK546" s="129">
        <f>SUM(BK547:BK646)</f>
        <v>0</v>
      </c>
    </row>
    <row r="547" spans="2:65" s="1" customFormat="1" ht="24.2" customHeight="1">
      <c r="B547" s="33"/>
      <c r="C547" s="132" t="s">
        <v>668</v>
      </c>
      <c r="D547" s="132" t="s">
        <v>184</v>
      </c>
      <c r="E547" s="133" t="s">
        <v>741</v>
      </c>
      <c r="F547" s="134" t="s">
        <v>742</v>
      </c>
      <c r="G547" s="135" t="s">
        <v>211</v>
      </c>
      <c r="H547" s="136">
        <v>25.64</v>
      </c>
      <c r="I547" s="137"/>
      <c r="J547" s="138">
        <f>ROUND(I547*H547,2)</f>
        <v>0</v>
      </c>
      <c r="K547" s="134" t="s">
        <v>188</v>
      </c>
      <c r="L547" s="33"/>
      <c r="M547" s="139" t="s">
        <v>20</v>
      </c>
      <c r="N547" s="140" t="s">
        <v>45</v>
      </c>
      <c r="P547" s="141">
        <f>O547*H547</f>
        <v>0</v>
      </c>
      <c r="Q547" s="141">
        <v>0</v>
      </c>
      <c r="R547" s="141">
        <f>Q547*H547</f>
        <v>0</v>
      </c>
      <c r="S547" s="141">
        <v>0</v>
      </c>
      <c r="T547" s="142">
        <f>S547*H547</f>
        <v>0</v>
      </c>
      <c r="AR547" s="143" t="s">
        <v>189</v>
      </c>
      <c r="AT547" s="143" t="s">
        <v>184</v>
      </c>
      <c r="AU547" s="143" t="s">
        <v>82</v>
      </c>
      <c r="AY547" s="18" t="s">
        <v>181</v>
      </c>
      <c r="BE547" s="144">
        <f>IF(N547="základní",J547,0)</f>
        <v>0</v>
      </c>
      <c r="BF547" s="144">
        <f>IF(N547="snížená",J547,0)</f>
        <v>0</v>
      </c>
      <c r="BG547" s="144">
        <f>IF(N547="zákl. přenesená",J547,0)</f>
        <v>0</v>
      </c>
      <c r="BH547" s="144">
        <f>IF(N547="sníž. přenesená",J547,0)</f>
        <v>0</v>
      </c>
      <c r="BI547" s="144">
        <f>IF(N547="nulová",J547,0)</f>
        <v>0</v>
      </c>
      <c r="BJ547" s="18" t="s">
        <v>22</v>
      </c>
      <c r="BK547" s="144">
        <f>ROUND(I547*H547,2)</f>
        <v>0</v>
      </c>
      <c r="BL547" s="18" t="s">
        <v>189</v>
      </c>
      <c r="BM547" s="143" t="s">
        <v>2431</v>
      </c>
    </row>
    <row r="548" spans="2:65" s="1" customFormat="1" ht="11.25">
      <c r="B548" s="33"/>
      <c r="D548" s="145" t="s">
        <v>191</v>
      </c>
      <c r="F548" s="146" t="s">
        <v>744</v>
      </c>
      <c r="I548" s="147"/>
      <c r="L548" s="33"/>
      <c r="M548" s="148"/>
      <c r="T548" s="54"/>
      <c r="AT548" s="18" t="s">
        <v>191</v>
      </c>
      <c r="AU548" s="18" t="s">
        <v>82</v>
      </c>
    </row>
    <row r="549" spans="2:65" s="12" customFormat="1" ht="11.25">
      <c r="B549" s="149"/>
      <c r="D549" s="150" t="s">
        <v>193</v>
      </c>
      <c r="E549" s="151" t="s">
        <v>20</v>
      </c>
      <c r="F549" s="152" t="s">
        <v>2274</v>
      </c>
      <c r="H549" s="151" t="s">
        <v>20</v>
      </c>
      <c r="I549" s="153"/>
      <c r="L549" s="149"/>
      <c r="M549" s="154"/>
      <c r="T549" s="155"/>
      <c r="AT549" s="151" t="s">
        <v>193</v>
      </c>
      <c r="AU549" s="151" t="s">
        <v>82</v>
      </c>
      <c r="AV549" s="12" t="s">
        <v>22</v>
      </c>
      <c r="AW549" s="12" t="s">
        <v>36</v>
      </c>
      <c r="AX549" s="12" t="s">
        <v>74</v>
      </c>
      <c r="AY549" s="151" t="s">
        <v>181</v>
      </c>
    </row>
    <row r="550" spans="2:65" s="13" customFormat="1" ht="11.25">
      <c r="B550" s="156"/>
      <c r="D550" s="150" t="s">
        <v>193</v>
      </c>
      <c r="E550" s="157" t="s">
        <v>20</v>
      </c>
      <c r="F550" s="158" t="s">
        <v>230</v>
      </c>
      <c r="H550" s="159">
        <v>12.1</v>
      </c>
      <c r="I550" s="160"/>
      <c r="L550" s="156"/>
      <c r="M550" s="161"/>
      <c r="T550" s="162"/>
      <c r="AT550" s="157" t="s">
        <v>193</v>
      </c>
      <c r="AU550" s="157" t="s">
        <v>82</v>
      </c>
      <c r="AV550" s="13" t="s">
        <v>82</v>
      </c>
      <c r="AW550" s="13" t="s">
        <v>36</v>
      </c>
      <c r="AX550" s="13" t="s">
        <v>74</v>
      </c>
      <c r="AY550" s="157" t="s">
        <v>181</v>
      </c>
    </row>
    <row r="551" spans="2:65" s="12" customFormat="1" ht="11.25">
      <c r="B551" s="149"/>
      <c r="D551" s="150" t="s">
        <v>193</v>
      </c>
      <c r="E551" s="151" t="s">
        <v>20</v>
      </c>
      <c r="F551" s="152" t="s">
        <v>2272</v>
      </c>
      <c r="H551" s="151" t="s">
        <v>20</v>
      </c>
      <c r="I551" s="153"/>
      <c r="L551" s="149"/>
      <c r="M551" s="154"/>
      <c r="T551" s="155"/>
      <c r="AT551" s="151" t="s">
        <v>193</v>
      </c>
      <c r="AU551" s="151" t="s">
        <v>82</v>
      </c>
      <c r="AV551" s="12" t="s">
        <v>22</v>
      </c>
      <c r="AW551" s="12" t="s">
        <v>36</v>
      </c>
      <c r="AX551" s="12" t="s">
        <v>74</v>
      </c>
      <c r="AY551" s="151" t="s">
        <v>181</v>
      </c>
    </row>
    <row r="552" spans="2:65" s="13" customFormat="1" ht="11.25">
      <c r="B552" s="156"/>
      <c r="D552" s="150" t="s">
        <v>193</v>
      </c>
      <c r="E552" s="157" t="s">
        <v>20</v>
      </c>
      <c r="F552" s="158" t="s">
        <v>2335</v>
      </c>
      <c r="H552" s="159">
        <v>13.54</v>
      </c>
      <c r="I552" s="160"/>
      <c r="L552" s="156"/>
      <c r="M552" s="161"/>
      <c r="T552" s="162"/>
      <c r="AT552" s="157" t="s">
        <v>193</v>
      </c>
      <c r="AU552" s="157" t="s">
        <v>82</v>
      </c>
      <c r="AV552" s="13" t="s">
        <v>82</v>
      </c>
      <c r="AW552" s="13" t="s">
        <v>36</v>
      </c>
      <c r="AX552" s="13" t="s">
        <v>74</v>
      </c>
      <c r="AY552" s="157" t="s">
        <v>181</v>
      </c>
    </row>
    <row r="553" spans="2:65" s="14" customFormat="1" ht="11.25">
      <c r="B553" s="163"/>
      <c r="D553" s="150" t="s">
        <v>193</v>
      </c>
      <c r="E553" s="164" t="s">
        <v>20</v>
      </c>
      <c r="F553" s="165" t="s">
        <v>202</v>
      </c>
      <c r="H553" s="166">
        <v>25.64</v>
      </c>
      <c r="I553" s="167"/>
      <c r="L553" s="163"/>
      <c r="M553" s="168"/>
      <c r="T553" s="169"/>
      <c r="AT553" s="164" t="s">
        <v>193</v>
      </c>
      <c r="AU553" s="164" t="s">
        <v>82</v>
      </c>
      <c r="AV553" s="14" t="s">
        <v>189</v>
      </c>
      <c r="AW553" s="14" t="s">
        <v>36</v>
      </c>
      <c r="AX553" s="14" t="s">
        <v>22</v>
      </c>
      <c r="AY553" s="164" t="s">
        <v>181</v>
      </c>
    </row>
    <row r="554" spans="2:65" s="1" customFormat="1" ht="24.2" customHeight="1">
      <c r="B554" s="33"/>
      <c r="C554" s="132" t="s">
        <v>672</v>
      </c>
      <c r="D554" s="132" t="s">
        <v>184</v>
      </c>
      <c r="E554" s="133" t="s">
        <v>759</v>
      </c>
      <c r="F554" s="134" t="s">
        <v>760</v>
      </c>
      <c r="G554" s="135" t="s">
        <v>211</v>
      </c>
      <c r="H554" s="136">
        <v>25.64</v>
      </c>
      <c r="I554" s="137"/>
      <c r="J554" s="138">
        <f>ROUND(I554*H554,2)</f>
        <v>0</v>
      </c>
      <c r="K554" s="134" t="s">
        <v>188</v>
      </c>
      <c r="L554" s="33"/>
      <c r="M554" s="139" t="s">
        <v>20</v>
      </c>
      <c r="N554" s="140" t="s">
        <v>45</v>
      </c>
      <c r="P554" s="141">
        <f>O554*H554</f>
        <v>0</v>
      </c>
      <c r="Q554" s="141">
        <v>2.9999999999999997E-4</v>
      </c>
      <c r="R554" s="141">
        <f>Q554*H554</f>
        <v>7.6919999999999992E-3</v>
      </c>
      <c r="S554" s="141">
        <v>0</v>
      </c>
      <c r="T554" s="142">
        <f>S554*H554</f>
        <v>0</v>
      </c>
      <c r="AR554" s="143" t="s">
        <v>317</v>
      </c>
      <c r="AT554" s="143" t="s">
        <v>184</v>
      </c>
      <c r="AU554" s="143" t="s">
        <v>82</v>
      </c>
      <c r="AY554" s="18" t="s">
        <v>181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22</v>
      </c>
      <c r="BK554" s="144">
        <f>ROUND(I554*H554,2)</f>
        <v>0</v>
      </c>
      <c r="BL554" s="18" t="s">
        <v>317</v>
      </c>
      <c r="BM554" s="143" t="s">
        <v>2432</v>
      </c>
    </row>
    <row r="555" spans="2:65" s="1" customFormat="1" ht="11.25">
      <c r="B555" s="33"/>
      <c r="D555" s="145" t="s">
        <v>191</v>
      </c>
      <c r="F555" s="146" t="s">
        <v>762</v>
      </c>
      <c r="I555" s="147"/>
      <c r="L555" s="33"/>
      <c r="M555" s="148"/>
      <c r="T555" s="54"/>
      <c r="AT555" s="18" t="s">
        <v>191</v>
      </c>
      <c r="AU555" s="18" t="s">
        <v>82</v>
      </c>
    </row>
    <row r="556" spans="2:65" s="12" customFormat="1" ht="11.25">
      <c r="B556" s="149"/>
      <c r="D556" s="150" t="s">
        <v>193</v>
      </c>
      <c r="E556" s="151" t="s">
        <v>20</v>
      </c>
      <c r="F556" s="152" t="s">
        <v>2274</v>
      </c>
      <c r="H556" s="151" t="s">
        <v>20</v>
      </c>
      <c r="I556" s="153"/>
      <c r="L556" s="149"/>
      <c r="M556" s="154"/>
      <c r="T556" s="155"/>
      <c r="AT556" s="151" t="s">
        <v>193</v>
      </c>
      <c r="AU556" s="151" t="s">
        <v>82</v>
      </c>
      <c r="AV556" s="12" t="s">
        <v>22</v>
      </c>
      <c r="AW556" s="12" t="s">
        <v>36</v>
      </c>
      <c r="AX556" s="12" t="s">
        <v>74</v>
      </c>
      <c r="AY556" s="151" t="s">
        <v>181</v>
      </c>
    </row>
    <row r="557" spans="2:65" s="13" customFormat="1" ht="11.25">
      <c r="B557" s="156"/>
      <c r="D557" s="150" t="s">
        <v>193</v>
      </c>
      <c r="E557" s="157" t="s">
        <v>20</v>
      </c>
      <c r="F557" s="158" t="s">
        <v>230</v>
      </c>
      <c r="H557" s="159">
        <v>12.1</v>
      </c>
      <c r="I557" s="160"/>
      <c r="L557" s="156"/>
      <c r="M557" s="161"/>
      <c r="T557" s="162"/>
      <c r="AT557" s="157" t="s">
        <v>193</v>
      </c>
      <c r="AU557" s="157" t="s">
        <v>82</v>
      </c>
      <c r="AV557" s="13" t="s">
        <v>82</v>
      </c>
      <c r="AW557" s="13" t="s">
        <v>36</v>
      </c>
      <c r="AX557" s="13" t="s">
        <v>74</v>
      </c>
      <c r="AY557" s="157" t="s">
        <v>181</v>
      </c>
    </row>
    <row r="558" spans="2:65" s="12" customFormat="1" ht="11.25">
      <c r="B558" s="149"/>
      <c r="D558" s="150" t="s">
        <v>193</v>
      </c>
      <c r="E558" s="151" t="s">
        <v>20</v>
      </c>
      <c r="F558" s="152" t="s">
        <v>2272</v>
      </c>
      <c r="H558" s="151" t="s">
        <v>20</v>
      </c>
      <c r="I558" s="153"/>
      <c r="L558" s="149"/>
      <c r="M558" s="154"/>
      <c r="T558" s="155"/>
      <c r="AT558" s="151" t="s">
        <v>193</v>
      </c>
      <c r="AU558" s="151" t="s">
        <v>82</v>
      </c>
      <c r="AV558" s="12" t="s">
        <v>22</v>
      </c>
      <c r="AW558" s="12" t="s">
        <v>36</v>
      </c>
      <c r="AX558" s="12" t="s">
        <v>74</v>
      </c>
      <c r="AY558" s="151" t="s">
        <v>181</v>
      </c>
    </row>
    <row r="559" spans="2:65" s="13" customFormat="1" ht="11.25">
      <c r="B559" s="156"/>
      <c r="D559" s="150" t="s">
        <v>193</v>
      </c>
      <c r="E559" s="157" t="s">
        <v>20</v>
      </c>
      <c r="F559" s="158" t="s">
        <v>2335</v>
      </c>
      <c r="H559" s="159">
        <v>13.54</v>
      </c>
      <c r="I559" s="160"/>
      <c r="L559" s="156"/>
      <c r="M559" s="161"/>
      <c r="T559" s="162"/>
      <c r="AT559" s="157" t="s">
        <v>193</v>
      </c>
      <c r="AU559" s="157" t="s">
        <v>82</v>
      </c>
      <c r="AV559" s="13" t="s">
        <v>82</v>
      </c>
      <c r="AW559" s="13" t="s">
        <v>36</v>
      </c>
      <c r="AX559" s="13" t="s">
        <v>74</v>
      </c>
      <c r="AY559" s="157" t="s">
        <v>181</v>
      </c>
    </row>
    <row r="560" spans="2:65" s="14" customFormat="1" ht="11.25">
      <c r="B560" s="163"/>
      <c r="D560" s="150" t="s">
        <v>193</v>
      </c>
      <c r="E560" s="164" t="s">
        <v>20</v>
      </c>
      <c r="F560" s="165" t="s">
        <v>202</v>
      </c>
      <c r="H560" s="166">
        <v>25.64</v>
      </c>
      <c r="I560" s="167"/>
      <c r="L560" s="163"/>
      <c r="M560" s="168"/>
      <c r="T560" s="169"/>
      <c r="AT560" s="164" t="s">
        <v>193</v>
      </c>
      <c r="AU560" s="164" t="s">
        <v>82</v>
      </c>
      <c r="AV560" s="14" t="s">
        <v>189</v>
      </c>
      <c r="AW560" s="14" t="s">
        <v>36</v>
      </c>
      <c r="AX560" s="14" t="s">
        <v>22</v>
      </c>
      <c r="AY560" s="164" t="s">
        <v>181</v>
      </c>
    </row>
    <row r="561" spans="2:65" s="1" customFormat="1" ht="37.9" customHeight="1">
      <c r="B561" s="33"/>
      <c r="C561" s="132" t="s">
        <v>678</v>
      </c>
      <c r="D561" s="132" t="s">
        <v>184</v>
      </c>
      <c r="E561" s="133" t="s">
        <v>764</v>
      </c>
      <c r="F561" s="134" t="s">
        <v>765</v>
      </c>
      <c r="G561" s="135" t="s">
        <v>211</v>
      </c>
      <c r="H561" s="136">
        <v>25.64</v>
      </c>
      <c r="I561" s="137"/>
      <c r="J561" s="138">
        <f>ROUND(I561*H561,2)</f>
        <v>0</v>
      </c>
      <c r="K561" s="134" t="s">
        <v>188</v>
      </c>
      <c r="L561" s="33"/>
      <c r="M561" s="139" t="s">
        <v>20</v>
      </c>
      <c r="N561" s="140" t="s">
        <v>45</v>
      </c>
      <c r="P561" s="141">
        <f>O561*H561</f>
        <v>0</v>
      </c>
      <c r="Q561" s="141">
        <v>0</v>
      </c>
      <c r="R561" s="141">
        <f>Q561*H561</f>
        <v>0</v>
      </c>
      <c r="S561" s="141">
        <v>0</v>
      </c>
      <c r="T561" s="142">
        <f>S561*H561</f>
        <v>0</v>
      </c>
      <c r="AR561" s="143" t="s">
        <v>317</v>
      </c>
      <c r="AT561" s="143" t="s">
        <v>184</v>
      </c>
      <c r="AU561" s="143" t="s">
        <v>82</v>
      </c>
      <c r="AY561" s="18" t="s">
        <v>181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8" t="s">
        <v>22</v>
      </c>
      <c r="BK561" s="144">
        <f>ROUND(I561*H561,2)</f>
        <v>0</v>
      </c>
      <c r="BL561" s="18" t="s">
        <v>317</v>
      </c>
      <c r="BM561" s="143" t="s">
        <v>2433</v>
      </c>
    </row>
    <row r="562" spans="2:65" s="1" customFormat="1" ht="11.25">
      <c r="B562" s="33"/>
      <c r="D562" s="145" t="s">
        <v>191</v>
      </c>
      <c r="F562" s="146" t="s">
        <v>767</v>
      </c>
      <c r="I562" s="147"/>
      <c r="L562" s="33"/>
      <c r="M562" s="148"/>
      <c r="T562" s="54"/>
      <c r="AT562" s="18" t="s">
        <v>191</v>
      </c>
      <c r="AU562" s="18" t="s">
        <v>82</v>
      </c>
    </row>
    <row r="563" spans="2:65" s="12" customFormat="1" ht="11.25">
      <c r="B563" s="149"/>
      <c r="D563" s="150" t="s">
        <v>193</v>
      </c>
      <c r="E563" s="151" t="s">
        <v>20</v>
      </c>
      <c r="F563" s="152" t="s">
        <v>2274</v>
      </c>
      <c r="H563" s="151" t="s">
        <v>20</v>
      </c>
      <c r="I563" s="153"/>
      <c r="L563" s="149"/>
      <c r="M563" s="154"/>
      <c r="T563" s="155"/>
      <c r="AT563" s="151" t="s">
        <v>193</v>
      </c>
      <c r="AU563" s="151" t="s">
        <v>82</v>
      </c>
      <c r="AV563" s="12" t="s">
        <v>22</v>
      </c>
      <c r="AW563" s="12" t="s">
        <v>36</v>
      </c>
      <c r="AX563" s="12" t="s">
        <v>74</v>
      </c>
      <c r="AY563" s="151" t="s">
        <v>181</v>
      </c>
    </row>
    <row r="564" spans="2:65" s="13" customFormat="1" ht="11.25">
      <c r="B564" s="156"/>
      <c r="D564" s="150" t="s">
        <v>193</v>
      </c>
      <c r="E564" s="157" t="s">
        <v>20</v>
      </c>
      <c r="F564" s="158" t="s">
        <v>230</v>
      </c>
      <c r="H564" s="159">
        <v>12.1</v>
      </c>
      <c r="I564" s="160"/>
      <c r="L564" s="156"/>
      <c r="M564" s="161"/>
      <c r="T564" s="162"/>
      <c r="AT564" s="157" t="s">
        <v>193</v>
      </c>
      <c r="AU564" s="157" t="s">
        <v>82</v>
      </c>
      <c r="AV564" s="13" t="s">
        <v>82</v>
      </c>
      <c r="AW564" s="13" t="s">
        <v>36</v>
      </c>
      <c r="AX564" s="13" t="s">
        <v>74</v>
      </c>
      <c r="AY564" s="157" t="s">
        <v>181</v>
      </c>
    </row>
    <row r="565" spans="2:65" s="12" customFormat="1" ht="11.25">
      <c r="B565" s="149"/>
      <c r="D565" s="150" t="s">
        <v>193</v>
      </c>
      <c r="E565" s="151" t="s">
        <v>20</v>
      </c>
      <c r="F565" s="152" t="s">
        <v>2272</v>
      </c>
      <c r="H565" s="151" t="s">
        <v>20</v>
      </c>
      <c r="I565" s="153"/>
      <c r="L565" s="149"/>
      <c r="M565" s="154"/>
      <c r="T565" s="155"/>
      <c r="AT565" s="151" t="s">
        <v>193</v>
      </c>
      <c r="AU565" s="151" t="s">
        <v>82</v>
      </c>
      <c r="AV565" s="12" t="s">
        <v>22</v>
      </c>
      <c r="AW565" s="12" t="s">
        <v>36</v>
      </c>
      <c r="AX565" s="12" t="s">
        <v>74</v>
      </c>
      <c r="AY565" s="151" t="s">
        <v>181</v>
      </c>
    </row>
    <row r="566" spans="2:65" s="13" customFormat="1" ht="11.25">
      <c r="B566" s="156"/>
      <c r="D566" s="150" t="s">
        <v>193</v>
      </c>
      <c r="E566" s="157" t="s">
        <v>20</v>
      </c>
      <c r="F566" s="158" t="s">
        <v>2335</v>
      </c>
      <c r="H566" s="159">
        <v>13.54</v>
      </c>
      <c r="I566" s="160"/>
      <c r="L566" s="156"/>
      <c r="M566" s="161"/>
      <c r="T566" s="162"/>
      <c r="AT566" s="157" t="s">
        <v>193</v>
      </c>
      <c r="AU566" s="157" t="s">
        <v>82</v>
      </c>
      <c r="AV566" s="13" t="s">
        <v>82</v>
      </c>
      <c r="AW566" s="13" t="s">
        <v>36</v>
      </c>
      <c r="AX566" s="13" t="s">
        <v>74</v>
      </c>
      <c r="AY566" s="157" t="s">
        <v>181</v>
      </c>
    </row>
    <row r="567" spans="2:65" s="14" customFormat="1" ht="11.25">
      <c r="B567" s="163"/>
      <c r="D567" s="150" t="s">
        <v>193</v>
      </c>
      <c r="E567" s="164" t="s">
        <v>20</v>
      </c>
      <c r="F567" s="165" t="s">
        <v>202</v>
      </c>
      <c r="H567" s="166">
        <v>25.64</v>
      </c>
      <c r="I567" s="167"/>
      <c r="L567" s="163"/>
      <c r="M567" s="168"/>
      <c r="T567" s="169"/>
      <c r="AT567" s="164" t="s">
        <v>193</v>
      </c>
      <c r="AU567" s="164" t="s">
        <v>82</v>
      </c>
      <c r="AV567" s="14" t="s">
        <v>189</v>
      </c>
      <c r="AW567" s="14" t="s">
        <v>36</v>
      </c>
      <c r="AX567" s="14" t="s">
        <v>22</v>
      </c>
      <c r="AY567" s="164" t="s">
        <v>181</v>
      </c>
    </row>
    <row r="568" spans="2:65" s="1" customFormat="1" ht="24.2" customHeight="1">
      <c r="B568" s="33"/>
      <c r="C568" s="132" t="s">
        <v>684</v>
      </c>
      <c r="D568" s="132" t="s">
        <v>184</v>
      </c>
      <c r="E568" s="133" t="s">
        <v>769</v>
      </c>
      <c r="F568" s="134" t="s">
        <v>770</v>
      </c>
      <c r="G568" s="135" t="s">
        <v>280</v>
      </c>
      <c r="H568" s="136">
        <v>12.57</v>
      </c>
      <c r="I568" s="137"/>
      <c r="J568" s="138">
        <f>ROUND(I568*H568,2)</f>
        <v>0</v>
      </c>
      <c r="K568" s="134" t="s">
        <v>188</v>
      </c>
      <c r="L568" s="33"/>
      <c r="M568" s="139" t="s">
        <v>20</v>
      </c>
      <c r="N568" s="140" t="s">
        <v>45</v>
      </c>
      <c r="P568" s="141">
        <f>O568*H568</f>
        <v>0</v>
      </c>
      <c r="Q568" s="141">
        <v>0</v>
      </c>
      <c r="R568" s="141">
        <f>Q568*H568</f>
        <v>0</v>
      </c>
      <c r="S568" s="141">
        <v>1.174E-2</v>
      </c>
      <c r="T568" s="142">
        <f>S568*H568</f>
        <v>0.1475718</v>
      </c>
      <c r="AR568" s="143" t="s">
        <v>317</v>
      </c>
      <c r="AT568" s="143" t="s">
        <v>184</v>
      </c>
      <c r="AU568" s="143" t="s">
        <v>82</v>
      </c>
      <c r="AY568" s="18" t="s">
        <v>181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8" t="s">
        <v>22</v>
      </c>
      <c r="BK568" s="144">
        <f>ROUND(I568*H568,2)</f>
        <v>0</v>
      </c>
      <c r="BL568" s="18" t="s">
        <v>317</v>
      </c>
      <c r="BM568" s="143" t="s">
        <v>2434</v>
      </c>
    </row>
    <row r="569" spans="2:65" s="1" customFormat="1" ht="11.25">
      <c r="B569" s="33"/>
      <c r="D569" s="145" t="s">
        <v>191</v>
      </c>
      <c r="F569" s="146" t="s">
        <v>772</v>
      </c>
      <c r="I569" s="147"/>
      <c r="L569" s="33"/>
      <c r="M569" s="148"/>
      <c r="T569" s="54"/>
      <c r="AT569" s="18" t="s">
        <v>191</v>
      </c>
      <c r="AU569" s="18" t="s">
        <v>82</v>
      </c>
    </row>
    <row r="570" spans="2:65" s="12" customFormat="1" ht="11.25">
      <c r="B570" s="149"/>
      <c r="D570" s="150" t="s">
        <v>193</v>
      </c>
      <c r="E570" s="151" t="s">
        <v>20</v>
      </c>
      <c r="F570" s="152" t="s">
        <v>2274</v>
      </c>
      <c r="H570" s="151" t="s">
        <v>20</v>
      </c>
      <c r="I570" s="153"/>
      <c r="L570" s="149"/>
      <c r="M570" s="154"/>
      <c r="T570" s="155"/>
      <c r="AT570" s="151" t="s">
        <v>193</v>
      </c>
      <c r="AU570" s="151" t="s">
        <v>82</v>
      </c>
      <c r="AV570" s="12" t="s">
        <v>22</v>
      </c>
      <c r="AW570" s="12" t="s">
        <v>36</v>
      </c>
      <c r="AX570" s="12" t="s">
        <v>74</v>
      </c>
      <c r="AY570" s="151" t="s">
        <v>181</v>
      </c>
    </row>
    <row r="571" spans="2:65" s="13" customFormat="1" ht="11.25">
      <c r="B571" s="156"/>
      <c r="D571" s="150" t="s">
        <v>193</v>
      </c>
      <c r="E571" s="157" t="s">
        <v>20</v>
      </c>
      <c r="F571" s="158" t="s">
        <v>2435</v>
      </c>
      <c r="H571" s="159">
        <v>8.4499999999999993</v>
      </c>
      <c r="I571" s="160"/>
      <c r="L571" s="156"/>
      <c r="M571" s="161"/>
      <c r="T571" s="162"/>
      <c r="AT571" s="157" t="s">
        <v>193</v>
      </c>
      <c r="AU571" s="157" t="s">
        <v>82</v>
      </c>
      <c r="AV571" s="13" t="s">
        <v>82</v>
      </c>
      <c r="AW571" s="13" t="s">
        <v>36</v>
      </c>
      <c r="AX571" s="13" t="s">
        <v>74</v>
      </c>
      <c r="AY571" s="157" t="s">
        <v>181</v>
      </c>
    </row>
    <row r="572" spans="2:65" s="13" customFormat="1" ht="11.25">
      <c r="B572" s="156"/>
      <c r="D572" s="150" t="s">
        <v>193</v>
      </c>
      <c r="E572" s="157" t="s">
        <v>20</v>
      </c>
      <c r="F572" s="158" t="s">
        <v>782</v>
      </c>
      <c r="H572" s="159">
        <v>-2.4</v>
      </c>
      <c r="I572" s="160"/>
      <c r="L572" s="156"/>
      <c r="M572" s="161"/>
      <c r="T572" s="162"/>
      <c r="AT572" s="157" t="s">
        <v>193</v>
      </c>
      <c r="AU572" s="157" t="s">
        <v>82</v>
      </c>
      <c r="AV572" s="13" t="s">
        <v>82</v>
      </c>
      <c r="AW572" s="13" t="s">
        <v>36</v>
      </c>
      <c r="AX572" s="13" t="s">
        <v>74</v>
      </c>
      <c r="AY572" s="157" t="s">
        <v>181</v>
      </c>
    </row>
    <row r="573" spans="2:65" s="12" customFormat="1" ht="11.25">
      <c r="B573" s="149"/>
      <c r="D573" s="150" t="s">
        <v>193</v>
      </c>
      <c r="E573" s="151" t="s">
        <v>20</v>
      </c>
      <c r="F573" s="152" t="s">
        <v>2272</v>
      </c>
      <c r="H573" s="151" t="s">
        <v>20</v>
      </c>
      <c r="I573" s="153"/>
      <c r="L573" s="149"/>
      <c r="M573" s="154"/>
      <c r="T573" s="155"/>
      <c r="AT573" s="151" t="s">
        <v>193</v>
      </c>
      <c r="AU573" s="151" t="s">
        <v>82</v>
      </c>
      <c r="AV573" s="12" t="s">
        <v>22</v>
      </c>
      <c r="AW573" s="12" t="s">
        <v>36</v>
      </c>
      <c r="AX573" s="12" t="s">
        <v>74</v>
      </c>
      <c r="AY573" s="151" t="s">
        <v>181</v>
      </c>
    </row>
    <row r="574" spans="2:65" s="13" customFormat="1" ht="11.25">
      <c r="B574" s="156"/>
      <c r="D574" s="150" t="s">
        <v>193</v>
      </c>
      <c r="E574" s="157" t="s">
        <v>20</v>
      </c>
      <c r="F574" s="158" t="s">
        <v>2436</v>
      </c>
      <c r="H574" s="159">
        <v>8.1199999999999992</v>
      </c>
      <c r="I574" s="160"/>
      <c r="L574" s="156"/>
      <c r="M574" s="161"/>
      <c r="T574" s="162"/>
      <c r="AT574" s="157" t="s">
        <v>193</v>
      </c>
      <c r="AU574" s="157" t="s">
        <v>82</v>
      </c>
      <c r="AV574" s="13" t="s">
        <v>82</v>
      </c>
      <c r="AW574" s="13" t="s">
        <v>36</v>
      </c>
      <c r="AX574" s="13" t="s">
        <v>74</v>
      </c>
      <c r="AY574" s="157" t="s">
        <v>181</v>
      </c>
    </row>
    <row r="575" spans="2:65" s="13" customFormat="1" ht="11.25">
      <c r="B575" s="156"/>
      <c r="D575" s="150" t="s">
        <v>193</v>
      </c>
      <c r="E575" s="157" t="s">
        <v>20</v>
      </c>
      <c r="F575" s="158" t="s">
        <v>1706</v>
      </c>
      <c r="H575" s="159">
        <v>-1.6</v>
      </c>
      <c r="I575" s="160"/>
      <c r="L575" s="156"/>
      <c r="M575" s="161"/>
      <c r="T575" s="162"/>
      <c r="AT575" s="157" t="s">
        <v>193</v>
      </c>
      <c r="AU575" s="157" t="s">
        <v>82</v>
      </c>
      <c r="AV575" s="13" t="s">
        <v>82</v>
      </c>
      <c r="AW575" s="13" t="s">
        <v>36</v>
      </c>
      <c r="AX575" s="13" t="s">
        <v>74</v>
      </c>
      <c r="AY575" s="157" t="s">
        <v>181</v>
      </c>
    </row>
    <row r="576" spans="2:65" s="14" customFormat="1" ht="11.25">
      <c r="B576" s="163"/>
      <c r="D576" s="150" t="s">
        <v>193</v>
      </c>
      <c r="E576" s="164" t="s">
        <v>20</v>
      </c>
      <c r="F576" s="165" t="s">
        <v>202</v>
      </c>
      <c r="H576" s="166">
        <v>12.57</v>
      </c>
      <c r="I576" s="167"/>
      <c r="L576" s="163"/>
      <c r="M576" s="168"/>
      <c r="T576" s="169"/>
      <c r="AT576" s="164" t="s">
        <v>193</v>
      </c>
      <c r="AU576" s="164" t="s">
        <v>82</v>
      </c>
      <c r="AV576" s="14" t="s">
        <v>189</v>
      </c>
      <c r="AW576" s="14" t="s">
        <v>36</v>
      </c>
      <c r="AX576" s="14" t="s">
        <v>22</v>
      </c>
      <c r="AY576" s="164" t="s">
        <v>181</v>
      </c>
    </row>
    <row r="577" spans="2:65" s="1" customFormat="1" ht="37.9" customHeight="1">
      <c r="B577" s="33"/>
      <c r="C577" s="132" t="s">
        <v>691</v>
      </c>
      <c r="D577" s="132" t="s">
        <v>184</v>
      </c>
      <c r="E577" s="133" t="s">
        <v>777</v>
      </c>
      <c r="F577" s="134" t="s">
        <v>778</v>
      </c>
      <c r="G577" s="135" t="s">
        <v>280</v>
      </c>
      <c r="H577" s="136">
        <v>13.93</v>
      </c>
      <c r="I577" s="137"/>
      <c r="J577" s="138">
        <f>ROUND(I577*H577,2)</f>
        <v>0</v>
      </c>
      <c r="K577" s="134" t="s">
        <v>188</v>
      </c>
      <c r="L577" s="33"/>
      <c r="M577" s="139" t="s">
        <v>20</v>
      </c>
      <c r="N577" s="140" t="s">
        <v>45</v>
      </c>
      <c r="P577" s="141">
        <f>O577*H577</f>
        <v>0</v>
      </c>
      <c r="Q577" s="141">
        <v>4.2999999999999999E-4</v>
      </c>
      <c r="R577" s="141">
        <f>Q577*H577</f>
        <v>5.9898999999999994E-3</v>
      </c>
      <c r="S577" s="141">
        <v>0</v>
      </c>
      <c r="T577" s="142">
        <f>S577*H577</f>
        <v>0</v>
      </c>
      <c r="AR577" s="143" t="s">
        <v>317</v>
      </c>
      <c r="AT577" s="143" t="s">
        <v>184</v>
      </c>
      <c r="AU577" s="143" t="s">
        <v>82</v>
      </c>
      <c r="AY577" s="18" t="s">
        <v>181</v>
      </c>
      <c r="BE577" s="144">
        <f>IF(N577="základní",J577,0)</f>
        <v>0</v>
      </c>
      <c r="BF577" s="144">
        <f>IF(N577="snížená",J577,0)</f>
        <v>0</v>
      </c>
      <c r="BG577" s="144">
        <f>IF(N577="zákl. přenesená",J577,0)</f>
        <v>0</v>
      </c>
      <c r="BH577" s="144">
        <f>IF(N577="sníž. přenesená",J577,0)</f>
        <v>0</v>
      </c>
      <c r="BI577" s="144">
        <f>IF(N577="nulová",J577,0)</f>
        <v>0</v>
      </c>
      <c r="BJ577" s="18" t="s">
        <v>22</v>
      </c>
      <c r="BK577" s="144">
        <f>ROUND(I577*H577,2)</f>
        <v>0</v>
      </c>
      <c r="BL577" s="18" t="s">
        <v>317</v>
      </c>
      <c r="BM577" s="143" t="s">
        <v>2437</v>
      </c>
    </row>
    <row r="578" spans="2:65" s="1" customFormat="1" ht="11.25">
      <c r="B578" s="33"/>
      <c r="D578" s="145" t="s">
        <v>191</v>
      </c>
      <c r="F578" s="146" t="s">
        <v>780</v>
      </c>
      <c r="I578" s="147"/>
      <c r="L578" s="33"/>
      <c r="M578" s="148"/>
      <c r="T578" s="54"/>
      <c r="AT578" s="18" t="s">
        <v>191</v>
      </c>
      <c r="AU578" s="18" t="s">
        <v>82</v>
      </c>
    </row>
    <row r="579" spans="2:65" s="12" customFormat="1" ht="11.25">
      <c r="B579" s="149"/>
      <c r="D579" s="150" t="s">
        <v>193</v>
      </c>
      <c r="E579" s="151" t="s">
        <v>20</v>
      </c>
      <c r="F579" s="152" t="s">
        <v>2279</v>
      </c>
      <c r="H579" s="151" t="s">
        <v>20</v>
      </c>
      <c r="I579" s="153"/>
      <c r="L579" s="149"/>
      <c r="M579" s="154"/>
      <c r="T579" s="155"/>
      <c r="AT579" s="151" t="s">
        <v>193</v>
      </c>
      <c r="AU579" s="151" t="s">
        <v>82</v>
      </c>
      <c r="AV579" s="12" t="s">
        <v>22</v>
      </c>
      <c r="AW579" s="12" t="s">
        <v>36</v>
      </c>
      <c r="AX579" s="12" t="s">
        <v>74</v>
      </c>
      <c r="AY579" s="151" t="s">
        <v>181</v>
      </c>
    </row>
    <row r="580" spans="2:65" s="13" customFormat="1" ht="11.25">
      <c r="B580" s="156"/>
      <c r="D580" s="150" t="s">
        <v>193</v>
      </c>
      <c r="E580" s="157" t="s">
        <v>20</v>
      </c>
      <c r="F580" s="158" t="s">
        <v>2438</v>
      </c>
      <c r="H580" s="159">
        <v>8.51</v>
      </c>
      <c r="I580" s="160"/>
      <c r="L580" s="156"/>
      <c r="M580" s="161"/>
      <c r="T580" s="162"/>
      <c r="AT580" s="157" t="s">
        <v>193</v>
      </c>
      <c r="AU580" s="157" t="s">
        <v>82</v>
      </c>
      <c r="AV580" s="13" t="s">
        <v>82</v>
      </c>
      <c r="AW580" s="13" t="s">
        <v>36</v>
      </c>
      <c r="AX580" s="13" t="s">
        <v>74</v>
      </c>
      <c r="AY580" s="157" t="s">
        <v>181</v>
      </c>
    </row>
    <row r="581" spans="2:65" s="13" customFormat="1" ht="11.25">
      <c r="B581" s="156"/>
      <c r="D581" s="150" t="s">
        <v>193</v>
      </c>
      <c r="E581" s="157" t="s">
        <v>20</v>
      </c>
      <c r="F581" s="158" t="s">
        <v>294</v>
      </c>
      <c r="H581" s="159">
        <v>-1.5</v>
      </c>
      <c r="I581" s="160"/>
      <c r="L581" s="156"/>
      <c r="M581" s="161"/>
      <c r="T581" s="162"/>
      <c r="AT581" s="157" t="s">
        <v>193</v>
      </c>
      <c r="AU581" s="157" t="s">
        <v>82</v>
      </c>
      <c r="AV581" s="13" t="s">
        <v>82</v>
      </c>
      <c r="AW581" s="13" t="s">
        <v>36</v>
      </c>
      <c r="AX581" s="13" t="s">
        <v>74</v>
      </c>
      <c r="AY581" s="157" t="s">
        <v>181</v>
      </c>
    </row>
    <row r="582" spans="2:65" s="12" customFormat="1" ht="11.25">
      <c r="B582" s="149"/>
      <c r="D582" s="150" t="s">
        <v>193</v>
      </c>
      <c r="E582" s="151" t="s">
        <v>20</v>
      </c>
      <c r="F582" s="152" t="s">
        <v>2281</v>
      </c>
      <c r="H582" s="151" t="s">
        <v>20</v>
      </c>
      <c r="I582" s="153"/>
      <c r="L582" s="149"/>
      <c r="M582" s="154"/>
      <c r="T582" s="155"/>
      <c r="AT582" s="151" t="s">
        <v>193</v>
      </c>
      <c r="AU582" s="151" t="s">
        <v>82</v>
      </c>
      <c r="AV582" s="12" t="s">
        <v>22</v>
      </c>
      <c r="AW582" s="12" t="s">
        <v>36</v>
      </c>
      <c r="AX582" s="12" t="s">
        <v>74</v>
      </c>
      <c r="AY582" s="151" t="s">
        <v>181</v>
      </c>
    </row>
    <row r="583" spans="2:65" s="13" customFormat="1" ht="11.25">
      <c r="B583" s="156"/>
      <c r="D583" s="150" t="s">
        <v>193</v>
      </c>
      <c r="E583" s="157" t="s">
        <v>20</v>
      </c>
      <c r="F583" s="158" t="s">
        <v>2439</v>
      </c>
      <c r="H583" s="159">
        <v>9.1199999999999992</v>
      </c>
      <c r="I583" s="160"/>
      <c r="L583" s="156"/>
      <c r="M583" s="161"/>
      <c r="T583" s="162"/>
      <c r="AT583" s="157" t="s">
        <v>193</v>
      </c>
      <c r="AU583" s="157" t="s">
        <v>82</v>
      </c>
      <c r="AV583" s="13" t="s">
        <v>82</v>
      </c>
      <c r="AW583" s="13" t="s">
        <v>36</v>
      </c>
      <c r="AX583" s="13" t="s">
        <v>74</v>
      </c>
      <c r="AY583" s="157" t="s">
        <v>181</v>
      </c>
    </row>
    <row r="584" spans="2:65" s="13" customFormat="1" ht="11.25">
      <c r="B584" s="156"/>
      <c r="D584" s="150" t="s">
        <v>193</v>
      </c>
      <c r="E584" s="157" t="s">
        <v>20</v>
      </c>
      <c r="F584" s="158" t="s">
        <v>2440</v>
      </c>
      <c r="H584" s="159">
        <v>-2.2000000000000002</v>
      </c>
      <c r="I584" s="160"/>
      <c r="L584" s="156"/>
      <c r="M584" s="161"/>
      <c r="T584" s="162"/>
      <c r="AT584" s="157" t="s">
        <v>193</v>
      </c>
      <c r="AU584" s="157" t="s">
        <v>82</v>
      </c>
      <c r="AV584" s="13" t="s">
        <v>82</v>
      </c>
      <c r="AW584" s="13" t="s">
        <v>36</v>
      </c>
      <c r="AX584" s="13" t="s">
        <v>74</v>
      </c>
      <c r="AY584" s="157" t="s">
        <v>181</v>
      </c>
    </row>
    <row r="585" spans="2:65" s="14" customFormat="1" ht="11.25">
      <c r="B585" s="163"/>
      <c r="D585" s="150" t="s">
        <v>193</v>
      </c>
      <c r="E585" s="164" t="s">
        <v>20</v>
      </c>
      <c r="F585" s="165" t="s">
        <v>202</v>
      </c>
      <c r="H585" s="166">
        <v>13.93</v>
      </c>
      <c r="I585" s="167"/>
      <c r="L585" s="163"/>
      <c r="M585" s="168"/>
      <c r="T585" s="169"/>
      <c r="AT585" s="164" t="s">
        <v>193</v>
      </c>
      <c r="AU585" s="164" t="s">
        <v>82</v>
      </c>
      <c r="AV585" s="14" t="s">
        <v>189</v>
      </c>
      <c r="AW585" s="14" t="s">
        <v>36</v>
      </c>
      <c r="AX585" s="14" t="s">
        <v>22</v>
      </c>
      <c r="AY585" s="164" t="s">
        <v>181</v>
      </c>
    </row>
    <row r="586" spans="2:65" s="1" customFormat="1" ht="24.2" customHeight="1">
      <c r="B586" s="33"/>
      <c r="C586" s="177" t="s">
        <v>699</v>
      </c>
      <c r="D586" s="177" t="s">
        <v>309</v>
      </c>
      <c r="E586" s="178" t="s">
        <v>787</v>
      </c>
      <c r="F586" s="179" t="s">
        <v>788</v>
      </c>
      <c r="G586" s="180" t="s">
        <v>280</v>
      </c>
      <c r="H586" s="181">
        <v>15.323</v>
      </c>
      <c r="I586" s="182"/>
      <c r="J586" s="183">
        <f>ROUND(I586*H586,2)</f>
        <v>0</v>
      </c>
      <c r="K586" s="179" t="s">
        <v>188</v>
      </c>
      <c r="L586" s="184"/>
      <c r="M586" s="185" t="s">
        <v>20</v>
      </c>
      <c r="N586" s="186" t="s">
        <v>45</v>
      </c>
      <c r="P586" s="141">
        <f>O586*H586</f>
        <v>0</v>
      </c>
      <c r="Q586" s="141">
        <v>1.98E-3</v>
      </c>
      <c r="R586" s="141">
        <f>Q586*H586</f>
        <v>3.0339540000000002E-2</v>
      </c>
      <c r="S586" s="141">
        <v>0</v>
      </c>
      <c r="T586" s="142">
        <f>S586*H586</f>
        <v>0</v>
      </c>
      <c r="AR586" s="143" t="s">
        <v>431</v>
      </c>
      <c r="AT586" s="143" t="s">
        <v>309</v>
      </c>
      <c r="AU586" s="143" t="s">
        <v>82</v>
      </c>
      <c r="AY586" s="18" t="s">
        <v>181</v>
      </c>
      <c r="BE586" s="144">
        <f>IF(N586="základní",J586,0)</f>
        <v>0</v>
      </c>
      <c r="BF586" s="144">
        <f>IF(N586="snížená",J586,0)</f>
        <v>0</v>
      </c>
      <c r="BG586" s="144">
        <f>IF(N586="zákl. přenesená",J586,0)</f>
        <v>0</v>
      </c>
      <c r="BH586" s="144">
        <f>IF(N586="sníž. přenesená",J586,0)</f>
        <v>0</v>
      </c>
      <c r="BI586" s="144">
        <f>IF(N586="nulová",J586,0)</f>
        <v>0</v>
      </c>
      <c r="BJ586" s="18" t="s">
        <v>22</v>
      </c>
      <c r="BK586" s="144">
        <f>ROUND(I586*H586,2)</f>
        <v>0</v>
      </c>
      <c r="BL586" s="18" t="s">
        <v>317</v>
      </c>
      <c r="BM586" s="143" t="s">
        <v>2441</v>
      </c>
    </row>
    <row r="587" spans="2:65" s="13" customFormat="1" ht="11.25">
      <c r="B587" s="156"/>
      <c r="D587" s="150" t="s">
        <v>193</v>
      </c>
      <c r="F587" s="158" t="s">
        <v>2442</v>
      </c>
      <c r="H587" s="159">
        <v>15.323</v>
      </c>
      <c r="I587" s="160"/>
      <c r="L587" s="156"/>
      <c r="M587" s="161"/>
      <c r="T587" s="162"/>
      <c r="AT587" s="157" t="s">
        <v>193</v>
      </c>
      <c r="AU587" s="157" t="s">
        <v>82</v>
      </c>
      <c r="AV587" s="13" t="s">
        <v>82</v>
      </c>
      <c r="AW587" s="13" t="s">
        <v>4</v>
      </c>
      <c r="AX587" s="13" t="s">
        <v>22</v>
      </c>
      <c r="AY587" s="157" t="s">
        <v>181</v>
      </c>
    </row>
    <row r="588" spans="2:65" s="1" customFormat="1" ht="24.2" customHeight="1">
      <c r="B588" s="33"/>
      <c r="C588" s="132" t="s">
        <v>703</v>
      </c>
      <c r="D588" s="132" t="s">
        <v>184</v>
      </c>
      <c r="E588" s="133" t="s">
        <v>792</v>
      </c>
      <c r="F588" s="134" t="s">
        <v>793</v>
      </c>
      <c r="G588" s="135" t="s">
        <v>211</v>
      </c>
      <c r="H588" s="136">
        <v>25.64</v>
      </c>
      <c r="I588" s="137"/>
      <c r="J588" s="138">
        <f>ROUND(I588*H588,2)</f>
        <v>0</v>
      </c>
      <c r="K588" s="134" t="s">
        <v>188</v>
      </c>
      <c r="L588" s="33"/>
      <c r="M588" s="139" t="s">
        <v>20</v>
      </c>
      <c r="N588" s="140" t="s">
        <v>45</v>
      </c>
      <c r="P588" s="141">
        <f>O588*H588</f>
        <v>0</v>
      </c>
      <c r="Q588" s="141">
        <v>0</v>
      </c>
      <c r="R588" s="141">
        <f>Q588*H588</f>
        <v>0</v>
      </c>
      <c r="S588" s="141">
        <v>8.3169999999999994E-2</v>
      </c>
      <c r="T588" s="142">
        <f>S588*H588</f>
        <v>2.1324787999999999</v>
      </c>
      <c r="AR588" s="143" t="s">
        <v>317</v>
      </c>
      <c r="AT588" s="143" t="s">
        <v>184</v>
      </c>
      <c r="AU588" s="143" t="s">
        <v>82</v>
      </c>
      <c r="AY588" s="18" t="s">
        <v>181</v>
      </c>
      <c r="BE588" s="144">
        <f>IF(N588="základní",J588,0)</f>
        <v>0</v>
      </c>
      <c r="BF588" s="144">
        <f>IF(N588="snížená",J588,0)</f>
        <v>0</v>
      </c>
      <c r="BG588" s="144">
        <f>IF(N588="zákl. přenesená",J588,0)</f>
        <v>0</v>
      </c>
      <c r="BH588" s="144">
        <f>IF(N588="sníž. přenesená",J588,0)</f>
        <v>0</v>
      </c>
      <c r="BI588" s="144">
        <f>IF(N588="nulová",J588,0)</f>
        <v>0</v>
      </c>
      <c r="BJ588" s="18" t="s">
        <v>22</v>
      </c>
      <c r="BK588" s="144">
        <f>ROUND(I588*H588,2)</f>
        <v>0</v>
      </c>
      <c r="BL588" s="18" t="s">
        <v>317</v>
      </c>
      <c r="BM588" s="143" t="s">
        <v>2443</v>
      </c>
    </row>
    <row r="589" spans="2:65" s="1" customFormat="1" ht="11.25">
      <c r="B589" s="33"/>
      <c r="D589" s="145" t="s">
        <v>191</v>
      </c>
      <c r="F589" s="146" t="s">
        <v>795</v>
      </c>
      <c r="I589" s="147"/>
      <c r="L589" s="33"/>
      <c r="M589" s="148"/>
      <c r="T589" s="54"/>
      <c r="AT589" s="18" t="s">
        <v>191</v>
      </c>
      <c r="AU589" s="18" t="s">
        <v>82</v>
      </c>
    </row>
    <row r="590" spans="2:65" s="12" customFormat="1" ht="11.25">
      <c r="B590" s="149"/>
      <c r="D590" s="150" t="s">
        <v>193</v>
      </c>
      <c r="E590" s="151" t="s">
        <v>20</v>
      </c>
      <c r="F590" s="152" t="s">
        <v>2274</v>
      </c>
      <c r="H590" s="151" t="s">
        <v>20</v>
      </c>
      <c r="I590" s="153"/>
      <c r="L590" s="149"/>
      <c r="M590" s="154"/>
      <c r="T590" s="155"/>
      <c r="AT590" s="151" t="s">
        <v>193</v>
      </c>
      <c r="AU590" s="151" t="s">
        <v>82</v>
      </c>
      <c r="AV590" s="12" t="s">
        <v>22</v>
      </c>
      <c r="AW590" s="12" t="s">
        <v>36</v>
      </c>
      <c r="AX590" s="12" t="s">
        <v>74</v>
      </c>
      <c r="AY590" s="151" t="s">
        <v>181</v>
      </c>
    </row>
    <row r="591" spans="2:65" s="13" customFormat="1" ht="11.25">
      <c r="B591" s="156"/>
      <c r="D591" s="150" t="s">
        <v>193</v>
      </c>
      <c r="E591" s="157" t="s">
        <v>20</v>
      </c>
      <c r="F591" s="158" t="s">
        <v>230</v>
      </c>
      <c r="H591" s="159">
        <v>12.1</v>
      </c>
      <c r="I591" s="160"/>
      <c r="L591" s="156"/>
      <c r="M591" s="161"/>
      <c r="T591" s="162"/>
      <c r="AT591" s="157" t="s">
        <v>193</v>
      </c>
      <c r="AU591" s="157" t="s">
        <v>82</v>
      </c>
      <c r="AV591" s="13" t="s">
        <v>82</v>
      </c>
      <c r="AW591" s="13" t="s">
        <v>36</v>
      </c>
      <c r="AX591" s="13" t="s">
        <v>74</v>
      </c>
      <c r="AY591" s="157" t="s">
        <v>181</v>
      </c>
    </row>
    <row r="592" spans="2:65" s="12" customFormat="1" ht="11.25">
      <c r="B592" s="149"/>
      <c r="D592" s="150" t="s">
        <v>193</v>
      </c>
      <c r="E592" s="151" t="s">
        <v>20</v>
      </c>
      <c r="F592" s="152" t="s">
        <v>2272</v>
      </c>
      <c r="H592" s="151" t="s">
        <v>20</v>
      </c>
      <c r="I592" s="153"/>
      <c r="L592" s="149"/>
      <c r="M592" s="154"/>
      <c r="T592" s="155"/>
      <c r="AT592" s="151" t="s">
        <v>193</v>
      </c>
      <c r="AU592" s="151" t="s">
        <v>82</v>
      </c>
      <c r="AV592" s="12" t="s">
        <v>22</v>
      </c>
      <c r="AW592" s="12" t="s">
        <v>36</v>
      </c>
      <c r="AX592" s="12" t="s">
        <v>74</v>
      </c>
      <c r="AY592" s="151" t="s">
        <v>181</v>
      </c>
    </row>
    <row r="593" spans="2:65" s="13" customFormat="1" ht="11.25">
      <c r="B593" s="156"/>
      <c r="D593" s="150" t="s">
        <v>193</v>
      </c>
      <c r="E593" s="157" t="s">
        <v>20</v>
      </c>
      <c r="F593" s="158" t="s">
        <v>2335</v>
      </c>
      <c r="H593" s="159">
        <v>13.54</v>
      </c>
      <c r="I593" s="160"/>
      <c r="L593" s="156"/>
      <c r="M593" s="161"/>
      <c r="T593" s="162"/>
      <c r="AT593" s="157" t="s">
        <v>193</v>
      </c>
      <c r="AU593" s="157" t="s">
        <v>82</v>
      </c>
      <c r="AV593" s="13" t="s">
        <v>82</v>
      </c>
      <c r="AW593" s="13" t="s">
        <v>36</v>
      </c>
      <c r="AX593" s="13" t="s">
        <v>74</v>
      </c>
      <c r="AY593" s="157" t="s">
        <v>181</v>
      </c>
    </row>
    <row r="594" spans="2:65" s="14" customFormat="1" ht="11.25">
      <c r="B594" s="163"/>
      <c r="D594" s="150" t="s">
        <v>193</v>
      </c>
      <c r="E594" s="164" t="s">
        <v>20</v>
      </c>
      <c r="F594" s="165" t="s">
        <v>202</v>
      </c>
      <c r="H594" s="166">
        <v>25.64</v>
      </c>
      <c r="I594" s="167"/>
      <c r="L594" s="163"/>
      <c r="M594" s="168"/>
      <c r="T594" s="169"/>
      <c r="AT594" s="164" t="s">
        <v>193</v>
      </c>
      <c r="AU594" s="164" t="s">
        <v>82</v>
      </c>
      <c r="AV594" s="14" t="s">
        <v>189</v>
      </c>
      <c r="AW594" s="14" t="s">
        <v>36</v>
      </c>
      <c r="AX594" s="14" t="s">
        <v>22</v>
      </c>
      <c r="AY594" s="164" t="s">
        <v>181</v>
      </c>
    </row>
    <row r="595" spans="2:65" s="1" customFormat="1" ht="37.9" customHeight="1">
      <c r="B595" s="33"/>
      <c r="C595" s="132" t="s">
        <v>707</v>
      </c>
      <c r="D595" s="132" t="s">
        <v>184</v>
      </c>
      <c r="E595" s="133" t="s">
        <v>799</v>
      </c>
      <c r="F595" s="134" t="s">
        <v>800</v>
      </c>
      <c r="G595" s="135" t="s">
        <v>211</v>
      </c>
      <c r="H595" s="136">
        <v>23.9</v>
      </c>
      <c r="I595" s="137"/>
      <c r="J595" s="138">
        <f>ROUND(I595*H595,2)</f>
        <v>0</v>
      </c>
      <c r="K595" s="134" t="s">
        <v>188</v>
      </c>
      <c r="L595" s="33"/>
      <c r="M595" s="139" t="s">
        <v>20</v>
      </c>
      <c r="N595" s="140" t="s">
        <v>45</v>
      </c>
      <c r="P595" s="141">
        <f>O595*H595</f>
        <v>0</v>
      </c>
      <c r="Q595" s="141">
        <v>9.0900000000000009E-3</v>
      </c>
      <c r="R595" s="141">
        <f>Q595*H595</f>
        <v>0.217251</v>
      </c>
      <c r="S595" s="141">
        <v>0</v>
      </c>
      <c r="T595" s="142">
        <f>S595*H595</f>
        <v>0</v>
      </c>
      <c r="AR595" s="143" t="s">
        <v>317</v>
      </c>
      <c r="AT595" s="143" t="s">
        <v>184</v>
      </c>
      <c r="AU595" s="143" t="s">
        <v>82</v>
      </c>
      <c r="AY595" s="18" t="s">
        <v>181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8" t="s">
        <v>22</v>
      </c>
      <c r="BK595" s="144">
        <f>ROUND(I595*H595,2)</f>
        <v>0</v>
      </c>
      <c r="BL595" s="18" t="s">
        <v>317</v>
      </c>
      <c r="BM595" s="143" t="s">
        <v>2444</v>
      </c>
    </row>
    <row r="596" spans="2:65" s="1" customFormat="1" ht="11.25">
      <c r="B596" s="33"/>
      <c r="D596" s="145" t="s">
        <v>191</v>
      </c>
      <c r="F596" s="146" t="s">
        <v>802</v>
      </c>
      <c r="I596" s="147"/>
      <c r="L596" s="33"/>
      <c r="M596" s="148"/>
      <c r="T596" s="54"/>
      <c r="AT596" s="18" t="s">
        <v>191</v>
      </c>
      <c r="AU596" s="18" t="s">
        <v>82</v>
      </c>
    </row>
    <row r="597" spans="2:65" s="12" customFormat="1" ht="11.25">
      <c r="B597" s="149"/>
      <c r="D597" s="150" t="s">
        <v>193</v>
      </c>
      <c r="E597" s="151" t="s">
        <v>20</v>
      </c>
      <c r="F597" s="152" t="s">
        <v>2279</v>
      </c>
      <c r="H597" s="151" t="s">
        <v>20</v>
      </c>
      <c r="I597" s="153"/>
      <c r="L597" s="149"/>
      <c r="M597" s="154"/>
      <c r="T597" s="155"/>
      <c r="AT597" s="151" t="s">
        <v>193</v>
      </c>
      <c r="AU597" s="151" t="s">
        <v>82</v>
      </c>
      <c r="AV597" s="12" t="s">
        <v>22</v>
      </c>
      <c r="AW597" s="12" t="s">
        <v>36</v>
      </c>
      <c r="AX597" s="12" t="s">
        <v>74</v>
      </c>
      <c r="AY597" s="151" t="s">
        <v>181</v>
      </c>
    </row>
    <row r="598" spans="2:65" s="13" customFormat="1" ht="11.25">
      <c r="B598" s="156"/>
      <c r="D598" s="150" t="s">
        <v>193</v>
      </c>
      <c r="E598" s="157" t="s">
        <v>20</v>
      </c>
      <c r="F598" s="158" t="s">
        <v>2319</v>
      </c>
      <c r="H598" s="159">
        <v>11.4</v>
      </c>
      <c r="I598" s="160"/>
      <c r="L598" s="156"/>
      <c r="M598" s="161"/>
      <c r="T598" s="162"/>
      <c r="AT598" s="157" t="s">
        <v>193</v>
      </c>
      <c r="AU598" s="157" t="s">
        <v>82</v>
      </c>
      <c r="AV598" s="13" t="s">
        <v>82</v>
      </c>
      <c r="AW598" s="13" t="s">
        <v>36</v>
      </c>
      <c r="AX598" s="13" t="s">
        <v>74</v>
      </c>
      <c r="AY598" s="157" t="s">
        <v>181</v>
      </c>
    </row>
    <row r="599" spans="2:65" s="12" customFormat="1" ht="11.25">
      <c r="B599" s="149"/>
      <c r="D599" s="150" t="s">
        <v>193</v>
      </c>
      <c r="E599" s="151" t="s">
        <v>20</v>
      </c>
      <c r="F599" s="152" t="s">
        <v>2281</v>
      </c>
      <c r="H599" s="151" t="s">
        <v>20</v>
      </c>
      <c r="I599" s="153"/>
      <c r="L599" s="149"/>
      <c r="M599" s="154"/>
      <c r="T599" s="155"/>
      <c r="AT599" s="151" t="s">
        <v>193</v>
      </c>
      <c r="AU599" s="151" t="s">
        <v>82</v>
      </c>
      <c r="AV599" s="12" t="s">
        <v>22</v>
      </c>
      <c r="AW599" s="12" t="s">
        <v>36</v>
      </c>
      <c r="AX599" s="12" t="s">
        <v>74</v>
      </c>
      <c r="AY599" s="151" t="s">
        <v>181</v>
      </c>
    </row>
    <row r="600" spans="2:65" s="13" customFormat="1" ht="11.25">
      <c r="B600" s="156"/>
      <c r="D600" s="150" t="s">
        <v>193</v>
      </c>
      <c r="E600" s="157" t="s">
        <v>20</v>
      </c>
      <c r="F600" s="158" t="s">
        <v>2320</v>
      </c>
      <c r="H600" s="159">
        <v>12.5</v>
      </c>
      <c r="I600" s="160"/>
      <c r="L600" s="156"/>
      <c r="M600" s="161"/>
      <c r="T600" s="162"/>
      <c r="AT600" s="157" t="s">
        <v>193</v>
      </c>
      <c r="AU600" s="157" t="s">
        <v>82</v>
      </c>
      <c r="AV600" s="13" t="s">
        <v>82</v>
      </c>
      <c r="AW600" s="13" t="s">
        <v>36</v>
      </c>
      <c r="AX600" s="13" t="s">
        <v>74</v>
      </c>
      <c r="AY600" s="157" t="s">
        <v>181</v>
      </c>
    </row>
    <row r="601" spans="2:65" s="14" customFormat="1" ht="11.25">
      <c r="B601" s="163"/>
      <c r="D601" s="150" t="s">
        <v>193</v>
      </c>
      <c r="E601" s="164" t="s">
        <v>20</v>
      </c>
      <c r="F601" s="165" t="s">
        <v>202</v>
      </c>
      <c r="H601" s="166">
        <v>23.9</v>
      </c>
      <c r="I601" s="167"/>
      <c r="L601" s="163"/>
      <c r="M601" s="168"/>
      <c r="T601" s="169"/>
      <c r="AT601" s="164" t="s">
        <v>193</v>
      </c>
      <c r="AU601" s="164" t="s">
        <v>82</v>
      </c>
      <c r="AV601" s="14" t="s">
        <v>189</v>
      </c>
      <c r="AW601" s="14" t="s">
        <v>36</v>
      </c>
      <c r="AX601" s="14" t="s">
        <v>22</v>
      </c>
      <c r="AY601" s="164" t="s">
        <v>181</v>
      </c>
    </row>
    <row r="602" spans="2:65" s="1" customFormat="1" ht="33" customHeight="1">
      <c r="B602" s="33"/>
      <c r="C602" s="177" t="s">
        <v>712</v>
      </c>
      <c r="D602" s="177" t="s">
        <v>309</v>
      </c>
      <c r="E602" s="178" t="s">
        <v>804</v>
      </c>
      <c r="F602" s="179" t="s">
        <v>805</v>
      </c>
      <c r="G602" s="180" t="s">
        <v>211</v>
      </c>
      <c r="H602" s="181">
        <v>27.484999999999999</v>
      </c>
      <c r="I602" s="182"/>
      <c r="J602" s="183">
        <f>ROUND(I602*H602,2)</f>
        <v>0</v>
      </c>
      <c r="K602" s="179" t="s">
        <v>188</v>
      </c>
      <c r="L602" s="184"/>
      <c r="M602" s="185" t="s">
        <v>20</v>
      </c>
      <c r="N602" s="186" t="s">
        <v>45</v>
      </c>
      <c r="P602" s="141">
        <f>O602*H602</f>
        <v>0</v>
      </c>
      <c r="Q602" s="141">
        <v>2.1999999999999999E-2</v>
      </c>
      <c r="R602" s="141">
        <f>Q602*H602</f>
        <v>0.60466999999999993</v>
      </c>
      <c r="S602" s="141">
        <v>0</v>
      </c>
      <c r="T602" s="142">
        <f>S602*H602</f>
        <v>0</v>
      </c>
      <c r="AR602" s="143" t="s">
        <v>431</v>
      </c>
      <c r="AT602" s="143" t="s">
        <v>309</v>
      </c>
      <c r="AU602" s="143" t="s">
        <v>82</v>
      </c>
      <c r="AY602" s="18" t="s">
        <v>181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8" t="s">
        <v>22</v>
      </c>
      <c r="BK602" s="144">
        <f>ROUND(I602*H602,2)</f>
        <v>0</v>
      </c>
      <c r="BL602" s="18" t="s">
        <v>317</v>
      </c>
      <c r="BM602" s="143" t="s">
        <v>2445</v>
      </c>
    </row>
    <row r="603" spans="2:65" s="13" customFormat="1" ht="11.25">
      <c r="B603" s="156"/>
      <c r="D603" s="150" t="s">
        <v>193</v>
      </c>
      <c r="F603" s="158" t="s">
        <v>2446</v>
      </c>
      <c r="H603" s="159">
        <v>27.484999999999999</v>
      </c>
      <c r="I603" s="160"/>
      <c r="L603" s="156"/>
      <c r="M603" s="161"/>
      <c r="T603" s="162"/>
      <c r="AT603" s="157" t="s">
        <v>193</v>
      </c>
      <c r="AU603" s="157" t="s">
        <v>82</v>
      </c>
      <c r="AV603" s="13" t="s">
        <v>82</v>
      </c>
      <c r="AW603" s="13" t="s">
        <v>4</v>
      </c>
      <c r="AX603" s="13" t="s">
        <v>22</v>
      </c>
      <c r="AY603" s="157" t="s">
        <v>181</v>
      </c>
    </row>
    <row r="604" spans="2:65" s="1" customFormat="1" ht="24.2" customHeight="1">
      <c r="B604" s="33"/>
      <c r="C604" s="132" t="s">
        <v>716</v>
      </c>
      <c r="D604" s="132" t="s">
        <v>184</v>
      </c>
      <c r="E604" s="133" t="s">
        <v>809</v>
      </c>
      <c r="F604" s="134" t="s">
        <v>810</v>
      </c>
      <c r="G604" s="135" t="s">
        <v>211</v>
      </c>
      <c r="H604" s="136">
        <v>32.265999999999998</v>
      </c>
      <c r="I604" s="137"/>
      <c r="J604" s="138">
        <f>ROUND(I604*H604,2)</f>
        <v>0</v>
      </c>
      <c r="K604" s="134" t="s">
        <v>188</v>
      </c>
      <c r="L604" s="33"/>
      <c r="M604" s="139" t="s">
        <v>20</v>
      </c>
      <c r="N604" s="140" t="s">
        <v>45</v>
      </c>
      <c r="P604" s="141">
        <f>O604*H604</f>
        <v>0</v>
      </c>
      <c r="Q604" s="141">
        <v>1.5E-3</v>
      </c>
      <c r="R604" s="141">
        <f>Q604*H604</f>
        <v>4.8398999999999998E-2</v>
      </c>
      <c r="S604" s="141">
        <v>0</v>
      </c>
      <c r="T604" s="142">
        <f>S604*H604</f>
        <v>0</v>
      </c>
      <c r="AR604" s="143" t="s">
        <v>317</v>
      </c>
      <c r="AT604" s="143" t="s">
        <v>184</v>
      </c>
      <c r="AU604" s="143" t="s">
        <v>82</v>
      </c>
      <c r="AY604" s="18" t="s">
        <v>181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8" t="s">
        <v>22</v>
      </c>
      <c r="BK604" s="144">
        <f>ROUND(I604*H604,2)</f>
        <v>0</v>
      </c>
      <c r="BL604" s="18" t="s">
        <v>317</v>
      </c>
      <c r="BM604" s="143" t="s">
        <v>2447</v>
      </c>
    </row>
    <row r="605" spans="2:65" s="1" customFormat="1" ht="11.25">
      <c r="B605" s="33"/>
      <c r="D605" s="145" t="s">
        <v>191</v>
      </c>
      <c r="F605" s="146" t="s">
        <v>812</v>
      </c>
      <c r="I605" s="147"/>
      <c r="L605" s="33"/>
      <c r="M605" s="148"/>
      <c r="T605" s="54"/>
      <c r="AT605" s="18" t="s">
        <v>191</v>
      </c>
      <c r="AU605" s="18" t="s">
        <v>82</v>
      </c>
    </row>
    <row r="606" spans="2:65" s="12" customFormat="1" ht="11.25">
      <c r="B606" s="149"/>
      <c r="D606" s="150" t="s">
        <v>193</v>
      </c>
      <c r="E606" s="151" t="s">
        <v>20</v>
      </c>
      <c r="F606" s="152" t="s">
        <v>2448</v>
      </c>
      <c r="H606" s="151" t="s">
        <v>20</v>
      </c>
      <c r="I606" s="153"/>
      <c r="L606" s="149"/>
      <c r="M606" s="154"/>
      <c r="T606" s="155"/>
      <c r="AT606" s="151" t="s">
        <v>193</v>
      </c>
      <c r="AU606" s="151" t="s">
        <v>82</v>
      </c>
      <c r="AV606" s="12" t="s">
        <v>22</v>
      </c>
      <c r="AW606" s="12" t="s">
        <v>36</v>
      </c>
      <c r="AX606" s="12" t="s">
        <v>74</v>
      </c>
      <c r="AY606" s="151" t="s">
        <v>181</v>
      </c>
    </row>
    <row r="607" spans="2:65" s="12" customFormat="1" ht="11.25">
      <c r="B607" s="149"/>
      <c r="D607" s="150" t="s">
        <v>193</v>
      </c>
      <c r="E607" s="151" t="s">
        <v>20</v>
      </c>
      <c r="F607" s="152" t="s">
        <v>2279</v>
      </c>
      <c r="H607" s="151" t="s">
        <v>20</v>
      </c>
      <c r="I607" s="153"/>
      <c r="L607" s="149"/>
      <c r="M607" s="154"/>
      <c r="T607" s="155"/>
      <c r="AT607" s="151" t="s">
        <v>193</v>
      </c>
      <c r="AU607" s="151" t="s">
        <v>82</v>
      </c>
      <c r="AV607" s="12" t="s">
        <v>22</v>
      </c>
      <c r="AW607" s="12" t="s">
        <v>36</v>
      </c>
      <c r="AX607" s="12" t="s">
        <v>74</v>
      </c>
      <c r="AY607" s="151" t="s">
        <v>181</v>
      </c>
    </row>
    <row r="608" spans="2:65" s="13" customFormat="1" ht="11.25">
      <c r="B608" s="156"/>
      <c r="D608" s="150" t="s">
        <v>193</v>
      </c>
      <c r="E608" s="157" t="s">
        <v>20</v>
      </c>
      <c r="F608" s="158" t="s">
        <v>2319</v>
      </c>
      <c r="H608" s="159">
        <v>11.4</v>
      </c>
      <c r="I608" s="160"/>
      <c r="L608" s="156"/>
      <c r="M608" s="161"/>
      <c r="T608" s="162"/>
      <c r="AT608" s="157" t="s">
        <v>193</v>
      </c>
      <c r="AU608" s="157" t="s">
        <v>82</v>
      </c>
      <c r="AV608" s="13" t="s">
        <v>82</v>
      </c>
      <c r="AW608" s="13" t="s">
        <v>36</v>
      </c>
      <c r="AX608" s="13" t="s">
        <v>74</v>
      </c>
      <c r="AY608" s="157" t="s">
        <v>181</v>
      </c>
    </row>
    <row r="609" spans="2:65" s="12" customFormat="1" ht="11.25">
      <c r="B609" s="149"/>
      <c r="D609" s="150" t="s">
        <v>193</v>
      </c>
      <c r="E609" s="151" t="s">
        <v>20</v>
      </c>
      <c r="F609" s="152" t="s">
        <v>2281</v>
      </c>
      <c r="H609" s="151" t="s">
        <v>20</v>
      </c>
      <c r="I609" s="153"/>
      <c r="L609" s="149"/>
      <c r="M609" s="154"/>
      <c r="T609" s="155"/>
      <c r="AT609" s="151" t="s">
        <v>193</v>
      </c>
      <c r="AU609" s="151" t="s">
        <v>82</v>
      </c>
      <c r="AV609" s="12" t="s">
        <v>22</v>
      </c>
      <c r="AW609" s="12" t="s">
        <v>36</v>
      </c>
      <c r="AX609" s="12" t="s">
        <v>74</v>
      </c>
      <c r="AY609" s="151" t="s">
        <v>181</v>
      </c>
    </row>
    <row r="610" spans="2:65" s="13" customFormat="1" ht="11.25">
      <c r="B610" s="156"/>
      <c r="D610" s="150" t="s">
        <v>193</v>
      </c>
      <c r="E610" s="157" t="s">
        <v>20</v>
      </c>
      <c r="F610" s="158" t="s">
        <v>2320</v>
      </c>
      <c r="H610" s="159">
        <v>12.5</v>
      </c>
      <c r="I610" s="160"/>
      <c r="L610" s="156"/>
      <c r="M610" s="161"/>
      <c r="T610" s="162"/>
      <c r="AT610" s="157" t="s">
        <v>193</v>
      </c>
      <c r="AU610" s="157" t="s">
        <v>82</v>
      </c>
      <c r="AV610" s="13" t="s">
        <v>82</v>
      </c>
      <c r="AW610" s="13" t="s">
        <v>36</v>
      </c>
      <c r="AX610" s="13" t="s">
        <v>74</v>
      </c>
      <c r="AY610" s="157" t="s">
        <v>181</v>
      </c>
    </row>
    <row r="611" spans="2:65" s="12" customFormat="1" ht="11.25">
      <c r="B611" s="149"/>
      <c r="D611" s="150" t="s">
        <v>193</v>
      </c>
      <c r="E611" s="151" t="s">
        <v>20</v>
      </c>
      <c r="F611" s="152" t="s">
        <v>2449</v>
      </c>
      <c r="H611" s="151" t="s">
        <v>20</v>
      </c>
      <c r="I611" s="153"/>
      <c r="L611" s="149"/>
      <c r="M611" s="154"/>
      <c r="T611" s="155"/>
      <c r="AT611" s="151" t="s">
        <v>193</v>
      </c>
      <c r="AU611" s="151" t="s">
        <v>82</v>
      </c>
      <c r="AV611" s="12" t="s">
        <v>22</v>
      </c>
      <c r="AW611" s="12" t="s">
        <v>36</v>
      </c>
      <c r="AX611" s="12" t="s">
        <v>74</v>
      </c>
      <c r="AY611" s="151" t="s">
        <v>181</v>
      </c>
    </row>
    <row r="612" spans="2:65" s="12" customFormat="1" ht="11.25">
      <c r="B612" s="149"/>
      <c r="D612" s="150" t="s">
        <v>193</v>
      </c>
      <c r="E612" s="151" t="s">
        <v>20</v>
      </c>
      <c r="F612" s="152" t="s">
        <v>2279</v>
      </c>
      <c r="H612" s="151" t="s">
        <v>20</v>
      </c>
      <c r="I612" s="153"/>
      <c r="L612" s="149"/>
      <c r="M612" s="154"/>
      <c r="T612" s="155"/>
      <c r="AT612" s="151" t="s">
        <v>193</v>
      </c>
      <c r="AU612" s="151" t="s">
        <v>82</v>
      </c>
      <c r="AV612" s="12" t="s">
        <v>22</v>
      </c>
      <c r="AW612" s="12" t="s">
        <v>36</v>
      </c>
      <c r="AX612" s="12" t="s">
        <v>74</v>
      </c>
      <c r="AY612" s="151" t="s">
        <v>181</v>
      </c>
    </row>
    <row r="613" spans="2:65" s="13" customFormat="1" ht="22.5">
      <c r="B613" s="156"/>
      <c r="D613" s="150" t="s">
        <v>193</v>
      </c>
      <c r="E613" s="157" t="s">
        <v>20</v>
      </c>
      <c r="F613" s="158" t="s">
        <v>2450</v>
      </c>
      <c r="H613" s="159">
        <v>3.8730000000000002</v>
      </c>
      <c r="I613" s="160"/>
      <c r="L613" s="156"/>
      <c r="M613" s="161"/>
      <c r="T613" s="162"/>
      <c r="AT613" s="157" t="s">
        <v>193</v>
      </c>
      <c r="AU613" s="157" t="s">
        <v>82</v>
      </c>
      <c r="AV613" s="13" t="s">
        <v>82</v>
      </c>
      <c r="AW613" s="13" t="s">
        <v>36</v>
      </c>
      <c r="AX613" s="13" t="s">
        <v>74</v>
      </c>
      <c r="AY613" s="157" t="s">
        <v>181</v>
      </c>
    </row>
    <row r="614" spans="2:65" s="12" customFormat="1" ht="11.25">
      <c r="B614" s="149"/>
      <c r="D614" s="150" t="s">
        <v>193</v>
      </c>
      <c r="E614" s="151" t="s">
        <v>20</v>
      </c>
      <c r="F614" s="152" t="s">
        <v>2281</v>
      </c>
      <c r="H614" s="151" t="s">
        <v>20</v>
      </c>
      <c r="I614" s="153"/>
      <c r="L614" s="149"/>
      <c r="M614" s="154"/>
      <c r="T614" s="155"/>
      <c r="AT614" s="151" t="s">
        <v>193</v>
      </c>
      <c r="AU614" s="151" t="s">
        <v>82</v>
      </c>
      <c r="AV614" s="12" t="s">
        <v>22</v>
      </c>
      <c r="AW614" s="12" t="s">
        <v>36</v>
      </c>
      <c r="AX614" s="12" t="s">
        <v>74</v>
      </c>
      <c r="AY614" s="151" t="s">
        <v>181</v>
      </c>
    </row>
    <row r="615" spans="2:65" s="13" customFormat="1" ht="22.5">
      <c r="B615" s="156"/>
      <c r="D615" s="150" t="s">
        <v>193</v>
      </c>
      <c r="E615" s="157" t="s">
        <v>20</v>
      </c>
      <c r="F615" s="158" t="s">
        <v>2451</v>
      </c>
      <c r="H615" s="159">
        <v>4.4930000000000003</v>
      </c>
      <c r="I615" s="160"/>
      <c r="L615" s="156"/>
      <c r="M615" s="161"/>
      <c r="T615" s="162"/>
      <c r="AT615" s="157" t="s">
        <v>193</v>
      </c>
      <c r="AU615" s="157" t="s">
        <v>82</v>
      </c>
      <c r="AV615" s="13" t="s">
        <v>82</v>
      </c>
      <c r="AW615" s="13" t="s">
        <v>36</v>
      </c>
      <c r="AX615" s="13" t="s">
        <v>74</v>
      </c>
      <c r="AY615" s="157" t="s">
        <v>181</v>
      </c>
    </row>
    <row r="616" spans="2:65" s="14" customFormat="1" ht="11.25">
      <c r="B616" s="163"/>
      <c r="D616" s="150" t="s">
        <v>193</v>
      </c>
      <c r="E616" s="164" t="s">
        <v>20</v>
      </c>
      <c r="F616" s="165" t="s">
        <v>202</v>
      </c>
      <c r="H616" s="166">
        <v>32.265999999999998</v>
      </c>
      <c r="I616" s="167"/>
      <c r="L616" s="163"/>
      <c r="M616" s="168"/>
      <c r="T616" s="169"/>
      <c r="AT616" s="164" t="s">
        <v>193</v>
      </c>
      <c r="AU616" s="164" t="s">
        <v>82</v>
      </c>
      <c r="AV616" s="14" t="s">
        <v>189</v>
      </c>
      <c r="AW616" s="14" t="s">
        <v>36</v>
      </c>
      <c r="AX616" s="14" t="s">
        <v>22</v>
      </c>
      <c r="AY616" s="164" t="s">
        <v>181</v>
      </c>
    </row>
    <row r="617" spans="2:65" s="1" customFormat="1" ht="16.5" customHeight="1">
      <c r="B617" s="33"/>
      <c r="C617" s="132" t="s">
        <v>721</v>
      </c>
      <c r="D617" s="132" t="s">
        <v>184</v>
      </c>
      <c r="E617" s="133" t="s">
        <v>818</v>
      </c>
      <c r="F617" s="134" t="s">
        <v>819</v>
      </c>
      <c r="G617" s="135" t="s">
        <v>280</v>
      </c>
      <c r="H617" s="136">
        <v>55.77</v>
      </c>
      <c r="I617" s="137"/>
      <c r="J617" s="138">
        <f>ROUND(I617*H617,2)</f>
        <v>0</v>
      </c>
      <c r="K617" s="134" t="s">
        <v>188</v>
      </c>
      <c r="L617" s="33"/>
      <c r="M617" s="139" t="s">
        <v>20</v>
      </c>
      <c r="N617" s="140" t="s">
        <v>45</v>
      </c>
      <c r="P617" s="141">
        <f>O617*H617</f>
        <v>0</v>
      </c>
      <c r="Q617" s="141">
        <v>9.0000000000000006E-5</v>
      </c>
      <c r="R617" s="141">
        <f>Q617*H617</f>
        <v>5.0193000000000008E-3</v>
      </c>
      <c r="S617" s="141">
        <v>0</v>
      </c>
      <c r="T617" s="142">
        <f>S617*H617</f>
        <v>0</v>
      </c>
      <c r="AR617" s="143" t="s">
        <v>317</v>
      </c>
      <c r="AT617" s="143" t="s">
        <v>184</v>
      </c>
      <c r="AU617" s="143" t="s">
        <v>82</v>
      </c>
      <c r="AY617" s="18" t="s">
        <v>181</v>
      </c>
      <c r="BE617" s="144">
        <f>IF(N617="základní",J617,0)</f>
        <v>0</v>
      </c>
      <c r="BF617" s="144">
        <f>IF(N617="snížená",J617,0)</f>
        <v>0</v>
      </c>
      <c r="BG617" s="144">
        <f>IF(N617="zákl. přenesená",J617,0)</f>
        <v>0</v>
      </c>
      <c r="BH617" s="144">
        <f>IF(N617="sníž. přenesená",J617,0)</f>
        <v>0</v>
      </c>
      <c r="BI617" s="144">
        <f>IF(N617="nulová",J617,0)</f>
        <v>0</v>
      </c>
      <c r="BJ617" s="18" t="s">
        <v>22</v>
      </c>
      <c r="BK617" s="144">
        <f>ROUND(I617*H617,2)</f>
        <v>0</v>
      </c>
      <c r="BL617" s="18" t="s">
        <v>317</v>
      </c>
      <c r="BM617" s="143" t="s">
        <v>2452</v>
      </c>
    </row>
    <row r="618" spans="2:65" s="1" customFormat="1" ht="11.25">
      <c r="B618" s="33"/>
      <c r="D618" s="145" t="s">
        <v>191</v>
      </c>
      <c r="F618" s="146" t="s">
        <v>821</v>
      </c>
      <c r="I618" s="147"/>
      <c r="L618" s="33"/>
      <c r="M618" s="148"/>
      <c r="T618" s="54"/>
      <c r="AT618" s="18" t="s">
        <v>191</v>
      </c>
      <c r="AU618" s="18" t="s">
        <v>82</v>
      </c>
    </row>
    <row r="619" spans="2:65" s="12" customFormat="1" ht="11.25">
      <c r="B619" s="149"/>
      <c r="D619" s="150" t="s">
        <v>193</v>
      </c>
      <c r="E619" s="151" t="s">
        <v>20</v>
      </c>
      <c r="F619" s="152" t="s">
        <v>2279</v>
      </c>
      <c r="H619" s="151" t="s">
        <v>20</v>
      </c>
      <c r="I619" s="153"/>
      <c r="L619" s="149"/>
      <c r="M619" s="154"/>
      <c r="T619" s="155"/>
      <c r="AT619" s="151" t="s">
        <v>193</v>
      </c>
      <c r="AU619" s="151" t="s">
        <v>82</v>
      </c>
      <c r="AV619" s="12" t="s">
        <v>22</v>
      </c>
      <c r="AW619" s="12" t="s">
        <v>36</v>
      </c>
      <c r="AX619" s="12" t="s">
        <v>74</v>
      </c>
      <c r="AY619" s="151" t="s">
        <v>181</v>
      </c>
    </row>
    <row r="620" spans="2:65" s="13" customFormat="1" ht="11.25">
      <c r="B620" s="156"/>
      <c r="D620" s="150" t="s">
        <v>193</v>
      </c>
      <c r="E620" s="157" t="s">
        <v>20</v>
      </c>
      <c r="F620" s="158" t="s">
        <v>2453</v>
      </c>
      <c r="H620" s="159">
        <v>25.82</v>
      </c>
      <c r="I620" s="160"/>
      <c r="L620" s="156"/>
      <c r="M620" s="161"/>
      <c r="T620" s="162"/>
      <c r="AT620" s="157" t="s">
        <v>193</v>
      </c>
      <c r="AU620" s="157" t="s">
        <v>82</v>
      </c>
      <c r="AV620" s="13" t="s">
        <v>82</v>
      </c>
      <c r="AW620" s="13" t="s">
        <v>36</v>
      </c>
      <c r="AX620" s="13" t="s">
        <v>74</v>
      </c>
      <c r="AY620" s="157" t="s">
        <v>181</v>
      </c>
    </row>
    <row r="621" spans="2:65" s="12" customFormat="1" ht="11.25">
      <c r="B621" s="149"/>
      <c r="D621" s="150" t="s">
        <v>193</v>
      </c>
      <c r="E621" s="151" t="s">
        <v>20</v>
      </c>
      <c r="F621" s="152" t="s">
        <v>2281</v>
      </c>
      <c r="H621" s="151" t="s">
        <v>20</v>
      </c>
      <c r="I621" s="153"/>
      <c r="L621" s="149"/>
      <c r="M621" s="154"/>
      <c r="T621" s="155"/>
      <c r="AT621" s="151" t="s">
        <v>193</v>
      </c>
      <c r="AU621" s="151" t="s">
        <v>82</v>
      </c>
      <c r="AV621" s="12" t="s">
        <v>22</v>
      </c>
      <c r="AW621" s="12" t="s">
        <v>36</v>
      </c>
      <c r="AX621" s="12" t="s">
        <v>74</v>
      </c>
      <c r="AY621" s="151" t="s">
        <v>181</v>
      </c>
    </row>
    <row r="622" spans="2:65" s="13" customFormat="1" ht="22.5">
      <c r="B622" s="156"/>
      <c r="D622" s="150" t="s">
        <v>193</v>
      </c>
      <c r="E622" s="157" t="s">
        <v>20</v>
      </c>
      <c r="F622" s="158" t="s">
        <v>2454</v>
      </c>
      <c r="H622" s="159">
        <v>29.95</v>
      </c>
      <c r="I622" s="160"/>
      <c r="L622" s="156"/>
      <c r="M622" s="161"/>
      <c r="T622" s="162"/>
      <c r="AT622" s="157" t="s">
        <v>193</v>
      </c>
      <c r="AU622" s="157" t="s">
        <v>82</v>
      </c>
      <c r="AV622" s="13" t="s">
        <v>82</v>
      </c>
      <c r="AW622" s="13" t="s">
        <v>36</v>
      </c>
      <c r="AX622" s="13" t="s">
        <v>74</v>
      </c>
      <c r="AY622" s="157" t="s">
        <v>181</v>
      </c>
    </row>
    <row r="623" spans="2:65" s="14" customFormat="1" ht="11.25">
      <c r="B623" s="163"/>
      <c r="D623" s="150" t="s">
        <v>193</v>
      </c>
      <c r="E623" s="164" t="s">
        <v>20</v>
      </c>
      <c r="F623" s="165" t="s">
        <v>202</v>
      </c>
      <c r="H623" s="166">
        <v>55.77</v>
      </c>
      <c r="I623" s="167"/>
      <c r="L623" s="163"/>
      <c r="M623" s="168"/>
      <c r="T623" s="169"/>
      <c r="AT623" s="164" t="s">
        <v>193</v>
      </c>
      <c r="AU623" s="164" t="s">
        <v>82</v>
      </c>
      <c r="AV623" s="14" t="s">
        <v>189</v>
      </c>
      <c r="AW623" s="14" t="s">
        <v>36</v>
      </c>
      <c r="AX623" s="14" t="s">
        <v>22</v>
      </c>
      <c r="AY623" s="164" t="s">
        <v>181</v>
      </c>
    </row>
    <row r="624" spans="2:65" s="1" customFormat="1" ht="24.2" customHeight="1">
      <c r="B624" s="33"/>
      <c r="C624" s="132" t="s">
        <v>725</v>
      </c>
      <c r="D624" s="132" t="s">
        <v>184</v>
      </c>
      <c r="E624" s="133" t="s">
        <v>826</v>
      </c>
      <c r="F624" s="134" t="s">
        <v>827</v>
      </c>
      <c r="G624" s="135" t="s">
        <v>280</v>
      </c>
      <c r="H624" s="136">
        <v>55.77</v>
      </c>
      <c r="I624" s="137"/>
      <c r="J624" s="138">
        <f>ROUND(I624*H624,2)</f>
        <v>0</v>
      </c>
      <c r="K624" s="134" t="s">
        <v>188</v>
      </c>
      <c r="L624" s="33"/>
      <c r="M624" s="139" t="s">
        <v>20</v>
      </c>
      <c r="N624" s="140" t="s">
        <v>45</v>
      </c>
      <c r="P624" s="141">
        <f>O624*H624</f>
        <v>0</v>
      </c>
      <c r="Q624" s="141">
        <v>2.0000000000000002E-5</v>
      </c>
      <c r="R624" s="141">
        <f>Q624*H624</f>
        <v>1.1154000000000001E-3</v>
      </c>
      <c r="S624" s="141">
        <v>0</v>
      </c>
      <c r="T624" s="142">
        <f>S624*H624</f>
        <v>0</v>
      </c>
      <c r="AR624" s="143" t="s">
        <v>317</v>
      </c>
      <c r="AT624" s="143" t="s">
        <v>184</v>
      </c>
      <c r="AU624" s="143" t="s">
        <v>82</v>
      </c>
      <c r="AY624" s="18" t="s">
        <v>181</v>
      </c>
      <c r="BE624" s="144">
        <f>IF(N624="základní",J624,0)</f>
        <v>0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8" t="s">
        <v>22</v>
      </c>
      <c r="BK624" s="144">
        <f>ROUND(I624*H624,2)</f>
        <v>0</v>
      </c>
      <c r="BL624" s="18" t="s">
        <v>317</v>
      </c>
      <c r="BM624" s="143" t="s">
        <v>2455</v>
      </c>
    </row>
    <row r="625" spans="2:65" s="1" customFormat="1" ht="11.25">
      <c r="B625" s="33"/>
      <c r="D625" s="145" t="s">
        <v>191</v>
      </c>
      <c r="F625" s="146" t="s">
        <v>829</v>
      </c>
      <c r="I625" s="147"/>
      <c r="L625" s="33"/>
      <c r="M625" s="148"/>
      <c r="T625" s="54"/>
      <c r="AT625" s="18" t="s">
        <v>191</v>
      </c>
      <c r="AU625" s="18" t="s">
        <v>82</v>
      </c>
    </row>
    <row r="626" spans="2:65" s="12" customFormat="1" ht="11.25">
      <c r="B626" s="149"/>
      <c r="D626" s="150" t="s">
        <v>193</v>
      </c>
      <c r="E626" s="151" t="s">
        <v>20</v>
      </c>
      <c r="F626" s="152" t="s">
        <v>2279</v>
      </c>
      <c r="H626" s="151" t="s">
        <v>20</v>
      </c>
      <c r="I626" s="153"/>
      <c r="L626" s="149"/>
      <c r="M626" s="154"/>
      <c r="T626" s="155"/>
      <c r="AT626" s="151" t="s">
        <v>193</v>
      </c>
      <c r="AU626" s="151" t="s">
        <v>82</v>
      </c>
      <c r="AV626" s="12" t="s">
        <v>22</v>
      </c>
      <c r="AW626" s="12" t="s">
        <v>36</v>
      </c>
      <c r="AX626" s="12" t="s">
        <v>74</v>
      </c>
      <c r="AY626" s="151" t="s">
        <v>181</v>
      </c>
    </row>
    <row r="627" spans="2:65" s="13" customFormat="1" ht="11.25">
      <c r="B627" s="156"/>
      <c r="D627" s="150" t="s">
        <v>193</v>
      </c>
      <c r="E627" s="157" t="s">
        <v>20</v>
      </c>
      <c r="F627" s="158" t="s">
        <v>2453</v>
      </c>
      <c r="H627" s="159">
        <v>25.82</v>
      </c>
      <c r="I627" s="160"/>
      <c r="L627" s="156"/>
      <c r="M627" s="161"/>
      <c r="T627" s="162"/>
      <c r="AT627" s="157" t="s">
        <v>193</v>
      </c>
      <c r="AU627" s="157" t="s">
        <v>82</v>
      </c>
      <c r="AV627" s="13" t="s">
        <v>82</v>
      </c>
      <c r="AW627" s="13" t="s">
        <v>36</v>
      </c>
      <c r="AX627" s="13" t="s">
        <v>74</v>
      </c>
      <c r="AY627" s="157" t="s">
        <v>181</v>
      </c>
    </row>
    <row r="628" spans="2:65" s="12" customFormat="1" ht="11.25">
      <c r="B628" s="149"/>
      <c r="D628" s="150" t="s">
        <v>193</v>
      </c>
      <c r="E628" s="151" t="s">
        <v>20</v>
      </c>
      <c r="F628" s="152" t="s">
        <v>2281</v>
      </c>
      <c r="H628" s="151" t="s">
        <v>20</v>
      </c>
      <c r="I628" s="153"/>
      <c r="L628" s="149"/>
      <c r="M628" s="154"/>
      <c r="T628" s="155"/>
      <c r="AT628" s="151" t="s">
        <v>193</v>
      </c>
      <c r="AU628" s="151" t="s">
        <v>82</v>
      </c>
      <c r="AV628" s="12" t="s">
        <v>22</v>
      </c>
      <c r="AW628" s="12" t="s">
        <v>36</v>
      </c>
      <c r="AX628" s="12" t="s">
        <v>74</v>
      </c>
      <c r="AY628" s="151" t="s">
        <v>181</v>
      </c>
    </row>
    <row r="629" spans="2:65" s="13" customFormat="1" ht="22.5">
      <c r="B629" s="156"/>
      <c r="D629" s="150" t="s">
        <v>193</v>
      </c>
      <c r="E629" s="157" t="s">
        <v>20</v>
      </c>
      <c r="F629" s="158" t="s">
        <v>2454</v>
      </c>
      <c r="H629" s="159">
        <v>29.95</v>
      </c>
      <c r="I629" s="160"/>
      <c r="L629" s="156"/>
      <c r="M629" s="161"/>
      <c r="T629" s="162"/>
      <c r="AT629" s="157" t="s">
        <v>193</v>
      </c>
      <c r="AU629" s="157" t="s">
        <v>82</v>
      </c>
      <c r="AV629" s="13" t="s">
        <v>82</v>
      </c>
      <c r="AW629" s="13" t="s">
        <v>36</v>
      </c>
      <c r="AX629" s="13" t="s">
        <v>74</v>
      </c>
      <c r="AY629" s="157" t="s">
        <v>181</v>
      </c>
    </row>
    <row r="630" spans="2:65" s="14" customFormat="1" ht="11.25">
      <c r="B630" s="163"/>
      <c r="D630" s="150" t="s">
        <v>193</v>
      </c>
      <c r="E630" s="164" t="s">
        <v>20</v>
      </c>
      <c r="F630" s="165" t="s">
        <v>202</v>
      </c>
      <c r="H630" s="166">
        <v>55.77</v>
      </c>
      <c r="I630" s="167"/>
      <c r="L630" s="163"/>
      <c r="M630" s="168"/>
      <c r="T630" s="169"/>
      <c r="AT630" s="164" t="s">
        <v>193</v>
      </c>
      <c r="AU630" s="164" t="s">
        <v>82</v>
      </c>
      <c r="AV630" s="14" t="s">
        <v>189</v>
      </c>
      <c r="AW630" s="14" t="s">
        <v>36</v>
      </c>
      <c r="AX630" s="14" t="s">
        <v>22</v>
      </c>
      <c r="AY630" s="164" t="s">
        <v>181</v>
      </c>
    </row>
    <row r="631" spans="2:65" s="1" customFormat="1" ht="24.2" customHeight="1">
      <c r="B631" s="33"/>
      <c r="C631" s="132" t="s">
        <v>733</v>
      </c>
      <c r="D631" s="132" t="s">
        <v>184</v>
      </c>
      <c r="E631" s="133" t="s">
        <v>831</v>
      </c>
      <c r="F631" s="134" t="s">
        <v>832</v>
      </c>
      <c r="G631" s="135" t="s">
        <v>280</v>
      </c>
      <c r="H631" s="136">
        <v>55.77</v>
      </c>
      <c r="I631" s="137"/>
      <c r="J631" s="138">
        <f>ROUND(I631*H631,2)</f>
        <v>0</v>
      </c>
      <c r="K631" s="134" t="s">
        <v>188</v>
      </c>
      <c r="L631" s="33"/>
      <c r="M631" s="139" t="s">
        <v>20</v>
      </c>
      <c r="N631" s="140" t="s">
        <v>45</v>
      </c>
      <c r="P631" s="141">
        <f>O631*H631</f>
        <v>0</v>
      </c>
      <c r="Q631" s="141">
        <v>1.42E-3</v>
      </c>
      <c r="R631" s="141">
        <f>Q631*H631</f>
        <v>7.9193400000000011E-2</v>
      </c>
      <c r="S631" s="141">
        <v>0</v>
      </c>
      <c r="T631" s="142">
        <f>S631*H631</f>
        <v>0</v>
      </c>
      <c r="AR631" s="143" t="s">
        <v>317</v>
      </c>
      <c r="AT631" s="143" t="s">
        <v>184</v>
      </c>
      <c r="AU631" s="143" t="s">
        <v>82</v>
      </c>
      <c r="AY631" s="18" t="s">
        <v>181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8" t="s">
        <v>22</v>
      </c>
      <c r="BK631" s="144">
        <f>ROUND(I631*H631,2)</f>
        <v>0</v>
      </c>
      <c r="BL631" s="18" t="s">
        <v>317</v>
      </c>
      <c r="BM631" s="143" t="s">
        <v>2456</v>
      </c>
    </row>
    <row r="632" spans="2:65" s="1" customFormat="1" ht="11.25">
      <c r="B632" s="33"/>
      <c r="D632" s="145" t="s">
        <v>191</v>
      </c>
      <c r="F632" s="146" t="s">
        <v>834</v>
      </c>
      <c r="I632" s="147"/>
      <c r="L632" s="33"/>
      <c r="M632" s="148"/>
      <c r="T632" s="54"/>
      <c r="AT632" s="18" t="s">
        <v>191</v>
      </c>
      <c r="AU632" s="18" t="s">
        <v>82</v>
      </c>
    </row>
    <row r="633" spans="2:65" s="12" customFormat="1" ht="11.25">
      <c r="B633" s="149"/>
      <c r="D633" s="150" t="s">
        <v>193</v>
      </c>
      <c r="E633" s="151" t="s">
        <v>20</v>
      </c>
      <c r="F633" s="152" t="s">
        <v>2279</v>
      </c>
      <c r="H633" s="151" t="s">
        <v>20</v>
      </c>
      <c r="I633" s="153"/>
      <c r="L633" s="149"/>
      <c r="M633" s="154"/>
      <c r="T633" s="155"/>
      <c r="AT633" s="151" t="s">
        <v>193</v>
      </c>
      <c r="AU633" s="151" t="s">
        <v>82</v>
      </c>
      <c r="AV633" s="12" t="s">
        <v>22</v>
      </c>
      <c r="AW633" s="12" t="s">
        <v>36</v>
      </c>
      <c r="AX633" s="12" t="s">
        <v>74</v>
      </c>
      <c r="AY633" s="151" t="s">
        <v>181</v>
      </c>
    </row>
    <row r="634" spans="2:65" s="13" customFormat="1" ht="11.25">
      <c r="B634" s="156"/>
      <c r="D634" s="150" t="s">
        <v>193</v>
      </c>
      <c r="E634" s="157" t="s">
        <v>20</v>
      </c>
      <c r="F634" s="158" t="s">
        <v>2453</v>
      </c>
      <c r="H634" s="159">
        <v>25.82</v>
      </c>
      <c r="I634" s="160"/>
      <c r="L634" s="156"/>
      <c r="M634" s="161"/>
      <c r="T634" s="162"/>
      <c r="AT634" s="157" t="s">
        <v>193</v>
      </c>
      <c r="AU634" s="157" t="s">
        <v>82</v>
      </c>
      <c r="AV634" s="13" t="s">
        <v>82</v>
      </c>
      <c r="AW634" s="13" t="s">
        <v>36</v>
      </c>
      <c r="AX634" s="13" t="s">
        <v>74</v>
      </c>
      <c r="AY634" s="157" t="s">
        <v>181</v>
      </c>
    </row>
    <row r="635" spans="2:65" s="12" customFormat="1" ht="11.25">
      <c r="B635" s="149"/>
      <c r="D635" s="150" t="s">
        <v>193</v>
      </c>
      <c r="E635" s="151" t="s">
        <v>20</v>
      </c>
      <c r="F635" s="152" t="s">
        <v>2281</v>
      </c>
      <c r="H635" s="151" t="s">
        <v>20</v>
      </c>
      <c r="I635" s="153"/>
      <c r="L635" s="149"/>
      <c r="M635" s="154"/>
      <c r="T635" s="155"/>
      <c r="AT635" s="151" t="s">
        <v>193</v>
      </c>
      <c r="AU635" s="151" t="s">
        <v>82</v>
      </c>
      <c r="AV635" s="12" t="s">
        <v>22</v>
      </c>
      <c r="AW635" s="12" t="s">
        <v>36</v>
      </c>
      <c r="AX635" s="12" t="s">
        <v>74</v>
      </c>
      <c r="AY635" s="151" t="s">
        <v>181</v>
      </c>
    </row>
    <row r="636" spans="2:65" s="13" customFormat="1" ht="22.5">
      <c r="B636" s="156"/>
      <c r="D636" s="150" t="s">
        <v>193</v>
      </c>
      <c r="E636" s="157" t="s">
        <v>20</v>
      </c>
      <c r="F636" s="158" t="s">
        <v>2454</v>
      </c>
      <c r="H636" s="159">
        <v>29.95</v>
      </c>
      <c r="I636" s="160"/>
      <c r="L636" s="156"/>
      <c r="M636" s="161"/>
      <c r="T636" s="162"/>
      <c r="AT636" s="157" t="s">
        <v>193</v>
      </c>
      <c r="AU636" s="157" t="s">
        <v>82</v>
      </c>
      <c r="AV636" s="13" t="s">
        <v>82</v>
      </c>
      <c r="AW636" s="13" t="s">
        <v>36</v>
      </c>
      <c r="AX636" s="13" t="s">
        <v>74</v>
      </c>
      <c r="AY636" s="157" t="s">
        <v>181</v>
      </c>
    </row>
    <row r="637" spans="2:65" s="14" customFormat="1" ht="11.25">
      <c r="B637" s="163"/>
      <c r="D637" s="150" t="s">
        <v>193</v>
      </c>
      <c r="E637" s="164" t="s">
        <v>20</v>
      </c>
      <c r="F637" s="165" t="s">
        <v>202</v>
      </c>
      <c r="H637" s="166">
        <v>55.77</v>
      </c>
      <c r="I637" s="167"/>
      <c r="L637" s="163"/>
      <c r="M637" s="168"/>
      <c r="T637" s="169"/>
      <c r="AT637" s="164" t="s">
        <v>193</v>
      </c>
      <c r="AU637" s="164" t="s">
        <v>82</v>
      </c>
      <c r="AV637" s="14" t="s">
        <v>189</v>
      </c>
      <c r="AW637" s="14" t="s">
        <v>36</v>
      </c>
      <c r="AX637" s="14" t="s">
        <v>22</v>
      </c>
      <c r="AY637" s="164" t="s">
        <v>181</v>
      </c>
    </row>
    <row r="638" spans="2:65" s="1" customFormat="1" ht="24.2" customHeight="1">
      <c r="B638" s="33"/>
      <c r="C638" s="132" t="s">
        <v>740</v>
      </c>
      <c r="D638" s="132" t="s">
        <v>184</v>
      </c>
      <c r="E638" s="133" t="s">
        <v>836</v>
      </c>
      <c r="F638" s="134" t="s">
        <v>837</v>
      </c>
      <c r="G638" s="135" t="s">
        <v>211</v>
      </c>
      <c r="H638" s="136">
        <v>23.9</v>
      </c>
      <c r="I638" s="137"/>
      <c r="J638" s="138">
        <f>ROUND(I638*H638,2)</f>
        <v>0</v>
      </c>
      <c r="K638" s="134" t="s">
        <v>188</v>
      </c>
      <c r="L638" s="33"/>
      <c r="M638" s="139" t="s">
        <v>20</v>
      </c>
      <c r="N638" s="140" t="s">
        <v>45</v>
      </c>
      <c r="P638" s="141">
        <f>O638*H638</f>
        <v>0</v>
      </c>
      <c r="Q638" s="141">
        <v>5.0000000000000002E-5</v>
      </c>
      <c r="R638" s="141">
        <f>Q638*H638</f>
        <v>1.1949999999999999E-3</v>
      </c>
      <c r="S638" s="141">
        <v>0</v>
      </c>
      <c r="T638" s="142">
        <f>S638*H638</f>
        <v>0</v>
      </c>
      <c r="AR638" s="143" t="s">
        <v>317</v>
      </c>
      <c r="AT638" s="143" t="s">
        <v>184</v>
      </c>
      <c r="AU638" s="143" t="s">
        <v>82</v>
      </c>
      <c r="AY638" s="18" t="s">
        <v>181</v>
      </c>
      <c r="BE638" s="144">
        <f>IF(N638="základní",J638,0)</f>
        <v>0</v>
      </c>
      <c r="BF638" s="144">
        <f>IF(N638="snížená",J638,0)</f>
        <v>0</v>
      </c>
      <c r="BG638" s="144">
        <f>IF(N638="zákl. přenesená",J638,0)</f>
        <v>0</v>
      </c>
      <c r="BH638" s="144">
        <f>IF(N638="sníž. přenesená",J638,0)</f>
        <v>0</v>
      </c>
      <c r="BI638" s="144">
        <f>IF(N638="nulová",J638,0)</f>
        <v>0</v>
      </c>
      <c r="BJ638" s="18" t="s">
        <v>22</v>
      </c>
      <c r="BK638" s="144">
        <f>ROUND(I638*H638,2)</f>
        <v>0</v>
      </c>
      <c r="BL638" s="18" t="s">
        <v>317</v>
      </c>
      <c r="BM638" s="143" t="s">
        <v>2457</v>
      </c>
    </row>
    <row r="639" spans="2:65" s="1" customFormat="1" ht="11.25">
      <c r="B639" s="33"/>
      <c r="D639" s="145" t="s">
        <v>191</v>
      </c>
      <c r="F639" s="146" t="s">
        <v>839</v>
      </c>
      <c r="I639" s="147"/>
      <c r="L639" s="33"/>
      <c r="M639" s="148"/>
      <c r="T639" s="54"/>
      <c r="AT639" s="18" t="s">
        <v>191</v>
      </c>
      <c r="AU639" s="18" t="s">
        <v>82</v>
      </c>
    </row>
    <row r="640" spans="2:65" s="12" customFormat="1" ht="11.25">
      <c r="B640" s="149"/>
      <c r="D640" s="150" t="s">
        <v>193</v>
      </c>
      <c r="E640" s="151" t="s">
        <v>20</v>
      </c>
      <c r="F640" s="152" t="s">
        <v>2279</v>
      </c>
      <c r="H640" s="151" t="s">
        <v>20</v>
      </c>
      <c r="I640" s="153"/>
      <c r="L640" s="149"/>
      <c r="M640" s="154"/>
      <c r="T640" s="155"/>
      <c r="AT640" s="151" t="s">
        <v>193</v>
      </c>
      <c r="AU640" s="151" t="s">
        <v>82</v>
      </c>
      <c r="AV640" s="12" t="s">
        <v>22</v>
      </c>
      <c r="AW640" s="12" t="s">
        <v>36</v>
      </c>
      <c r="AX640" s="12" t="s">
        <v>74</v>
      </c>
      <c r="AY640" s="151" t="s">
        <v>181</v>
      </c>
    </row>
    <row r="641" spans="2:65" s="13" customFormat="1" ht="11.25">
      <c r="B641" s="156"/>
      <c r="D641" s="150" t="s">
        <v>193</v>
      </c>
      <c r="E641" s="157" t="s">
        <v>20</v>
      </c>
      <c r="F641" s="158" t="s">
        <v>2319</v>
      </c>
      <c r="H641" s="159">
        <v>11.4</v>
      </c>
      <c r="I641" s="160"/>
      <c r="L641" s="156"/>
      <c r="M641" s="161"/>
      <c r="T641" s="162"/>
      <c r="AT641" s="157" t="s">
        <v>193</v>
      </c>
      <c r="AU641" s="157" t="s">
        <v>82</v>
      </c>
      <c r="AV641" s="13" t="s">
        <v>82</v>
      </c>
      <c r="AW641" s="13" t="s">
        <v>36</v>
      </c>
      <c r="AX641" s="13" t="s">
        <v>74</v>
      </c>
      <c r="AY641" s="157" t="s">
        <v>181</v>
      </c>
    </row>
    <row r="642" spans="2:65" s="12" customFormat="1" ht="11.25">
      <c r="B642" s="149"/>
      <c r="D642" s="150" t="s">
        <v>193</v>
      </c>
      <c r="E642" s="151" t="s">
        <v>20</v>
      </c>
      <c r="F642" s="152" t="s">
        <v>2281</v>
      </c>
      <c r="H642" s="151" t="s">
        <v>20</v>
      </c>
      <c r="I642" s="153"/>
      <c r="L642" s="149"/>
      <c r="M642" s="154"/>
      <c r="T642" s="155"/>
      <c r="AT642" s="151" t="s">
        <v>193</v>
      </c>
      <c r="AU642" s="151" t="s">
        <v>82</v>
      </c>
      <c r="AV642" s="12" t="s">
        <v>22</v>
      </c>
      <c r="AW642" s="12" t="s">
        <v>36</v>
      </c>
      <c r="AX642" s="12" t="s">
        <v>74</v>
      </c>
      <c r="AY642" s="151" t="s">
        <v>181</v>
      </c>
    </row>
    <row r="643" spans="2:65" s="13" customFormat="1" ht="11.25">
      <c r="B643" s="156"/>
      <c r="D643" s="150" t="s">
        <v>193</v>
      </c>
      <c r="E643" s="157" t="s">
        <v>20</v>
      </c>
      <c r="F643" s="158" t="s">
        <v>2320</v>
      </c>
      <c r="H643" s="159">
        <v>12.5</v>
      </c>
      <c r="I643" s="160"/>
      <c r="L643" s="156"/>
      <c r="M643" s="161"/>
      <c r="T643" s="162"/>
      <c r="AT643" s="157" t="s">
        <v>193</v>
      </c>
      <c r="AU643" s="157" t="s">
        <v>82</v>
      </c>
      <c r="AV643" s="13" t="s">
        <v>82</v>
      </c>
      <c r="AW643" s="13" t="s">
        <v>36</v>
      </c>
      <c r="AX643" s="13" t="s">
        <v>74</v>
      </c>
      <c r="AY643" s="157" t="s">
        <v>181</v>
      </c>
    </row>
    <row r="644" spans="2:65" s="14" customFormat="1" ht="11.25">
      <c r="B644" s="163"/>
      <c r="D644" s="150" t="s">
        <v>193</v>
      </c>
      <c r="E644" s="164" t="s">
        <v>20</v>
      </c>
      <c r="F644" s="165" t="s">
        <v>202</v>
      </c>
      <c r="H644" s="166">
        <v>23.9</v>
      </c>
      <c r="I644" s="167"/>
      <c r="L644" s="163"/>
      <c r="M644" s="168"/>
      <c r="T644" s="169"/>
      <c r="AT644" s="164" t="s">
        <v>193</v>
      </c>
      <c r="AU644" s="164" t="s">
        <v>82</v>
      </c>
      <c r="AV644" s="14" t="s">
        <v>189</v>
      </c>
      <c r="AW644" s="14" t="s">
        <v>36</v>
      </c>
      <c r="AX644" s="14" t="s">
        <v>22</v>
      </c>
      <c r="AY644" s="164" t="s">
        <v>181</v>
      </c>
    </row>
    <row r="645" spans="2:65" s="1" customFormat="1" ht="55.5" customHeight="1">
      <c r="B645" s="33"/>
      <c r="C645" s="132" t="s">
        <v>758</v>
      </c>
      <c r="D645" s="132" t="s">
        <v>184</v>
      </c>
      <c r="E645" s="133" t="s">
        <v>840</v>
      </c>
      <c r="F645" s="134" t="s">
        <v>841</v>
      </c>
      <c r="G645" s="135" t="s">
        <v>452</v>
      </c>
      <c r="H645" s="136">
        <v>1.0009999999999999</v>
      </c>
      <c r="I645" s="137"/>
      <c r="J645" s="138">
        <f>ROUND(I645*H645,2)</f>
        <v>0</v>
      </c>
      <c r="K645" s="134" t="s">
        <v>188</v>
      </c>
      <c r="L645" s="33"/>
      <c r="M645" s="139" t="s">
        <v>20</v>
      </c>
      <c r="N645" s="140" t="s">
        <v>45</v>
      </c>
      <c r="P645" s="141">
        <f>O645*H645</f>
        <v>0</v>
      </c>
      <c r="Q645" s="141">
        <v>0</v>
      </c>
      <c r="R645" s="141">
        <f>Q645*H645</f>
        <v>0</v>
      </c>
      <c r="S645" s="141">
        <v>0</v>
      </c>
      <c r="T645" s="142">
        <f>S645*H645</f>
        <v>0</v>
      </c>
      <c r="AR645" s="143" t="s">
        <v>317</v>
      </c>
      <c r="AT645" s="143" t="s">
        <v>184</v>
      </c>
      <c r="AU645" s="143" t="s">
        <v>82</v>
      </c>
      <c r="AY645" s="18" t="s">
        <v>181</v>
      </c>
      <c r="BE645" s="144">
        <f>IF(N645="základní",J645,0)</f>
        <v>0</v>
      </c>
      <c r="BF645" s="144">
        <f>IF(N645="snížená",J645,0)</f>
        <v>0</v>
      </c>
      <c r="BG645" s="144">
        <f>IF(N645="zákl. přenesená",J645,0)</f>
        <v>0</v>
      </c>
      <c r="BH645" s="144">
        <f>IF(N645="sníž. přenesená",J645,0)</f>
        <v>0</v>
      </c>
      <c r="BI645" s="144">
        <f>IF(N645="nulová",J645,0)</f>
        <v>0</v>
      </c>
      <c r="BJ645" s="18" t="s">
        <v>22</v>
      </c>
      <c r="BK645" s="144">
        <f>ROUND(I645*H645,2)</f>
        <v>0</v>
      </c>
      <c r="BL645" s="18" t="s">
        <v>317</v>
      </c>
      <c r="BM645" s="143" t="s">
        <v>2458</v>
      </c>
    </row>
    <row r="646" spans="2:65" s="1" customFormat="1" ht="11.25">
      <c r="B646" s="33"/>
      <c r="D646" s="145" t="s">
        <v>191</v>
      </c>
      <c r="F646" s="146" t="s">
        <v>843</v>
      </c>
      <c r="I646" s="147"/>
      <c r="L646" s="33"/>
      <c r="M646" s="148"/>
      <c r="T646" s="54"/>
      <c r="AT646" s="18" t="s">
        <v>191</v>
      </c>
      <c r="AU646" s="18" t="s">
        <v>82</v>
      </c>
    </row>
    <row r="647" spans="2:65" s="11" customFormat="1" ht="22.9" customHeight="1">
      <c r="B647" s="120"/>
      <c r="D647" s="121" t="s">
        <v>73</v>
      </c>
      <c r="E647" s="130" t="s">
        <v>844</v>
      </c>
      <c r="F647" s="130" t="s">
        <v>845</v>
      </c>
      <c r="I647" s="123"/>
      <c r="J647" s="131">
        <f>BK647</f>
        <v>0</v>
      </c>
      <c r="L647" s="120"/>
      <c r="M647" s="125"/>
      <c r="P647" s="126">
        <f>SUM(P648:P656)</f>
        <v>0</v>
      </c>
      <c r="R647" s="126">
        <f>SUM(R648:R656)</f>
        <v>1.5096E-3</v>
      </c>
      <c r="T647" s="127">
        <f>SUM(T648:T656)</f>
        <v>0</v>
      </c>
      <c r="AR647" s="121" t="s">
        <v>82</v>
      </c>
      <c r="AT647" s="128" t="s">
        <v>73</v>
      </c>
      <c r="AU647" s="128" t="s">
        <v>22</v>
      </c>
      <c r="AY647" s="121" t="s">
        <v>181</v>
      </c>
      <c r="BK647" s="129">
        <f>SUM(BK648:BK656)</f>
        <v>0</v>
      </c>
    </row>
    <row r="648" spans="2:65" s="1" customFormat="1" ht="16.5" customHeight="1">
      <c r="B648" s="33"/>
      <c r="C648" s="132" t="s">
        <v>763</v>
      </c>
      <c r="D648" s="132" t="s">
        <v>184</v>
      </c>
      <c r="E648" s="133" t="s">
        <v>847</v>
      </c>
      <c r="F648" s="134" t="s">
        <v>848</v>
      </c>
      <c r="G648" s="135" t="s">
        <v>280</v>
      </c>
      <c r="H648" s="136">
        <v>3.7</v>
      </c>
      <c r="I648" s="137"/>
      <c r="J648" s="138">
        <f>ROUND(I648*H648,2)</f>
        <v>0</v>
      </c>
      <c r="K648" s="134" t="s">
        <v>188</v>
      </c>
      <c r="L648" s="33"/>
      <c r="M648" s="139" t="s">
        <v>20</v>
      </c>
      <c r="N648" s="140" t="s">
        <v>45</v>
      </c>
      <c r="P648" s="141">
        <f>O648*H648</f>
        <v>0</v>
      </c>
      <c r="Q648" s="141">
        <v>0</v>
      </c>
      <c r="R648" s="141">
        <f>Q648*H648</f>
        <v>0</v>
      </c>
      <c r="S648" s="141">
        <v>0</v>
      </c>
      <c r="T648" s="142">
        <f>S648*H648</f>
        <v>0</v>
      </c>
      <c r="AR648" s="143" t="s">
        <v>317</v>
      </c>
      <c r="AT648" s="143" t="s">
        <v>184</v>
      </c>
      <c r="AU648" s="143" t="s">
        <v>82</v>
      </c>
      <c r="AY648" s="18" t="s">
        <v>181</v>
      </c>
      <c r="BE648" s="144">
        <f>IF(N648="základní",J648,0)</f>
        <v>0</v>
      </c>
      <c r="BF648" s="144">
        <f>IF(N648="snížená",J648,0)</f>
        <v>0</v>
      </c>
      <c r="BG648" s="144">
        <f>IF(N648="zákl. přenesená",J648,0)</f>
        <v>0</v>
      </c>
      <c r="BH648" s="144">
        <f>IF(N648="sníž. přenesená",J648,0)</f>
        <v>0</v>
      </c>
      <c r="BI648" s="144">
        <f>IF(N648="nulová",J648,0)</f>
        <v>0</v>
      </c>
      <c r="BJ648" s="18" t="s">
        <v>22</v>
      </c>
      <c r="BK648" s="144">
        <f>ROUND(I648*H648,2)</f>
        <v>0</v>
      </c>
      <c r="BL648" s="18" t="s">
        <v>317</v>
      </c>
      <c r="BM648" s="143" t="s">
        <v>2459</v>
      </c>
    </row>
    <row r="649" spans="2:65" s="1" customFormat="1" ht="11.25">
      <c r="B649" s="33"/>
      <c r="D649" s="145" t="s">
        <v>191</v>
      </c>
      <c r="F649" s="146" t="s">
        <v>850</v>
      </c>
      <c r="I649" s="147"/>
      <c r="L649" s="33"/>
      <c r="M649" s="148"/>
      <c r="T649" s="54"/>
      <c r="AT649" s="18" t="s">
        <v>191</v>
      </c>
      <c r="AU649" s="18" t="s">
        <v>82</v>
      </c>
    </row>
    <row r="650" spans="2:65" s="12" customFormat="1" ht="11.25">
      <c r="B650" s="149"/>
      <c r="D650" s="150" t="s">
        <v>193</v>
      </c>
      <c r="E650" s="151" t="s">
        <v>20</v>
      </c>
      <c r="F650" s="152" t="s">
        <v>504</v>
      </c>
      <c r="H650" s="151" t="s">
        <v>20</v>
      </c>
      <c r="I650" s="153"/>
      <c r="L650" s="149"/>
      <c r="M650" s="154"/>
      <c r="T650" s="155"/>
      <c r="AT650" s="151" t="s">
        <v>193</v>
      </c>
      <c r="AU650" s="151" t="s">
        <v>82</v>
      </c>
      <c r="AV650" s="12" t="s">
        <v>22</v>
      </c>
      <c r="AW650" s="12" t="s">
        <v>36</v>
      </c>
      <c r="AX650" s="12" t="s">
        <v>74</v>
      </c>
      <c r="AY650" s="151" t="s">
        <v>181</v>
      </c>
    </row>
    <row r="651" spans="2:65" s="12" customFormat="1" ht="11.25">
      <c r="B651" s="149"/>
      <c r="D651" s="150" t="s">
        <v>193</v>
      </c>
      <c r="E651" s="151" t="s">
        <v>20</v>
      </c>
      <c r="F651" s="152" t="s">
        <v>851</v>
      </c>
      <c r="H651" s="151" t="s">
        <v>20</v>
      </c>
      <c r="I651" s="153"/>
      <c r="L651" s="149"/>
      <c r="M651" s="154"/>
      <c r="T651" s="155"/>
      <c r="AT651" s="151" t="s">
        <v>193</v>
      </c>
      <c r="AU651" s="151" t="s">
        <v>82</v>
      </c>
      <c r="AV651" s="12" t="s">
        <v>22</v>
      </c>
      <c r="AW651" s="12" t="s">
        <v>36</v>
      </c>
      <c r="AX651" s="12" t="s">
        <v>74</v>
      </c>
      <c r="AY651" s="151" t="s">
        <v>181</v>
      </c>
    </row>
    <row r="652" spans="2:65" s="13" customFormat="1" ht="11.25">
      <c r="B652" s="156"/>
      <c r="D652" s="150" t="s">
        <v>193</v>
      </c>
      <c r="E652" s="157" t="s">
        <v>20</v>
      </c>
      <c r="F652" s="158" t="s">
        <v>2460</v>
      </c>
      <c r="H652" s="159">
        <v>3.7</v>
      </c>
      <c r="I652" s="160"/>
      <c r="L652" s="156"/>
      <c r="M652" s="161"/>
      <c r="T652" s="162"/>
      <c r="AT652" s="157" t="s">
        <v>193</v>
      </c>
      <c r="AU652" s="157" t="s">
        <v>82</v>
      </c>
      <c r="AV652" s="13" t="s">
        <v>82</v>
      </c>
      <c r="AW652" s="13" t="s">
        <v>36</v>
      </c>
      <c r="AX652" s="13" t="s">
        <v>22</v>
      </c>
      <c r="AY652" s="157" t="s">
        <v>181</v>
      </c>
    </row>
    <row r="653" spans="2:65" s="1" customFormat="1" ht="16.5" customHeight="1">
      <c r="B653" s="33"/>
      <c r="C653" s="177" t="s">
        <v>768</v>
      </c>
      <c r="D653" s="177" t="s">
        <v>309</v>
      </c>
      <c r="E653" s="178" t="s">
        <v>854</v>
      </c>
      <c r="F653" s="179" t="s">
        <v>855</v>
      </c>
      <c r="G653" s="180" t="s">
        <v>280</v>
      </c>
      <c r="H653" s="181">
        <v>3.774</v>
      </c>
      <c r="I653" s="182"/>
      <c r="J653" s="183">
        <f>ROUND(I653*H653,2)</f>
        <v>0</v>
      </c>
      <c r="K653" s="179" t="s">
        <v>188</v>
      </c>
      <c r="L653" s="184"/>
      <c r="M653" s="185" t="s">
        <v>20</v>
      </c>
      <c r="N653" s="186" t="s">
        <v>45</v>
      </c>
      <c r="P653" s="141">
        <f>O653*H653</f>
        <v>0</v>
      </c>
      <c r="Q653" s="141">
        <v>4.0000000000000002E-4</v>
      </c>
      <c r="R653" s="141">
        <f>Q653*H653</f>
        <v>1.5096E-3</v>
      </c>
      <c r="S653" s="141">
        <v>0</v>
      </c>
      <c r="T653" s="142">
        <f>S653*H653</f>
        <v>0</v>
      </c>
      <c r="AR653" s="143" t="s">
        <v>431</v>
      </c>
      <c r="AT653" s="143" t="s">
        <v>309</v>
      </c>
      <c r="AU653" s="143" t="s">
        <v>82</v>
      </c>
      <c r="AY653" s="18" t="s">
        <v>181</v>
      </c>
      <c r="BE653" s="144">
        <f>IF(N653="základní",J653,0)</f>
        <v>0</v>
      </c>
      <c r="BF653" s="144">
        <f>IF(N653="snížená",J653,0)</f>
        <v>0</v>
      </c>
      <c r="BG653" s="144">
        <f>IF(N653="zákl. přenesená",J653,0)</f>
        <v>0</v>
      </c>
      <c r="BH653" s="144">
        <f>IF(N653="sníž. přenesená",J653,0)</f>
        <v>0</v>
      </c>
      <c r="BI653" s="144">
        <f>IF(N653="nulová",J653,0)</f>
        <v>0</v>
      </c>
      <c r="BJ653" s="18" t="s">
        <v>22</v>
      </c>
      <c r="BK653" s="144">
        <f>ROUND(I653*H653,2)</f>
        <v>0</v>
      </c>
      <c r="BL653" s="18" t="s">
        <v>317</v>
      </c>
      <c r="BM653" s="143" t="s">
        <v>2461</v>
      </c>
    </row>
    <row r="654" spans="2:65" s="13" customFormat="1" ht="11.25">
      <c r="B654" s="156"/>
      <c r="D654" s="150" t="s">
        <v>193</v>
      </c>
      <c r="F654" s="158" t="s">
        <v>2462</v>
      </c>
      <c r="H654" s="159">
        <v>3.774</v>
      </c>
      <c r="I654" s="160"/>
      <c r="L654" s="156"/>
      <c r="M654" s="161"/>
      <c r="T654" s="162"/>
      <c r="AT654" s="157" t="s">
        <v>193</v>
      </c>
      <c r="AU654" s="157" t="s">
        <v>82</v>
      </c>
      <c r="AV654" s="13" t="s">
        <v>82</v>
      </c>
      <c r="AW654" s="13" t="s">
        <v>4</v>
      </c>
      <c r="AX654" s="13" t="s">
        <v>22</v>
      </c>
      <c r="AY654" s="157" t="s">
        <v>181</v>
      </c>
    </row>
    <row r="655" spans="2:65" s="1" customFormat="1" ht="55.5" customHeight="1">
      <c r="B655" s="33"/>
      <c r="C655" s="132" t="s">
        <v>776</v>
      </c>
      <c r="D655" s="132" t="s">
        <v>184</v>
      </c>
      <c r="E655" s="133" t="s">
        <v>859</v>
      </c>
      <c r="F655" s="134" t="s">
        <v>860</v>
      </c>
      <c r="G655" s="135" t="s">
        <v>452</v>
      </c>
      <c r="H655" s="136">
        <v>2E-3</v>
      </c>
      <c r="I655" s="137"/>
      <c r="J655" s="138">
        <f>ROUND(I655*H655,2)</f>
        <v>0</v>
      </c>
      <c r="K655" s="134" t="s">
        <v>188</v>
      </c>
      <c r="L655" s="33"/>
      <c r="M655" s="139" t="s">
        <v>20</v>
      </c>
      <c r="N655" s="140" t="s">
        <v>45</v>
      </c>
      <c r="P655" s="141">
        <f>O655*H655</f>
        <v>0</v>
      </c>
      <c r="Q655" s="141">
        <v>0</v>
      </c>
      <c r="R655" s="141">
        <f>Q655*H655</f>
        <v>0</v>
      </c>
      <c r="S655" s="141">
        <v>0</v>
      </c>
      <c r="T655" s="142">
        <f>S655*H655</f>
        <v>0</v>
      </c>
      <c r="AR655" s="143" t="s">
        <v>317</v>
      </c>
      <c r="AT655" s="143" t="s">
        <v>184</v>
      </c>
      <c r="AU655" s="143" t="s">
        <v>82</v>
      </c>
      <c r="AY655" s="18" t="s">
        <v>181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8" t="s">
        <v>22</v>
      </c>
      <c r="BK655" s="144">
        <f>ROUND(I655*H655,2)</f>
        <v>0</v>
      </c>
      <c r="BL655" s="18" t="s">
        <v>317</v>
      </c>
      <c r="BM655" s="143" t="s">
        <v>2463</v>
      </c>
    </row>
    <row r="656" spans="2:65" s="1" customFormat="1" ht="11.25">
      <c r="B656" s="33"/>
      <c r="D656" s="145" t="s">
        <v>191</v>
      </c>
      <c r="F656" s="146" t="s">
        <v>862</v>
      </c>
      <c r="I656" s="147"/>
      <c r="L656" s="33"/>
      <c r="M656" s="148"/>
      <c r="T656" s="54"/>
      <c r="AT656" s="18" t="s">
        <v>191</v>
      </c>
      <c r="AU656" s="18" t="s">
        <v>82</v>
      </c>
    </row>
    <row r="657" spans="2:65" s="11" customFormat="1" ht="22.9" customHeight="1">
      <c r="B657" s="120"/>
      <c r="D657" s="121" t="s">
        <v>73</v>
      </c>
      <c r="E657" s="130" t="s">
        <v>863</v>
      </c>
      <c r="F657" s="130" t="s">
        <v>864</v>
      </c>
      <c r="I657" s="123"/>
      <c r="J657" s="131">
        <f>BK657</f>
        <v>0</v>
      </c>
      <c r="L657" s="120"/>
      <c r="M657" s="125"/>
      <c r="P657" s="126">
        <f>SUM(P658:P802)</f>
        <v>0</v>
      </c>
      <c r="R657" s="126">
        <f>SUM(R658:R802)</f>
        <v>3.5268716899999997</v>
      </c>
      <c r="T657" s="127">
        <f>SUM(T658:T802)</f>
        <v>6.7359750000000007</v>
      </c>
      <c r="AR657" s="121" t="s">
        <v>82</v>
      </c>
      <c r="AT657" s="128" t="s">
        <v>73</v>
      </c>
      <c r="AU657" s="128" t="s">
        <v>22</v>
      </c>
      <c r="AY657" s="121" t="s">
        <v>181</v>
      </c>
      <c r="BK657" s="129">
        <f>SUM(BK658:BK802)</f>
        <v>0</v>
      </c>
    </row>
    <row r="658" spans="2:65" s="1" customFormat="1" ht="24.2" customHeight="1">
      <c r="B658" s="33"/>
      <c r="C658" s="132" t="s">
        <v>786</v>
      </c>
      <c r="D658" s="132" t="s">
        <v>184</v>
      </c>
      <c r="E658" s="133" t="s">
        <v>866</v>
      </c>
      <c r="F658" s="134" t="s">
        <v>867</v>
      </c>
      <c r="G658" s="135" t="s">
        <v>211</v>
      </c>
      <c r="H658" s="136">
        <v>97.28</v>
      </c>
      <c r="I658" s="137"/>
      <c r="J658" s="138">
        <f>ROUND(I658*H658,2)</f>
        <v>0</v>
      </c>
      <c r="K658" s="134" t="s">
        <v>188</v>
      </c>
      <c r="L658" s="33"/>
      <c r="M658" s="139" t="s">
        <v>20</v>
      </c>
      <c r="N658" s="140" t="s">
        <v>45</v>
      </c>
      <c r="P658" s="141">
        <f>O658*H658</f>
        <v>0</v>
      </c>
      <c r="Q658" s="141">
        <v>2.9999999999999997E-4</v>
      </c>
      <c r="R658" s="141">
        <f>Q658*H658</f>
        <v>2.9183999999999998E-2</v>
      </c>
      <c r="S658" s="141">
        <v>0</v>
      </c>
      <c r="T658" s="142">
        <f>S658*H658</f>
        <v>0</v>
      </c>
      <c r="AR658" s="143" t="s">
        <v>317</v>
      </c>
      <c r="AT658" s="143" t="s">
        <v>184</v>
      </c>
      <c r="AU658" s="143" t="s">
        <v>82</v>
      </c>
      <c r="AY658" s="18" t="s">
        <v>181</v>
      </c>
      <c r="BE658" s="144">
        <f>IF(N658="základní",J658,0)</f>
        <v>0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8" t="s">
        <v>22</v>
      </c>
      <c r="BK658" s="144">
        <f>ROUND(I658*H658,2)</f>
        <v>0</v>
      </c>
      <c r="BL658" s="18" t="s">
        <v>317</v>
      </c>
      <c r="BM658" s="143" t="s">
        <v>2464</v>
      </c>
    </row>
    <row r="659" spans="2:65" s="1" customFormat="1" ht="11.25">
      <c r="B659" s="33"/>
      <c r="D659" s="145" t="s">
        <v>191</v>
      </c>
      <c r="F659" s="146" t="s">
        <v>869</v>
      </c>
      <c r="I659" s="147"/>
      <c r="L659" s="33"/>
      <c r="M659" s="148"/>
      <c r="T659" s="54"/>
      <c r="AT659" s="18" t="s">
        <v>191</v>
      </c>
      <c r="AU659" s="18" t="s">
        <v>82</v>
      </c>
    </row>
    <row r="660" spans="2:65" s="12" customFormat="1" ht="11.25">
      <c r="B660" s="149"/>
      <c r="D660" s="150" t="s">
        <v>193</v>
      </c>
      <c r="E660" s="151" t="s">
        <v>20</v>
      </c>
      <c r="F660" s="152" t="s">
        <v>2279</v>
      </c>
      <c r="H660" s="151" t="s">
        <v>20</v>
      </c>
      <c r="I660" s="153"/>
      <c r="L660" s="149"/>
      <c r="M660" s="154"/>
      <c r="T660" s="155"/>
      <c r="AT660" s="151" t="s">
        <v>193</v>
      </c>
      <c r="AU660" s="151" t="s">
        <v>82</v>
      </c>
      <c r="AV660" s="12" t="s">
        <v>22</v>
      </c>
      <c r="AW660" s="12" t="s">
        <v>36</v>
      </c>
      <c r="AX660" s="12" t="s">
        <v>74</v>
      </c>
      <c r="AY660" s="151" t="s">
        <v>181</v>
      </c>
    </row>
    <row r="661" spans="2:65" s="13" customFormat="1" ht="11.25">
      <c r="B661" s="156"/>
      <c r="D661" s="150" t="s">
        <v>193</v>
      </c>
      <c r="E661" s="157" t="s">
        <v>20</v>
      </c>
      <c r="F661" s="158" t="s">
        <v>2465</v>
      </c>
      <c r="H661" s="159">
        <v>24.92</v>
      </c>
      <c r="I661" s="160"/>
      <c r="L661" s="156"/>
      <c r="M661" s="161"/>
      <c r="T661" s="162"/>
      <c r="AT661" s="157" t="s">
        <v>193</v>
      </c>
      <c r="AU661" s="157" t="s">
        <v>82</v>
      </c>
      <c r="AV661" s="13" t="s">
        <v>82</v>
      </c>
      <c r="AW661" s="13" t="s">
        <v>36</v>
      </c>
      <c r="AX661" s="13" t="s">
        <v>74</v>
      </c>
      <c r="AY661" s="157" t="s">
        <v>181</v>
      </c>
    </row>
    <row r="662" spans="2:65" s="13" customFormat="1" ht="11.25">
      <c r="B662" s="156"/>
      <c r="D662" s="150" t="s">
        <v>193</v>
      </c>
      <c r="E662" s="157" t="s">
        <v>20</v>
      </c>
      <c r="F662" s="158" t="s">
        <v>2466</v>
      </c>
      <c r="H662" s="159">
        <v>0.66600000000000004</v>
      </c>
      <c r="I662" s="160"/>
      <c r="L662" s="156"/>
      <c r="M662" s="161"/>
      <c r="T662" s="162"/>
      <c r="AT662" s="157" t="s">
        <v>193</v>
      </c>
      <c r="AU662" s="157" t="s">
        <v>82</v>
      </c>
      <c r="AV662" s="13" t="s">
        <v>82</v>
      </c>
      <c r="AW662" s="13" t="s">
        <v>36</v>
      </c>
      <c r="AX662" s="13" t="s">
        <v>74</v>
      </c>
      <c r="AY662" s="157" t="s">
        <v>181</v>
      </c>
    </row>
    <row r="663" spans="2:65" s="13" customFormat="1" ht="11.25">
      <c r="B663" s="156"/>
      <c r="D663" s="150" t="s">
        <v>193</v>
      </c>
      <c r="E663" s="157" t="s">
        <v>20</v>
      </c>
      <c r="F663" s="158" t="s">
        <v>2467</v>
      </c>
      <c r="H663" s="159">
        <v>0.41099999999999998</v>
      </c>
      <c r="I663" s="160"/>
      <c r="L663" s="156"/>
      <c r="M663" s="161"/>
      <c r="T663" s="162"/>
      <c r="AT663" s="157" t="s">
        <v>193</v>
      </c>
      <c r="AU663" s="157" t="s">
        <v>82</v>
      </c>
      <c r="AV663" s="13" t="s">
        <v>82</v>
      </c>
      <c r="AW663" s="13" t="s">
        <v>36</v>
      </c>
      <c r="AX663" s="13" t="s">
        <v>74</v>
      </c>
      <c r="AY663" s="157" t="s">
        <v>181</v>
      </c>
    </row>
    <row r="664" spans="2:65" s="13" customFormat="1" ht="11.25">
      <c r="B664" s="156"/>
      <c r="D664" s="150" t="s">
        <v>193</v>
      </c>
      <c r="E664" s="157" t="s">
        <v>20</v>
      </c>
      <c r="F664" s="158" t="s">
        <v>2468</v>
      </c>
      <c r="H664" s="159">
        <v>12.72</v>
      </c>
      <c r="I664" s="160"/>
      <c r="L664" s="156"/>
      <c r="M664" s="161"/>
      <c r="T664" s="162"/>
      <c r="AT664" s="157" t="s">
        <v>193</v>
      </c>
      <c r="AU664" s="157" t="s">
        <v>82</v>
      </c>
      <c r="AV664" s="13" t="s">
        <v>82</v>
      </c>
      <c r="AW664" s="13" t="s">
        <v>36</v>
      </c>
      <c r="AX664" s="13" t="s">
        <v>74</v>
      </c>
      <c r="AY664" s="157" t="s">
        <v>181</v>
      </c>
    </row>
    <row r="665" spans="2:65" s="13" customFormat="1" ht="11.25">
      <c r="B665" s="156"/>
      <c r="D665" s="150" t="s">
        <v>193</v>
      </c>
      <c r="E665" s="157" t="s">
        <v>20</v>
      </c>
      <c r="F665" s="158" t="s">
        <v>2469</v>
      </c>
      <c r="H665" s="159">
        <v>13</v>
      </c>
      <c r="I665" s="160"/>
      <c r="L665" s="156"/>
      <c r="M665" s="161"/>
      <c r="T665" s="162"/>
      <c r="AT665" s="157" t="s">
        <v>193</v>
      </c>
      <c r="AU665" s="157" t="s">
        <v>82</v>
      </c>
      <c r="AV665" s="13" t="s">
        <v>82</v>
      </c>
      <c r="AW665" s="13" t="s">
        <v>36</v>
      </c>
      <c r="AX665" s="13" t="s">
        <v>74</v>
      </c>
      <c r="AY665" s="157" t="s">
        <v>181</v>
      </c>
    </row>
    <row r="666" spans="2:65" s="13" customFormat="1" ht="11.25">
      <c r="B666" s="156"/>
      <c r="D666" s="150" t="s">
        <v>193</v>
      </c>
      <c r="E666" s="157" t="s">
        <v>20</v>
      </c>
      <c r="F666" s="158" t="s">
        <v>2470</v>
      </c>
      <c r="H666" s="159">
        <v>-7.13</v>
      </c>
      <c r="I666" s="160"/>
      <c r="L666" s="156"/>
      <c r="M666" s="161"/>
      <c r="T666" s="162"/>
      <c r="AT666" s="157" t="s">
        <v>193</v>
      </c>
      <c r="AU666" s="157" t="s">
        <v>82</v>
      </c>
      <c r="AV666" s="13" t="s">
        <v>82</v>
      </c>
      <c r="AW666" s="13" t="s">
        <v>36</v>
      </c>
      <c r="AX666" s="13" t="s">
        <v>74</v>
      </c>
      <c r="AY666" s="157" t="s">
        <v>181</v>
      </c>
    </row>
    <row r="667" spans="2:65" s="12" customFormat="1" ht="11.25">
      <c r="B667" s="149"/>
      <c r="D667" s="150" t="s">
        <v>193</v>
      </c>
      <c r="E667" s="151" t="s">
        <v>20</v>
      </c>
      <c r="F667" s="152" t="s">
        <v>2281</v>
      </c>
      <c r="H667" s="151" t="s">
        <v>20</v>
      </c>
      <c r="I667" s="153"/>
      <c r="L667" s="149"/>
      <c r="M667" s="154"/>
      <c r="T667" s="155"/>
      <c r="AT667" s="151" t="s">
        <v>193</v>
      </c>
      <c r="AU667" s="151" t="s">
        <v>82</v>
      </c>
      <c r="AV667" s="12" t="s">
        <v>22</v>
      </c>
      <c r="AW667" s="12" t="s">
        <v>36</v>
      </c>
      <c r="AX667" s="12" t="s">
        <v>74</v>
      </c>
      <c r="AY667" s="151" t="s">
        <v>181</v>
      </c>
    </row>
    <row r="668" spans="2:65" s="13" customFormat="1" ht="11.25">
      <c r="B668" s="156"/>
      <c r="D668" s="150" t="s">
        <v>193</v>
      </c>
      <c r="E668" s="157" t="s">
        <v>20</v>
      </c>
      <c r="F668" s="158" t="s">
        <v>2471</v>
      </c>
      <c r="H668" s="159">
        <v>24.64</v>
      </c>
      <c r="I668" s="160"/>
      <c r="L668" s="156"/>
      <c r="M668" s="161"/>
      <c r="T668" s="162"/>
      <c r="AT668" s="157" t="s">
        <v>193</v>
      </c>
      <c r="AU668" s="157" t="s">
        <v>82</v>
      </c>
      <c r="AV668" s="13" t="s">
        <v>82</v>
      </c>
      <c r="AW668" s="13" t="s">
        <v>36</v>
      </c>
      <c r="AX668" s="13" t="s">
        <v>74</v>
      </c>
      <c r="AY668" s="157" t="s">
        <v>181</v>
      </c>
    </row>
    <row r="669" spans="2:65" s="13" customFormat="1" ht="11.25">
      <c r="B669" s="156"/>
      <c r="D669" s="150" t="s">
        <v>193</v>
      </c>
      <c r="E669" s="157" t="s">
        <v>20</v>
      </c>
      <c r="F669" s="158" t="s">
        <v>2472</v>
      </c>
      <c r="H669" s="159">
        <v>12.52</v>
      </c>
      <c r="I669" s="160"/>
      <c r="L669" s="156"/>
      <c r="M669" s="161"/>
      <c r="T669" s="162"/>
      <c r="AT669" s="157" t="s">
        <v>193</v>
      </c>
      <c r="AU669" s="157" t="s">
        <v>82</v>
      </c>
      <c r="AV669" s="13" t="s">
        <v>82</v>
      </c>
      <c r="AW669" s="13" t="s">
        <v>36</v>
      </c>
      <c r="AX669" s="13" t="s">
        <v>74</v>
      </c>
      <c r="AY669" s="157" t="s">
        <v>181</v>
      </c>
    </row>
    <row r="670" spans="2:65" s="13" customFormat="1" ht="11.25">
      <c r="B670" s="156"/>
      <c r="D670" s="150" t="s">
        <v>193</v>
      </c>
      <c r="E670" s="157" t="s">
        <v>20</v>
      </c>
      <c r="F670" s="158" t="s">
        <v>2473</v>
      </c>
      <c r="H670" s="159">
        <v>12.84</v>
      </c>
      <c r="I670" s="160"/>
      <c r="L670" s="156"/>
      <c r="M670" s="161"/>
      <c r="T670" s="162"/>
      <c r="AT670" s="157" t="s">
        <v>193</v>
      </c>
      <c r="AU670" s="157" t="s">
        <v>82</v>
      </c>
      <c r="AV670" s="13" t="s">
        <v>82</v>
      </c>
      <c r="AW670" s="13" t="s">
        <v>36</v>
      </c>
      <c r="AX670" s="13" t="s">
        <v>74</v>
      </c>
      <c r="AY670" s="157" t="s">
        <v>181</v>
      </c>
    </row>
    <row r="671" spans="2:65" s="13" customFormat="1" ht="11.25">
      <c r="B671" s="156"/>
      <c r="D671" s="150" t="s">
        <v>193</v>
      </c>
      <c r="E671" s="157" t="s">
        <v>20</v>
      </c>
      <c r="F671" s="158" t="s">
        <v>2474</v>
      </c>
      <c r="H671" s="159">
        <v>10.26</v>
      </c>
      <c r="I671" s="160"/>
      <c r="L671" s="156"/>
      <c r="M671" s="161"/>
      <c r="T671" s="162"/>
      <c r="AT671" s="157" t="s">
        <v>193</v>
      </c>
      <c r="AU671" s="157" t="s">
        <v>82</v>
      </c>
      <c r="AV671" s="13" t="s">
        <v>82</v>
      </c>
      <c r="AW671" s="13" t="s">
        <v>36</v>
      </c>
      <c r="AX671" s="13" t="s">
        <v>74</v>
      </c>
      <c r="AY671" s="157" t="s">
        <v>181</v>
      </c>
    </row>
    <row r="672" spans="2:65" s="13" customFormat="1" ht="11.25">
      <c r="B672" s="156"/>
      <c r="D672" s="150" t="s">
        <v>193</v>
      </c>
      <c r="E672" s="157" t="s">
        <v>20</v>
      </c>
      <c r="F672" s="158" t="s">
        <v>2475</v>
      </c>
      <c r="H672" s="159">
        <v>0.69399999999999995</v>
      </c>
      <c r="I672" s="160"/>
      <c r="L672" s="156"/>
      <c r="M672" s="161"/>
      <c r="T672" s="162"/>
      <c r="AT672" s="157" t="s">
        <v>193</v>
      </c>
      <c r="AU672" s="157" t="s">
        <v>82</v>
      </c>
      <c r="AV672" s="13" t="s">
        <v>82</v>
      </c>
      <c r="AW672" s="13" t="s">
        <v>36</v>
      </c>
      <c r="AX672" s="13" t="s">
        <v>74</v>
      </c>
      <c r="AY672" s="157" t="s">
        <v>181</v>
      </c>
    </row>
    <row r="673" spans="2:65" s="13" customFormat="1" ht="11.25">
      <c r="B673" s="156"/>
      <c r="D673" s="150" t="s">
        <v>193</v>
      </c>
      <c r="E673" s="157" t="s">
        <v>20</v>
      </c>
      <c r="F673" s="158" t="s">
        <v>2476</v>
      </c>
      <c r="H673" s="159">
        <v>0.27700000000000002</v>
      </c>
      <c r="I673" s="160"/>
      <c r="L673" s="156"/>
      <c r="M673" s="161"/>
      <c r="T673" s="162"/>
      <c r="AT673" s="157" t="s">
        <v>193</v>
      </c>
      <c r="AU673" s="157" t="s">
        <v>82</v>
      </c>
      <c r="AV673" s="13" t="s">
        <v>82</v>
      </c>
      <c r="AW673" s="13" t="s">
        <v>36</v>
      </c>
      <c r="AX673" s="13" t="s">
        <v>74</v>
      </c>
      <c r="AY673" s="157" t="s">
        <v>181</v>
      </c>
    </row>
    <row r="674" spans="2:65" s="13" customFormat="1" ht="11.25">
      <c r="B674" s="156"/>
      <c r="D674" s="150" t="s">
        <v>193</v>
      </c>
      <c r="E674" s="157" t="s">
        <v>20</v>
      </c>
      <c r="F674" s="158" t="s">
        <v>2477</v>
      </c>
      <c r="H674" s="159">
        <v>0.13200000000000001</v>
      </c>
      <c r="I674" s="160"/>
      <c r="L674" s="156"/>
      <c r="M674" s="161"/>
      <c r="T674" s="162"/>
      <c r="AT674" s="157" t="s">
        <v>193</v>
      </c>
      <c r="AU674" s="157" t="s">
        <v>82</v>
      </c>
      <c r="AV674" s="13" t="s">
        <v>82</v>
      </c>
      <c r="AW674" s="13" t="s">
        <v>36</v>
      </c>
      <c r="AX674" s="13" t="s">
        <v>74</v>
      </c>
      <c r="AY674" s="157" t="s">
        <v>181</v>
      </c>
    </row>
    <row r="675" spans="2:65" s="13" customFormat="1" ht="11.25">
      <c r="B675" s="156"/>
      <c r="D675" s="150" t="s">
        <v>193</v>
      </c>
      <c r="E675" s="157" t="s">
        <v>20</v>
      </c>
      <c r="F675" s="158" t="s">
        <v>2478</v>
      </c>
      <c r="H675" s="159">
        <v>-8.67</v>
      </c>
      <c r="I675" s="160"/>
      <c r="L675" s="156"/>
      <c r="M675" s="161"/>
      <c r="T675" s="162"/>
      <c r="AT675" s="157" t="s">
        <v>193</v>
      </c>
      <c r="AU675" s="157" t="s">
        <v>82</v>
      </c>
      <c r="AV675" s="13" t="s">
        <v>82</v>
      </c>
      <c r="AW675" s="13" t="s">
        <v>36</v>
      </c>
      <c r="AX675" s="13" t="s">
        <v>74</v>
      </c>
      <c r="AY675" s="157" t="s">
        <v>181</v>
      </c>
    </row>
    <row r="676" spans="2:65" s="14" customFormat="1" ht="11.25">
      <c r="B676" s="163"/>
      <c r="D676" s="150" t="s">
        <v>193</v>
      </c>
      <c r="E676" s="164" t="s">
        <v>20</v>
      </c>
      <c r="F676" s="165" t="s">
        <v>202</v>
      </c>
      <c r="H676" s="166">
        <v>97.28</v>
      </c>
      <c r="I676" s="167"/>
      <c r="L676" s="163"/>
      <c r="M676" s="168"/>
      <c r="T676" s="169"/>
      <c r="AT676" s="164" t="s">
        <v>193</v>
      </c>
      <c r="AU676" s="164" t="s">
        <v>82</v>
      </c>
      <c r="AV676" s="14" t="s">
        <v>189</v>
      </c>
      <c r="AW676" s="14" t="s">
        <v>36</v>
      </c>
      <c r="AX676" s="14" t="s">
        <v>22</v>
      </c>
      <c r="AY676" s="164" t="s">
        <v>181</v>
      </c>
    </row>
    <row r="677" spans="2:65" s="1" customFormat="1" ht="33" customHeight="1">
      <c r="B677" s="33"/>
      <c r="C677" s="132" t="s">
        <v>791</v>
      </c>
      <c r="D677" s="132" t="s">
        <v>184</v>
      </c>
      <c r="E677" s="133" t="s">
        <v>891</v>
      </c>
      <c r="F677" s="134" t="s">
        <v>892</v>
      </c>
      <c r="G677" s="135" t="s">
        <v>211</v>
      </c>
      <c r="H677" s="136">
        <v>97.28</v>
      </c>
      <c r="I677" s="137"/>
      <c r="J677" s="138">
        <f>ROUND(I677*H677,2)</f>
        <v>0</v>
      </c>
      <c r="K677" s="134" t="s">
        <v>188</v>
      </c>
      <c r="L677" s="33"/>
      <c r="M677" s="139" t="s">
        <v>20</v>
      </c>
      <c r="N677" s="140" t="s">
        <v>45</v>
      </c>
      <c r="P677" s="141">
        <f>O677*H677</f>
        <v>0</v>
      </c>
      <c r="Q677" s="141">
        <v>4.4999999999999997E-3</v>
      </c>
      <c r="R677" s="141">
        <f>Q677*H677</f>
        <v>0.43775999999999998</v>
      </c>
      <c r="S677" s="141">
        <v>0</v>
      </c>
      <c r="T677" s="142">
        <f>S677*H677</f>
        <v>0</v>
      </c>
      <c r="AR677" s="143" t="s">
        <v>317</v>
      </c>
      <c r="AT677" s="143" t="s">
        <v>184</v>
      </c>
      <c r="AU677" s="143" t="s">
        <v>82</v>
      </c>
      <c r="AY677" s="18" t="s">
        <v>181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8" t="s">
        <v>22</v>
      </c>
      <c r="BK677" s="144">
        <f>ROUND(I677*H677,2)</f>
        <v>0</v>
      </c>
      <c r="BL677" s="18" t="s">
        <v>317</v>
      </c>
      <c r="BM677" s="143" t="s">
        <v>2479</v>
      </c>
    </row>
    <row r="678" spans="2:65" s="1" customFormat="1" ht="11.25">
      <c r="B678" s="33"/>
      <c r="D678" s="145" t="s">
        <v>191</v>
      </c>
      <c r="F678" s="146" t="s">
        <v>894</v>
      </c>
      <c r="I678" s="147"/>
      <c r="L678" s="33"/>
      <c r="M678" s="148"/>
      <c r="T678" s="54"/>
      <c r="AT678" s="18" t="s">
        <v>191</v>
      </c>
      <c r="AU678" s="18" t="s">
        <v>82</v>
      </c>
    </row>
    <row r="679" spans="2:65" s="12" customFormat="1" ht="11.25">
      <c r="B679" s="149"/>
      <c r="D679" s="150" t="s">
        <v>193</v>
      </c>
      <c r="E679" s="151" t="s">
        <v>20</v>
      </c>
      <c r="F679" s="152" t="s">
        <v>2279</v>
      </c>
      <c r="H679" s="151" t="s">
        <v>20</v>
      </c>
      <c r="I679" s="153"/>
      <c r="L679" s="149"/>
      <c r="M679" s="154"/>
      <c r="T679" s="155"/>
      <c r="AT679" s="151" t="s">
        <v>193</v>
      </c>
      <c r="AU679" s="151" t="s">
        <v>82</v>
      </c>
      <c r="AV679" s="12" t="s">
        <v>22</v>
      </c>
      <c r="AW679" s="12" t="s">
        <v>36</v>
      </c>
      <c r="AX679" s="12" t="s">
        <v>74</v>
      </c>
      <c r="AY679" s="151" t="s">
        <v>181</v>
      </c>
    </row>
    <row r="680" spans="2:65" s="13" customFormat="1" ht="11.25">
      <c r="B680" s="156"/>
      <c r="D680" s="150" t="s">
        <v>193</v>
      </c>
      <c r="E680" s="157" t="s">
        <v>20</v>
      </c>
      <c r="F680" s="158" t="s">
        <v>2465</v>
      </c>
      <c r="H680" s="159">
        <v>24.92</v>
      </c>
      <c r="I680" s="160"/>
      <c r="L680" s="156"/>
      <c r="M680" s="161"/>
      <c r="T680" s="162"/>
      <c r="AT680" s="157" t="s">
        <v>193</v>
      </c>
      <c r="AU680" s="157" t="s">
        <v>82</v>
      </c>
      <c r="AV680" s="13" t="s">
        <v>82</v>
      </c>
      <c r="AW680" s="13" t="s">
        <v>36</v>
      </c>
      <c r="AX680" s="13" t="s">
        <v>74</v>
      </c>
      <c r="AY680" s="157" t="s">
        <v>181</v>
      </c>
    </row>
    <row r="681" spans="2:65" s="13" customFormat="1" ht="11.25">
      <c r="B681" s="156"/>
      <c r="D681" s="150" t="s">
        <v>193</v>
      </c>
      <c r="E681" s="157" t="s">
        <v>20</v>
      </c>
      <c r="F681" s="158" t="s">
        <v>2466</v>
      </c>
      <c r="H681" s="159">
        <v>0.66600000000000004</v>
      </c>
      <c r="I681" s="160"/>
      <c r="L681" s="156"/>
      <c r="M681" s="161"/>
      <c r="T681" s="162"/>
      <c r="AT681" s="157" t="s">
        <v>193</v>
      </c>
      <c r="AU681" s="157" t="s">
        <v>82</v>
      </c>
      <c r="AV681" s="13" t="s">
        <v>82</v>
      </c>
      <c r="AW681" s="13" t="s">
        <v>36</v>
      </c>
      <c r="AX681" s="13" t="s">
        <v>74</v>
      </c>
      <c r="AY681" s="157" t="s">
        <v>181</v>
      </c>
    </row>
    <row r="682" spans="2:65" s="13" customFormat="1" ht="11.25">
      <c r="B682" s="156"/>
      <c r="D682" s="150" t="s">
        <v>193</v>
      </c>
      <c r="E682" s="157" t="s">
        <v>20</v>
      </c>
      <c r="F682" s="158" t="s">
        <v>2467</v>
      </c>
      <c r="H682" s="159">
        <v>0.41099999999999998</v>
      </c>
      <c r="I682" s="160"/>
      <c r="L682" s="156"/>
      <c r="M682" s="161"/>
      <c r="T682" s="162"/>
      <c r="AT682" s="157" t="s">
        <v>193</v>
      </c>
      <c r="AU682" s="157" t="s">
        <v>82</v>
      </c>
      <c r="AV682" s="13" t="s">
        <v>82</v>
      </c>
      <c r="AW682" s="13" t="s">
        <v>36</v>
      </c>
      <c r="AX682" s="13" t="s">
        <v>74</v>
      </c>
      <c r="AY682" s="157" t="s">
        <v>181</v>
      </c>
    </row>
    <row r="683" spans="2:65" s="13" customFormat="1" ht="11.25">
      <c r="B683" s="156"/>
      <c r="D683" s="150" t="s">
        <v>193</v>
      </c>
      <c r="E683" s="157" t="s">
        <v>20</v>
      </c>
      <c r="F683" s="158" t="s">
        <v>2468</v>
      </c>
      <c r="H683" s="159">
        <v>12.72</v>
      </c>
      <c r="I683" s="160"/>
      <c r="L683" s="156"/>
      <c r="M683" s="161"/>
      <c r="T683" s="162"/>
      <c r="AT683" s="157" t="s">
        <v>193</v>
      </c>
      <c r="AU683" s="157" t="s">
        <v>82</v>
      </c>
      <c r="AV683" s="13" t="s">
        <v>82</v>
      </c>
      <c r="AW683" s="13" t="s">
        <v>36</v>
      </c>
      <c r="AX683" s="13" t="s">
        <v>74</v>
      </c>
      <c r="AY683" s="157" t="s">
        <v>181</v>
      </c>
    </row>
    <row r="684" spans="2:65" s="13" customFormat="1" ht="11.25">
      <c r="B684" s="156"/>
      <c r="D684" s="150" t="s">
        <v>193</v>
      </c>
      <c r="E684" s="157" t="s">
        <v>20</v>
      </c>
      <c r="F684" s="158" t="s">
        <v>2469</v>
      </c>
      <c r="H684" s="159">
        <v>13</v>
      </c>
      <c r="I684" s="160"/>
      <c r="L684" s="156"/>
      <c r="M684" s="161"/>
      <c r="T684" s="162"/>
      <c r="AT684" s="157" t="s">
        <v>193</v>
      </c>
      <c r="AU684" s="157" t="s">
        <v>82</v>
      </c>
      <c r="AV684" s="13" t="s">
        <v>82</v>
      </c>
      <c r="AW684" s="13" t="s">
        <v>36</v>
      </c>
      <c r="AX684" s="13" t="s">
        <v>74</v>
      </c>
      <c r="AY684" s="157" t="s">
        <v>181</v>
      </c>
    </row>
    <row r="685" spans="2:65" s="13" customFormat="1" ht="11.25">
      <c r="B685" s="156"/>
      <c r="D685" s="150" t="s">
        <v>193</v>
      </c>
      <c r="E685" s="157" t="s">
        <v>20</v>
      </c>
      <c r="F685" s="158" t="s">
        <v>2470</v>
      </c>
      <c r="H685" s="159">
        <v>-7.13</v>
      </c>
      <c r="I685" s="160"/>
      <c r="L685" s="156"/>
      <c r="M685" s="161"/>
      <c r="T685" s="162"/>
      <c r="AT685" s="157" t="s">
        <v>193</v>
      </c>
      <c r="AU685" s="157" t="s">
        <v>82</v>
      </c>
      <c r="AV685" s="13" t="s">
        <v>82</v>
      </c>
      <c r="AW685" s="13" t="s">
        <v>36</v>
      </c>
      <c r="AX685" s="13" t="s">
        <v>74</v>
      </c>
      <c r="AY685" s="157" t="s">
        <v>181</v>
      </c>
    </row>
    <row r="686" spans="2:65" s="12" customFormat="1" ht="11.25">
      <c r="B686" s="149"/>
      <c r="D686" s="150" t="s">
        <v>193</v>
      </c>
      <c r="E686" s="151" t="s">
        <v>20</v>
      </c>
      <c r="F686" s="152" t="s">
        <v>2281</v>
      </c>
      <c r="H686" s="151" t="s">
        <v>20</v>
      </c>
      <c r="I686" s="153"/>
      <c r="L686" s="149"/>
      <c r="M686" s="154"/>
      <c r="T686" s="155"/>
      <c r="AT686" s="151" t="s">
        <v>193</v>
      </c>
      <c r="AU686" s="151" t="s">
        <v>82</v>
      </c>
      <c r="AV686" s="12" t="s">
        <v>22</v>
      </c>
      <c r="AW686" s="12" t="s">
        <v>36</v>
      </c>
      <c r="AX686" s="12" t="s">
        <v>74</v>
      </c>
      <c r="AY686" s="151" t="s">
        <v>181</v>
      </c>
    </row>
    <row r="687" spans="2:65" s="13" customFormat="1" ht="11.25">
      <c r="B687" s="156"/>
      <c r="D687" s="150" t="s">
        <v>193</v>
      </c>
      <c r="E687" s="157" t="s">
        <v>20</v>
      </c>
      <c r="F687" s="158" t="s">
        <v>2471</v>
      </c>
      <c r="H687" s="159">
        <v>24.64</v>
      </c>
      <c r="I687" s="160"/>
      <c r="L687" s="156"/>
      <c r="M687" s="161"/>
      <c r="T687" s="162"/>
      <c r="AT687" s="157" t="s">
        <v>193</v>
      </c>
      <c r="AU687" s="157" t="s">
        <v>82</v>
      </c>
      <c r="AV687" s="13" t="s">
        <v>82</v>
      </c>
      <c r="AW687" s="13" t="s">
        <v>36</v>
      </c>
      <c r="AX687" s="13" t="s">
        <v>74</v>
      </c>
      <c r="AY687" s="157" t="s">
        <v>181</v>
      </c>
    </row>
    <row r="688" spans="2:65" s="13" customFormat="1" ht="11.25">
      <c r="B688" s="156"/>
      <c r="D688" s="150" t="s">
        <v>193</v>
      </c>
      <c r="E688" s="157" t="s">
        <v>20</v>
      </c>
      <c r="F688" s="158" t="s">
        <v>2472</v>
      </c>
      <c r="H688" s="159">
        <v>12.52</v>
      </c>
      <c r="I688" s="160"/>
      <c r="L688" s="156"/>
      <c r="M688" s="161"/>
      <c r="T688" s="162"/>
      <c r="AT688" s="157" t="s">
        <v>193</v>
      </c>
      <c r="AU688" s="157" t="s">
        <v>82</v>
      </c>
      <c r="AV688" s="13" t="s">
        <v>82</v>
      </c>
      <c r="AW688" s="13" t="s">
        <v>36</v>
      </c>
      <c r="AX688" s="13" t="s">
        <v>74</v>
      </c>
      <c r="AY688" s="157" t="s">
        <v>181</v>
      </c>
    </row>
    <row r="689" spans="2:65" s="13" customFormat="1" ht="11.25">
      <c r="B689" s="156"/>
      <c r="D689" s="150" t="s">
        <v>193</v>
      </c>
      <c r="E689" s="157" t="s">
        <v>20</v>
      </c>
      <c r="F689" s="158" t="s">
        <v>2473</v>
      </c>
      <c r="H689" s="159">
        <v>12.84</v>
      </c>
      <c r="I689" s="160"/>
      <c r="L689" s="156"/>
      <c r="M689" s="161"/>
      <c r="T689" s="162"/>
      <c r="AT689" s="157" t="s">
        <v>193</v>
      </c>
      <c r="AU689" s="157" t="s">
        <v>82</v>
      </c>
      <c r="AV689" s="13" t="s">
        <v>82</v>
      </c>
      <c r="AW689" s="13" t="s">
        <v>36</v>
      </c>
      <c r="AX689" s="13" t="s">
        <v>74</v>
      </c>
      <c r="AY689" s="157" t="s">
        <v>181</v>
      </c>
    </row>
    <row r="690" spans="2:65" s="13" customFormat="1" ht="11.25">
      <c r="B690" s="156"/>
      <c r="D690" s="150" t="s">
        <v>193</v>
      </c>
      <c r="E690" s="157" t="s">
        <v>20</v>
      </c>
      <c r="F690" s="158" t="s">
        <v>2474</v>
      </c>
      <c r="H690" s="159">
        <v>10.26</v>
      </c>
      <c r="I690" s="160"/>
      <c r="L690" s="156"/>
      <c r="M690" s="161"/>
      <c r="T690" s="162"/>
      <c r="AT690" s="157" t="s">
        <v>193</v>
      </c>
      <c r="AU690" s="157" t="s">
        <v>82</v>
      </c>
      <c r="AV690" s="13" t="s">
        <v>82</v>
      </c>
      <c r="AW690" s="13" t="s">
        <v>36</v>
      </c>
      <c r="AX690" s="13" t="s">
        <v>74</v>
      </c>
      <c r="AY690" s="157" t="s">
        <v>181</v>
      </c>
    </row>
    <row r="691" spans="2:65" s="13" customFormat="1" ht="11.25">
      <c r="B691" s="156"/>
      <c r="D691" s="150" t="s">
        <v>193</v>
      </c>
      <c r="E691" s="157" t="s">
        <v>20</v>
      </c>
      <c r="F691" s="158" t="s">
        <v>2475</v>
      </c>
      <c r="H691" s="159">
        <v>0.69399999999999995</v>
      </c>
      <c r="I691" s="160"/>
      <c r="L691" s="156"/>
      <c r="M691" s="161"/>
      <c r="T691" s="162"/>
      <c r="AT691" s="157" t="s">
        <v>193</v>
      </c>
      <c r="AU691" s="157" t="s">
        <v>82</v>
      </c>
      <c r="AV691" s="13" t="s">
        <v>82</v>
      </c>
      <c r="AW691" s="13" t="s">
        <v>36</v>
      </c>
      <c r="AX691" s="13" t="s">
        <v>74</v>
      </c>
      <c r="AY691" s="157" t="s">
        <v>181</v>
      </c>
    </row>
    <row r="692" spans="2:65" s="13" customFormat="1" ht="11.25">
      <c r="B692" s="156"/>
      <c r="D692" s="150" t="s">
        <v>193</v>
      </c>
      <c r="E692" s="157" t="s">
        <v>20</v>
      </c>
      <c r="F692" s="158" t="s">
        <v>2476</v>
      </c>
      <c r="H692" s="159">
        <v>0.27700000000000002</v>
      </c>
      <c r="I692" s="160"/>
      <c r="L692" s="156"/>
      <c r="M692" s="161"/>
      <c r="T692" s="162"/>
      <c r="AT692" s="157" t="s">
        <v>193</v>
      </c>
      <c r="AU692" s="157" t="s">
        <v>82</v>
      </c>
      <c r="AV692" s="13" t="s">
        <v>82</v>
      </c>
      <c r="AW692" s="13" t="s">
        <v>36</v>
      </c>
      <c r="AX692" s="13" t="s">
        <v>74</v>
      </c>
      <c r="AY692" s="157" t="s">
        <v>181</v>
      </c>
    </row>
    <row r="693" spans="2:65" s="13" customFormat="1" ht="11.25">
      <c r="B693" s="156"/>
      <c r="D693" s="150" t="s">
        <v>193</v>
      </c>
      <c r="E693" s="157" t="s">
        <v>20</v>
      </c>
      <c r="F693" s="158" t="s">
        <v>2477</v>
      </c>
      <c r="H693" s="159">
        <v>0.13200000000000001</v>
      </c>
      <c r="I693" s="160"/>
      <c r="L693" s="156"/>
      <c r="M693" s="161"/>
      <c r="T693" s="162"/>
      <c r="AT693" s="157" t="s">
        <v>193</v>
      </c>
      <c r="AU693" s="157" t="s">
        <v>82</v>
      </c>
      <c r="AV693" s="13" t="s">
        <v>82</v>
      </c>
      <c r="AW693" s="13" t="s">
        <v>36</v>
      </c>
      <c r="AX693" s="13" t="s">
        <v>74</v>
      </c>
      <c r="AY693" s="157" t="s">
        <v>181</v>
      </c>
    </row>
    <row r="694" spans="2:65" s="13" customFormat="1" ht="11.25">
      <c r="B694" s="156"/>
      <c r="D694" s="150" t="s">
        <v>193</v>
      </c>
      <c r="E694" s="157" t="s">
        <v>20</v>
      </c>
      <c r="F694" s="158" t="s">
        <v>2478</v>
      </c>
      <c r="H694" s="159">
        <v>-8.67</v>
      </c>
      <c r="I694" s="160"/>
      <c r="L694" s="156"/>
      <c r="M694" s="161"/>
      <c r="T694" s="162"/>
      <c r="AT694" s="157" t="s">
        <v>193</v>
      </c>
      <c r="AU694" s="157" t="s">
        <v>82</v>
      </c>
      <c r="AV694" s="13" t="s">
        <v>82</v>
      </c>
      <c r="AW694" s="13" t="s">
        <v>36</v>
      </c>
      <c r="AX694" s="13" t="s">
        <v>74</v>
      </c>
      <c r="AY694" s="157" t="s">
        <v>181</v>
      </c>
    </row>
    <row r="695" spans="2:65" s="14" customFormat="1" ht="11.25">
      <c r="B695" s="163"/>
      <c r="D695" s="150" t="s">
        <v>193</v>
      </c>
      <c r="E695" s="164" t="s">
        <v>20</v>
      </c>
      <c r="F695" s="165" t="s">
        <v>202</v>
      </c>
      <c r="H695" s="166">
        <v>97.28</v>
      </c>
      <c r="I695" s="167"/>
      <c r="L695" s="163"/>
      <c r="M695" s="168"/>
      <c r="T695" s="169"/>
      <c r="AT695" s="164" t="s">
        <v>193</v>
      </c>
      <c r="AU695" s="164" t="s">
        <v>82</v>
      </c>
      <c r="AV695" s="14" t="s">
        <v>189</v>
      </c>
      <c r="AW695" s="14" t="s">
        <v>36</v>
      </c>
      <c r="AX695" s="14" t="s">
        <v>22</v>
      </c>
      <c r="AY695" s="164" t="s">
        <v>181</v>
      </c>
    </row>
    <row r="696" spans="2:65" s="1" customFormat="1" ht="24.2" customHeight="1">
      <c r="B696" s="33"/>
      <c r="C696" s="132" t="s">
        <v>798</v>
      </c>
      <c r="D696" s="132" t="s">
        <v>184</v>
      </c>
      <c r="E696" s="133" t="s">
        <v>896</v>
      </c>
      <c r="F696" s="134" t="s">
        <v>897</v>
      </c>
      <c r="G696" s="135" t="s">
        <v>211</v>
      </c>
      <c r="H696" s="136">
        <v>82.65</v>
      </c>
      <c r="I696" s="137"/>
      <c r="J696" s="138">
        <f>ROUND(I696*H696,2)</f>
        <v>0</v>
      </c>
      <c r="K696" s="134" t="s">
        <v>188</v>
      </c>
      <c r="L696" s="33"/>
      <c r="M696" s="139" t="s">
        <v>20</v>
      </c>
      <c r="N696" s="140" t="s">
        <v>45</v>
      </c>
      <c r="P696" s="141">
        <f>O696*H696</f>
        <v>0</v>
      </c>
      <c r="Q696" s="141">
        <v>0</v>
      </c>
      <c r="R696" s="141">
        <f>Q696*H696</f>
        <v>0</v>
      </c>
      <c r="S696" s="141">
        <v>8.1500000000000003E-2</v>
      </c>
      <c r="T696" s="142">
        <f>S696*H696</f>
        <v>6.7359750000000007</v>
      </c>
      <c r="AR696" s="143" t="s">
        <v>317</v>
      </c>
      <c r="AT696" s="143" t="s">
        <v>184</v>
      </c>
      <c r="AU696" s="143" t="s">
        <v>82</v>
      </c>
      <c r="AY696" s="18" t="s">
        <v>181</v>
      </c>
      <c r="BE696" s="144">
        <f>IF(N696="základní",J696,0)</f>
        <v>0</v>
      </c>
      <c r="BF696" s="144">
        <f>IF(N696="snížená",J696,0)</f>
        <v>0</v>
      </c>
      <c r="BG696" s="144">
        <f>IF(N696="zákl. přenesená",J696,0)</f>
        <v>0</v>
      </c>
      <c r="BH696" s="144">
        <f>IF(N696="sníž. přenesená",J696,0)</f>
        <v>0</v>
      </c>
      <c r="BI696" s="144">
        <f>IF(N696="nulová",J696,0)</f>
        <v>0</v>
      </c>
      <c r="BJ696" s="18" t="s">
        <v>22</v>
      </c>
      <c r="BK696" s="144">
        <f>ROUND(I696*H696,2)</f>
        <v>0</v>
      </c>
      <c r="BL696" s="18" t="s">
        <v>317</v>
      </c>
      <c r="BM696" s="143" t="s">
        <v>2480</v>
      </c>
    </row>
    <row r="697" spans="2:65" s="1" customFormat="1" ht="11.25">
      <c r="B697" s="33"/>
      <c r="D697" s="145" t="s">
        <v>191</v>
      </c>
      <c r="F697" s="146" t="s">
        <v>899</v>
      </c>
      <c r="I697" s="147"/>
      <c r="L697" s="33"/>
      <c r="M697" s="148"/>
      <c r="T697" s="54"/>
      <c r="AT697" s="18" t="s">
        <v>191</v>
      </c>
      <c r="AU697" s="18" t="s">
        <v>82</v>
      </c>
    </row>
    <row r="698" spans="2:65" s="12" customFormat="1" ht="11.25">
      <c r="B698" s="149"/>
      <c r="D698" s="150" t="s">
        <v>193</v>
      </c>
      <c r="E698" s="151" t="s">
        <v>20</v>
      </c>
      <c r="F698" s="152" t="s">
        <v>2285</v>
      </c>
      <c r="H698" s="151" t="s">
        <v>20</v>
      </c>
      <c r="I698" s="153"/>
      <c r="L698" s="149"/>
      <c r="M698" s="154"/>
      <c r="T698" s="155"/>
      <c r="AT698" s="151" t="s">
        <v>193</v>
      </c>
      <c r="AU698" s="151" t="s">
        <v>82</v>
      </c>
      <c r="AV698" s="12" t="s">
        <v>22</v>
      </c>
      <c r="AW698" s="12" t="s">
        <v>36</v>
      </c>
      <c r="AX698" s="12" t="s">
        <v>74</v>
      </c>
      <c r="AY698" s="151" t="s">
        <v>181</v>
      </c>
    </row>
    <row r="699" spans="2:65" s="13" customFormat="1" ht="22.5">
      <c r="B699" s="156"/>
      <c r="D699" s="150" t="s">
        <v>193</v>
      </c>
      <c r="E699" s="157" t="s">
        <v>20</v>
      </c>
      <c r="F699" s="158" t="s">
        <v>2481</v>
      </c>
      <c r="H699" s="159">
        <v>38.445</v>
      </c>
      <c r="I699" s="160"/>
      <c r="L699" s="156"/>
      <c r="M699" s="161"/>
      <c r="T699" s="162"/>
      <c r="AT699" s="157" t="s">
        <v>193</v>
      </c>
      <c r="AU699" s="157" t="s">
        <v>82</v>
      </c>
      <c r="AV699" s="13" t="s">
        <v>82</v>
      </c>
      <c r="AW699" s="13" t="s">
        <v>36</v>
      </c>
      <c r="AX699" s="13" t="s">
        <v>74</v>
      </c>
      <c r="AY699" s="157" t="s">
        <v>181</v>
      </c>
    </row>
    <row r="700" spans="2:65" s="13" customFormat="1" ht="11.25">
      <c r="B700" s="156"/>
      <c r="D700" s="150" t="s">
        <v>193</v>
      </c>
      <c r="E700" s="157" t="s">
        <v>20</v>
      </c>
      <c r="F700" s="158" t="s">
        <v>2482</v>
      </c>
      <c r="H700" s="159">
        <v>-6</v>
      </c>
      <c r="I700" s="160"/>
      <c r="L700" s="156"/>
      <c r="M700" s="161"/>
      <c r="T700" s="162"/>
      <c r="AT700" s="157" t="s">
        <v>193</v>
      </c>
      <c r="AU700" s="157" t="s">
        <v>82</v>
      </c>
      <c r="AV700" s="13" t="s">
        <v>82</v>
      </c>
      <c r="AW700" s="13" t="s">
        <v>36</v>
      </c>
      <c r="AX700" s="13" t="s">
        <v>74</v>
      </c>
      <c r="AY700" s="157" t="s">
        <v>181</v>
      </c>
    </row>
    <row r="701" spans="2:65" s="12" customFormat="1" ht="11.25">
      <c r="B701" s="149"/>
      <c r="D701" s="150" t="s">
        <v>193</v>
      </c>
      <c r="E701" s="151" t="s">
        <v>20</v>
      </c>
      <c r="F701" s="152" t="s">
        <v>2290</v>
      </c>
      <c r="H701" s="151" t="s">
        <v>20</v>
      </c>
      <c r="I701" s="153"/>
      <c r="L701" s="149"/>
      <c r="M701" s="154"/>
      <c r="T701" s="155"/>
      <c r="AT701" s="151" t="s">
        <v>193</v>
      </c>
      <c r="AU701" s="151" t="s">
        <v>82</v>
      </c>
      <c r="AV701" s="12" t="s">
        <v>22</v>
      </c>
      <c r="AW701" s="12" t="s">
        <v>36</v>
      </c>
      <c r="AX701" s="12" t="s">
        <v>74</v>
      </c>
      <c r="AY701" s="151" t="s">
        <v>181</v>
      </c>
    </row>
    <row r="702" spans="2:65" s="13" customFormat="1" ht="33.75">
      <c r="B702" s="156"/>
      <c r="D702" s="150" t="s">
        <v>193</v>
      </c>
      <c r="E702" s="157" t="s">
        <v>20</v>
      </c>
      <c r="F702" s="158" t="s">
        <v>2483</v>
      </c>
      <c r="H702" s="159">
        <v>58.005000000000003</v>
      </c>
      <c r="I702" s="160"/>
      <c r="L702" s="156"/>
      <c r="M702" s="161"/>
      <c r="T702" s="162"/>
      <c r="AT702" s="157" t="s">
        <v>193</v>
      </c>
      <c r="AU702" s="157" t="s">
        <v>82</v>
      </c>
      <c r="AV702" s="13" t="s">
        <v>82</v>
      </c>
      <c r="AW702" s="13" t="s">
        <v>36</v>
      </c>
      <c r="AX702" s="13" t="s">
        <v>74</v>
      </c>
      <c r="AY702" s="157" t="s">
        <v>181</v>
      </c>
    </row>
    <row r="703" spans="2:65" s="13" customFormat="1" ht="11.25">
      <c r="B703" s="156"/>
      <c r="D703" s="150" t="s">
        <v>193</v>
      </c>
      <c r="E703" s="157" t="s">
        <v>20</v>
      </c>
      <c r="F703" s="158" t="s">
        <v>2484</v>
      </c>
      <c r="H703" s="159">
        <v>-7.8</v>
      </c>
      <c r="I703" s="160"/>
      <c r="L703" s="156"/>
      <c r="M703" s="161"/>
      <c r="T703" s="162"/>
      <c r="AT703" s="157" t="s">
        <v>193</v>
      </c>
      <c r="AU703" s="157" t="s">
        <v>82</v>
      </c>
      <c r="AV703" s="13" t="s">
        <v>82</v>
      </c>
      <c r="AW703" s="13" t="s">
        <v>36</v>
      </c>
      <c r="AX703" s="13" t="s">
        <v>74</v>
      </c>
      <c r="AY703" s="157" t="s">
        <v>181</v>
      </c>
    </row>
    <row r="704" spans="2:65" s="14" customFormat="1" ht="11.25">
      <c r="B704" s="163"/>
      <c r="D704" s="150" t="s">
        <v>193</v>
      </c>
      <c r="E704" s="164" t="s">
        <v>20</v>
      </c>
      <c r="F704" s="165" t="s">
        <v>202</v>
      </c>
      <c r="H704" s="166">
        <v>82.65</v>
      </c>
      <c r="I704" s="167"/>
      <c r="L704" s="163"/>
      <c r="M704" s="168"/>
      <c r="T704" s="169"/>
      <c r="AT704" s="164" t="s">
        <v>193</v>
      </c>
      <c r="AU704" s="164" t="s">
        <v>82</v>
      </c>
      <c r="AV704" s="14" t="s">
        <v>189</v>
      </c>
      <c r="AW704" s="14" t="s">
        <v>36</v>
      </c>
      <c r="AX704" s="14" t="s">
        <v>22</v>
      </c>
      <c r="AY704" s="164" t="s">
        <v>181</v>
      </c>
    </row>
    <row r="705" spans="2:65" s="1" customFormat="1" ht="37.9" customHeight="1">
      <c r="B705" s="33"/>
      <c r="C705" s="132" t="s">
        <v>803</v>
      </c>
      <c r="D705" s="132" t="s">
        <v>184</v>
      </c>
      <c r="E705" s="133" t="s">
        <v>906</v>
      </c>
      <c r="F705" s="134" t="s">
        <v>907</v>
      </c>
      <c r="G705" s="135" t="s">
        <v>211</v>
      </c>
      <c r="H705" s="136">
        <v>97.28</v>
      </c>
      <c r="I705" s="137"/>
      <c r="J705" s="138">
        <f>ROUND(I705*H705,2)</f>
        <v>0</v>
      </c>
      <c r="K705" s="134" t="s">
        <v>188</v>
      </c>
      <c r="L705" s="33"/>
      <c r="M705" s="139" t="s">
        <v>20</v>
      </c>
      <c r="N705" s="140" t="s">
        <v>45</v>
      </c>
      <c r="P705" s="141">
        <f>O705*H705</f>
        <v>0</v>
      </c>
      <c r="Q705" s="141">
        <v>9.0900000000000009E-3</v>
      </c>
      <c r="R705" s="141">
        <f>Q705*H705</f>
        <v>0.88427520000000004</v>
      </c>
      <c r="S705" s="141">
        <v>0</v>
      </c>
      <c r="T705" s="142">
        <f>S705*H705</f>
        <v>0</v>
      </c>
      <c r="AR705" s="143" t="s">
        <v>317</v>
      </c>
      <c r="AT705" s="143" t="s">
        <v>184</v>
      </c>
      <c r="AU705" s="143" t="s">
        <v>82</v>
      </c>
      <c r="AY705" s="18" t="s">
        <v>181</v>
      </c>
      <c r="BE705" s="144">
        <f>IF(N705="základní",J705,0)</f>
        <v>0</v>
      </c>
      <c r="BF705" s="144">
        <f>IF(N705="snížená",J705,0)</f>
        <v>0</v>
      </c>
      <c r="BG705" s="144">
        <f>IF(N705="zákl. přenesená",J705,0)</f>
        <v>0</v>
      </c>
      <c r="BH705" s="144">
        <f>IF(N705="sníž. přenesená",J705,0)</f>
        <v>0</v>
      </c>
      <c r="BI705" s="144">
        <f>IF(N705="nulová",J705,0)</f>
        <v>0</v>
      </c>
      <c r="BJ705" s="18" t="s">
        <v>22</v>
      </c>
      <c r="BK705" s="144">
        <f>ROUND(I705*H705,2)</f>
        <v>0</v>
      </c>
      <c r="BL705" s="18" t="s">
        <v>317</v>
      </c>
      <c r="BM705" s="143" t="s">
        <v>2485</v>
      </c>
    </row>
    <row r="706" spans="2:65" s="1" customFormat="1" ht="11.25">
      <c r="B706" s="33"/>
      <c r="D706" s="145" t="s">
        <v>191</v>
      </c>
      <c r="F706" s="146" t="s">
        <v>909</v>
      </c>
      <c r="I706" s="147"/>
      <c r="L706" s="33"/>
      <c r="M706" s="148"/>
      <c r="T706" s="54"/>
      <c r="AT706" s="18" t="s">
        <v>191</v>
      </c>
      <c r="AU706" s="18" t="s">
        <v>82</v>
      </c>
    </row>
    <row r="707" spans="2:65" s="12" customFormat="1" ht="11.25">
      <c r="B707" s="149"/>
      <c r="D707" s="150" t="s">
        <v>193</v>
      </c>
      <c r="E707" s="151" t="s">
        <v>20</v>
      </c>
      <c r="F707" s="152" t="s">
        <v>2279</v>
      </c>
      <c r="H707" s="151" t="s">
        <v>20</v>
      </c>
      <c r="I707" s="153"/>
      <c r="L707" s="149"/>
      <c r="M707" s="154"/>
      <c r="T707" s="155"/>
      <c r="AT707" s="151" t="s">
        <v>193</v>
      </c>
      <c r="AU707" s="151" t="s">
        <v>82</v>
      </c>
      <c r="AV707" s="12" t="s">
        <v>22</v>
      </c>
      <c r="AW707" s="12" t="s">
        <v>36</v>
      </c>
      <c r="AX707" s="12" t="s">
        <v>74</v>
      </c>
      <c r="AY707" s="151" t="s">
        <v>181</v>
      </c>
    </row>
    <row r="708" spans="2:65" s="13" customFormat="1" ht="11.25">
      <c r="B708" s="156"/>
      <c r="D708" s="150" t="s">
        <v>193</v>
      </c>
      <c r="E708" s="157" t="s">
        <v>20</v>
      </c>
      <c r="F708" s="158" t="s">
        <v>2465</v>
      </c>
      <c r="H708" s="159">
        <v>24.92</v>
      </c>
      <c r="I708" s="160"/>
      <c r="L708" s="156"/>
      <c r="M708" s="161"/>
      <c r="T708" s="162"/>
      <c r="AT708" s="157" t="s">
        <v>193</v>
      </c>
      <c r="AU708" s="157" t="s">
        <v>82</v>
      </c>
      <c r="AV708" s="13" t="s">
        <v>82</v>
      </c>
      <c r="AW708" s="13" t="s">
        <v>36</v>
      </c>
      <c r="AX708" s="13" t="s">
        <v>74</v>
      </c>
      <c r="AY708" s="157" t="s">
        <v>181</v>
      </c>
    </row>
    <row r="709" spans="2:65" s="13" customFormat="1" ht="11.25">
      <c r="B709" s="156"/>
      <c r="D709" s="150" t="s">
        <v>193</v>
      </c>
      <c r="E709" s="157" t="s">
        <v>20</v>
      </c>
      <c r="F709" s="158" t="s">
        <v>2466</v>
      </c>
      <c r="H709" s="159">
        <v>0.66600000000000004</v>
      </c>
      <c r="I709" s="160"/>
      <c r="L709" s="156"/>
      <c r="M709" s="161"/>
      <c r="T709" s="162"/>
      <c r="AT709" s="157" t="s">
        <v>193</v>
      </c>
      <c r="AU709" s="157" t="s">
        <v>82</v>
      </c>
      <c r="AV709" s="13" t="s">
        <v>82</v>
      </c>
      <c r="AW709" s="13" t="s">
        <v>36</v>
      </c>
      <c r="AX709" s="13" t="s">
        <v>74</v>
      </c>
      <c r="AY709" s="157" t="s">
        <v>181</v>
      </c>
    </row>
    <row r="710" spans="2:65" s="13" customFormat="1" ht="11.25">
      <c r="B710" s="156"/>
      <c r="D710" s="150" t="s">
        <v>193</v>
      </c>
      <c r="E710" s="157" t="s">
        <v>20</v>
      </c>
      <c r="F710" s="158" t="s">
        <v>2467</v>
      </c>
      <c r="H710" s="159">
        <v>0.41099999999999998</v>
      </c>
      <c r="I710" s="160"/>
      <c r="L710" s="156"/>
      <c r="M710" s="161"/>
      <c r="T710" s="162"/>
      <c r="AT710" s="157" t="s">
        <v>193</v>
      </c>
      <c r="AU710" s="157" t="s">
        <v>82</v>
      </c>
      <c r="AV710" s="13" t="s">
        <v>82</v>
      </c>
      <c r="AW710" s="13" t="s">
        <v>36</v>
      </c>
      <c r="AX710" s="13" t="s">
        <v>74</v>
      </c>
      <c r="AY710" s="157" t="s">
        <v>181</v>
      </c>
    </row>
    <row r="711" spans="2:65" s="13" customFormat="1" ht="11.25">
      <c r="B711" s="156"/>
      <c r="D711" s="150" t="s">
        <v>193</v>
      </c>
      <c r="E711" s="157" t="s">
        <v>20</v>
      </c>
      <c r="F711" s="158" t="s">
        <v>2468</v>
      </c>
      <c r="H711" s="159">
        <v>12.72</v>
      </c>
      <c r="I711" s="160"/>
      <c r="L711" s="156"/>
      <c r="M711" s="161"/>
      <c r="T711" s="162"/>
      <c r="AT711" s="157" t="s">
        <v>193</v>
      </c>
      <c r="AU711" s="157" t="s">
        <v>82</v>
      </c>
      <c r="AV711" s="13" t="s">
        <v>82</v>
      </c>
      <c r="AW711" s="13" t="s">
        <v>36</v>
      </c>
      <c r="AX711" s="13" t="s">
        <v>74</v>
      </c>
      <c r="AY711" s="157" t="s">
        <v>181</v>
      </c>
    </row>
    <row r="712" spans="2:65" s="13" customFormat="1" ht="11.25">
      <c r="B712" s="156"/>
      <c r="D712" s="150" t="s">
        <v>193</v>
      </c>
      <c r="E712" s="157" t="s">
        <v>20</v>
      </c>
      <c r="F712" s="158" t="s">
        <v>2469</v>
      </c>
      <c r="H712" s="159">
        <v>13</v>
      </c>
      <c r="I712" s="160"/>
      <c r="L712" s="156"/>
      <c r="M712" s="161"/>
      <c r="T712" s="162"/>
      <c r="AT712" s="157" t="s">
        <v>193</v>
      </c>
      <c r="AU712" s="157" t="s">
        <v>82</v>
      </c>
      <c r="AV712" s="13" t="s">
        <v>82</v>
      </c>
      <c r="AW712" s="13" t="s">
        <v>36</v>
      </c>
      <c r="AX712" s="13" t="s">
        <v>74</v>
      </c>
      <c r="AY712" s="157" t="s">
        <v>181</v>
      </c>
    </row>
    <row r="713" spans="2:65" s="13" customFormat="1" ht="11.25">
      <c r="B713" s="156"/>
      <c r="D713" s="150" t="s">
        <v>193</v>
      </c>
      <c r="E713" s="157" t="s">
        <v>20</v>
      </c>
      <c r="F713" s="158" t="s">
        <v>2470</v>
      </c>
      <c r="H713" s="159">
        <v>-7.13</v>
      </c>
      <c r="I713" s="160"/>
      <c r="L713" s="156"/>
      <c r="M713" s="161"/>
      <c r="T713" s="162"/>
      <c r="AT713" s="157" t="s">
        <v>193</v>
      </c>
      <c r="AU713" s="157" t="s">
        <v>82</v>
      </c>
      <c r="AV713" s="13" t="s">
        <v>82</v>
      </c>
      <c r="AW713" s="13" t="s">
        <v>36</v>
      </c>
      <c r="AX713" s="13" t="s">
        <v>74</v>
      </c>
      <c r="AY713" s="157" t="s">
        <v>181</v>
      </c>
    </row>
    <row r="714" spans="2:65" s="12" customFormat="1" ht="11.25">
      <c r="B714" s="149"/>
      <c r="D714" s="150" t="s">
        <v>193</v>
      </c>
      <c r="E714" s="151" t="s">
        <v>20</v>
      </c>
      <c r="F714" s="152" t="s">
        <v>2281</v>
      </c>
      <c r="H714" s="151" t="s">
        <v>20</v>
      </c>
      <c r="I714" s="153"/>
      <c r="L714" s="149"/>
      <c r="M714" s="154"/>
      <c r="T714" s="155"/>
      <c r="AT714" s="151" t="s">
        <v>193</v>
      </c>
      <c r="AU714" s="151" t="s">
        <v>82</v>
      </c>
      <c r="AV714" s="12" t="s">
        <v>22</v>
      </c>
      <c r="AW714" s="12" t="s">
        <v>36</v>
      </c>
      <c r="AX714" s="12" t="s">
        <v>74</v>
      </c>
      <c r="AY714" s="151" t="s">
        <v>181</v>
      </c>
    </row>
    <row r="715" spans="2:65" s="13" customFormat="1" ht="11.25">
      <c r="B715" s="156"/>
      <c r="D715" s="150" t="s">
        <v>193</v>
      </c>
      <c r="E715" s="157" t="s">
        <v>20</v>
      </c>
      <c r="F715" s="158" t="s">
        <v>2471</v>
      </c>
      <c r="H715" s="159">
        <v>24.64</v>
      </c>
      <c r="I715" s="160"/>
      <c r="L715" s="156"/>
      <c r="M715" s="161"/>
      <c r="T715" s="162"/>
      <c r="AT715" s="157" t="s">
        <v>193</v>
      </c>
      <c r="AU715" s="157" t="s">
        <v>82</v>
      </c>
      <c r="AV715" s="13" t="s">
        <v>82</v>
      </c>
      <c r="AW715" s="13" t="s">
        <v>36</v>
      </c>
      <c r="AX715" s="13" t="s">
        <v>74</v>
      </c>
      <c r="AY715" s="157" t="s">
        <v>181</v>
      </c>
    </row>
    <row r="716" spans="2:65" s="13" customFormat="1" ht="11.25">
      <c r="B716" s="156"/>
      <c r="D716" s="150" t="s">
        <v>193</v>
      </c>
      <c r="E716" s="157" t="s">
        <v>20</v>
      </c>
      <c r="F716" s="158" t="s">
        <v>2472</v>
      </c>
      <c r="H716" s="159">
        <v>12.52</v>
      </c>
      <c r="I716" s="160"/>
      <c r="L716" s="156"/>
      <c r="M716" s="161"/>
      <c r="T716" s="162"/>
      <c r="AT716" s="157" t="s">
        <v>193</v>
      </c>
      <c r="AU716" s="157" t="s">
        <v>82</v>
      </c>
      <c r="AV716" s="13" t="s">
        <v>82</v>
      </c>
      <c r="AW716" s="13" t="s">
        <v>36</v>
      </c>
      <c r="AX716" s="13" t="s">
        <v>74</v>
      </c>
      <c r="AY716" s="157" t="s">
        <v>181</v>
      </c>
    </row>
    <row r="717" spans="2:65" s="13" customFormat="1" ht="11.25">
      <c r="B717" s="156"/>
      <c r="D717" s="150" t="s">
        <v>193</v>
      </c>
      <c r="E717" s="157" t="s">
        <v>20</v>
      </c>
      <c r="F717" s="158" t="s">
        <v>2473</v>
      </c>
      <c r="H717" s="159">
        <v>12.84</v>
      </c>
      <c r="I717" s="160"/>
      <c r="L717" s="156"/>
      <c r="M717" s="161"/>
      <c r="T717" s="162"/>
      <c r="AT717" s="157" t="s">
        <v>193</v>
      </c>
      <c r="AU717" s="157" t="s">
        <v>82</v>
      </c>
      <c r="AV717" s="13" t="s">
        <v>82</v>
      </c>
      <c r="AW717" s="13" t="s">
        <v>36</v>
      </c>
      <c r="AX717" s="13" t="s">
        <v>74</v>
      </c>
      <c r="AY717" s="157" t="s">
        <v>181</v>
      </c>
    </row>
    <row r="718" spans="2:65" s="13" customFormat="1" ht="11.25">
      <c r="B718" s="156"/>
      <c r="D718" s="150" t="s">
        <v>193</v>
      </c>
      <c r="E718" s="157" t="s">
        <v>20</v>
      </c>
      <c r="F718" s="158" t="s">
        <v>2474</v>
      </c>
      <c r="H718" s="159">
        <v>10.26</v>
      </c>
      <c r="I718" s="160"/>
      <c r="L718" s="156"/>
      <c r="M718" s="161"/>
      <c r="T718" s="162"/>
      <c r="AT718" s="157" t="s">
        <v>193</v>
      </c>
      <c r="AU718" s="157" t="s">
        <v>82</v>
      </c>
      <c r="AV718" s="13" t="s">
        <v>82</v>
      </c>
      <c r="AW718" s="13" t="s">
        <v>36</v>
      </c>
      <c r="AX718" s="13" t="s">
        <v>74</v>
      </c>
      <c r="AY718" s="157" t="s">
        <v>181</v>
      </c>
    </row>
    <row r="719" spans="2:65" s="13" customFormat="1" ht="11.25">
      <c r="B719" s="156"/>
      <c r="D719" s="150" t="s">
        <v>193</v>
      </c>
      <c r="E719" s="157" t="s">
        <v>20</v>
      </c>
      <c r="F719" s="158" t="s">
        <v>2475</v>
      </c>
      <c r="H719" s="159">
        <v>0.69399999999999995</v>
      </c>
      <c r="I719" s="160"/>
      <c r="L719" s="156"/>
      <c r="M719" s="161"/>
      <c r="T719" s="162"/>
      <c r="AT719" s="157" t="s">
        <v>193</v>
      </c>
      <c r="AU719" s="157" t="s">
        <v>82</v>
      </c>
      <c r="AV719" s="13" t="s">
        <v>82</v>
      </c>
      <c r="AW719" s="13" t="s">
        <v>36</v>
      </c>
      <c r="AX719" s="13" t="s">
        <v>74</v>
      </c>
      <c r="AY719" s="157" t="s">
        <v>181</v>
      </c>
    </row>
    <row r="720" spans="2:65" s="13" customFormat="1" ht="11.25">
      <c r="B720" s="156"/>
      <c r="D720" s="150" t="s">
        <v>193</v>
      </c>
      <c r="E720" s="157" t="s">
        <v>20</v>
      </c>
      <c r="F720" s="158" t="s">
        <v>2476</v>
      </c>
      <c r="H720" s="159">
        <v>0.27700000000000002</v>
      </c>
      <c r="I720" s="160"/>
      <c r="L720" s="156"/>
      <c r="M720" s="161"/>
      <c r="T720" s="162"/>
      <c r="AT720" s="157" t="s">
        <v>193</v>
      </c>
      <c r="AU720" s="157" t="s">
        <v>82</v>
      </c>
      <c r="AV720" s="13" t="s">
        <v>82</v>
      </c>
      <c r="AW720" s="13" t="s">
        <v>36</v>
      </c>
      <c r="AX720" s="13" t="s">
        <v>74</v>
      </c>
      <c r="AY720" s="157" t="s">
        <v>181</v>
      </c>
    </row>
    <row r="721" spans="2:65" s="13" customFormat="1" ht="11.25">
      <c r="B721" s="156"/>
      <c r="D721" s="150" t="s">
        <v>193</v>
      </c>
      <c r="E721" s="157" t="s">
        <v>20</v>
      </c>
      <c r="F721" s="158" t="s">
        <v>2477</v>
      </c>
      <c r="H721" s="159">
        <v>0.13200000000000001</v>
      </c>
      <c r="I721" s="160"/>
      <c r="L721" s="156"/>
      <c r="M721" s="161"/>
      <c r="T721" s="162"/>
      <c r="AT721" s="157" t="s">
        <v>193</v>
      </c>
      <c r="AU721" s="157" t="s">
        <v>82</v>
      </c>
      <c r="AV721" s="13" t="s">
        <v>82</v>
      </c>
      <c r="AW721" s="13" t="s">
        <v>36</v>
      </c>
      <c r="AX721" s="13" t="s">
        <v>74</v>
      </c>
      <c r="AY721" s="157" t="s">
        <v>181</v>
      </c>
    </row>
    <row r="722" spans="2:65" s="13" customFormat="1" ht="11.25">
      <c r="B722" s="156"/>
      <c r="D722" s="150" t="s">
        <v>193</v>
      </c>
      <c r="E722" s="157" t="s">
        <v>20</v>
      </c>
      <c r="F722" s="158" t="s">
        <v>2478</v>
      </c>
      <c r="H722" s="159">
        <v>-8.67</v>
      </c>
      <c r="I722" s="160"/>
      <c r="L722" s="156"/>
      <c r="M722" s="161"/>
      <c r="T722" s="162"/>
      <c r="AT722" s="157" t="s">
        <v>193</v>
      </c>
      <c r="AU722" s="157" t="s">
        <v>82</v>
      </c>
      <c r="AV722" s="13" t="s">
        <v>82</v>
      </c>
      <c r="AW722" s="13" t="s">
        <v>36</v>
      </c>
      <c r="AX722" s="13" t="s">
        <v>74</v>
      </c>
      <c r="AY722" s="157" t="s">
        <v>181</v>
      </c>
    </row>
    <row r="723" spans="2:65" s="14" customFormat="1" ht="11.25">
      <c r="B723" s="163"/>
      <c r="D723" s="150" t="s">
        <v>193</v>
      </c>
      <c r="E723" s="164" t="s">
        <v>20</v>
      </c>
      <c r="F723" s="165" t="s">
        <v>202</v>
      </c>
      <c r="H723" s="166">
        <v>97.28</v>
      </c>
      <c r="I723" s="167"/>
      <c r="L723" s="163"/>
      <c r="M723" s="168"/>
      <c r="T723" s="169"/>
      <c r="AT723" s="164" t="s">
        <v>193</v>
      </c>
      <c r="AU723" s="164" t="s">
        <v>82</v>
      </c>
      <c r="AV723" s="14" t="s">
        <v>189</v>
      </c>
      <c r="AW723" s="14" t="s">
        <v>36</v>
      </c>
      <c r="AX723" s="14" t="s">
        <v>22</v>
      </c>
      <c r="AY723" s="164" t="s">
        <v>181</v>
      </c>
    </row>
    <row r="724" spans="2:65" s="1" customFormat="1" ht="24.2" customHeight="1">
      <c r="B724" s="33"/>
      <c r="C724" s="177" t="s">
        <v>808</v>
      </c>
      <c r="D724" s="177" t="s">
        <v>309</v>
      </c>
      <c r="E724" s="178" t="s">
        <v>911</v>
      </c>
      <c r="F724" s="179" t="s">
        <v>912</v>
      </c>
      <c r="G724" s="180" t="s">
        <v>211</v>
      </c>
      <c r="H724" s="181">
        <v>111.872</v>
      </c>
      <c r="I724" s="182"/>
      <c r="J724" s="183">
        <f>ROUND(I724*H724,2)</f>
        <v>0</v>
      </c>
      <c r="K724" s="179" t="s">
        <v>188</v>
      </c>
      <c r="L724" s="184"/>
      <c r="M724" s="185" t="s">
        <v>20</v>
      </c>
      <c r="N724" s="186" t="s">
        <v>45</v>
      </c>
      <c r="P724" s="141">
        <f>O724*H724</f>
        <v>0</v>
      </c>
      <c r="Q724" s="141">
        <v>1.9E-2</v>
      </c>
      <c r="R724" s="141">
        <f>Q724*H724</f>
        <v>2.1255679999999999</v>
      </c>
      <c r="S724" s="141">
        <v>0</v>
      </c>
      <c r="T724" s="142">
        <f>S724*H724</f>
        <v>0</v>
      </c>
      <c r="AR724" s="143" t="s">
        <v>431</v>
      </c>
      <c r="AT724" s="143" t="s">
        <v>309</v>
      </c>
      <c r="AU724" s="143" t="s">
        <v>82</v>
      </c>
      <c r="AY724" s="18" t="s">
        <v>181</v>
      </c>
      <c r="BE724" s="144">
        <f>IF(N724="základní",J724,0)</f>
        <v>0</v>
      </c>
      <c r="BF724" s="144">
        <f>IF(N724="snížená",J724,0)</f>
        <v>0</v>
      </c>
      <c r="BG724" s="144">
        <f>IF(N724="zákl. přenesená",J724,0)</f>
        <v>0</v>
      </c>
      <c r="BH724" s="144">
        <f>IF(N724="sníž. přenesená",J724,0)</f>
        <v>0</v>
      </c>
      <c r="BI724" s="144">
        <f>IF(N724="nulová",J724,0)</f>
        <v>0</v>
      </c>
      <c r="BJ724" s="18" t="s">
        <v>22</v>
      </c>
      <c r="BK724" s="144">
        <f>ROUND(I724*H724,2)</f>
        <v>0</v>
      </c>
      <c r="BL724" s="18" t="s">
        <v>317</v>
      </c>
      <c r="BM724" s="143" t="s">
        <v>2486</v>
      </c>
    </row>
    <row r="725" spans="2:65" s="13" customFormat="1" ht="11.25">
      <c r="B725" s="156"/>
      <c r="D725" s="150" t="s">
        <v>193</v>
      </c>
      <c r="F725" s="158" t="s">
        <v>2487</v>
      </c>
      <c r="H725" s="159">
        <v>111.872</v>
      </c>
      <c r="I725" s="160"/>
      <c r="L725" s="156"/>
      <c r="M725" s="161"/>
      <c r="T725" s="162"/>
      <c r="AT725" s="157" t="s">
        <v>193</v>
      </c>
      <c r="AU725" s="157" t="s">
        <v>82</v>
      </c>
      <c r="AV725" s="13" t="s">
        <v>82</v>
      </c>
      <c r="AW725" s="13" t="s">
        <v>4</v>
      </c>
      <c r="AX725" s="13" t="s">
        <v>22</v>
      </c>
      <c r="AY725" s="157" t="s">
        <v>181</v>
      </c>
    </row>
    <row r="726" spans="2:65" s="1" customFormat="1" ht="37.9" customHeight="1">
      <c r="B726" s="33"/>
      <c r="C726" s="132" t="s">
        <v>817</v>
      </c>
      <c r="D726" s="132" t="s">
        <v>184</v>
      </c>
      <c r="E726" s="133" t="s">
        <v>916</v>
      </c>
      <c r="F726" s="134" t="s">
        <v>917</v>
      </c>
      <c r="G726" s="135" t="s">
        <v>211</v>
      </c>
      <c r="H726" s="136">
        <v>97.28</v>
      </c>
      <c r="I726" s="137"/>
      <c r="J726" s="138">
        <f>ROUND(I726*H726,2)</f>
        <v>0</v>
      </c>
      <c r="K726" s="134" t="s">
        <v>188</v>
      </c>
      <c r="L726" s="33"/>
      <c r="M726" s="139" t="s">
        <v>20</v>
      </c>
      <c r="N726" s="140" t="s">
        <v>45</v>
      </c>
      <c r="P726" s="141">
        <f>O726*H726</f>
        <v>0</v>
      </c>
      <c r="Q726" s="141">
        <v>0</v>
      </c>
      <c r="R726" s="141">
        <f>Q726*H726</f>
        <v>0</v>
      </c>
      <c r="S726" s="141">
        <v>0</v>
      </c>
      <c r="T726" s="142">
        <f>S726*H726</f>
        <v>0</v>
      </c>
      <c r="AR726" s="143" t="s">
        <v>317</v>
      </c>
      <c r="AT726" s="143" t="s">
        <v>184</v>
      </c>
      <c r="AU726" s="143" t="s">
        <v>82</v>
      </c>
      <c r="AY726" s="18" t="s">
        <v>181</v>
      </c>
      <c r="BE726" s="144">
        <f>IF(N726="základní",J726,0)</f>
        <v>0</v>
      </c>
      <c r="BF726" s="144">
        <f>IF(N726="snížená",J726,0)</f>
        <v>0</v>
      </c>
      <c r="BG726" s="144">
        <f>IF(N726="zákl. přenesená",J726,0)</f>
        <v>0</v>
      </c>
      <c r="BH726" s="144">
        <f>IF(N726="sníž. přenesená",J726,0)</f>
        <v>0</v>
      </c>
      <c r="BI726" s="144">
        <f>IF(N726="nulová",J726,0)</f>
        <v>0</v>
      </c>
      <c r="BJ726" s="18" t="s">
        <v>22</v>
      </c>
      <c r="BK726" s="144">
        <f>ROUND(I726*H726,2)</f>
        <v>0</v>
      </c>
      <c r="BL726" s="18" t="s">
        <v>317</v>
      </c>
      <c r="BM726" s="143" t="s">
        <v>2488</v>
      </c>
    </row>
    <row r="727" spans="2:65" s="1" customFormat="1" ht="11.25">
      <c r="B727" s="33"/>
      <c r="D727" s="145" t="s">
        <v>191</v>
      </c>
      <c r="F727" s="146" t="s">
        <v>919</v>
      </c>
      <c r="I727" s="147"/>
      <c r="L727" s="33"/>
      <c r="M727" s="148"/>
      <c r="T727" s="54"/>
      <c r="AT727" s="18" t="s">
        <v>191</v>
      </c>
      <c r="AU727" s="18" t="s">
        <v>82</v>
      </c>
    </row>
    <row r="728" spans="2:65" s="13" customFormat="1" ht="11.25">
      <c r="B728" s="156"/>
      <c r="D728" s="150" t="s">
        <v>193</v>
      </c>
      <c r="E728" s="157" t="s">
        <v>20</v>
      </c>
      <c r="F728" s="158" t="s">
        <v>2489</v>
      </c>
      <c r="H728" s="159">
        <v>97.28</v>
      </c>
      <c r="I728" s="160"/>
      <c r="L728" s="156"/>
      <c r="M728" s="161"/>
      <c r="T728" s="162"/>
      <c r="AT728" s="157" t="s">
        <v>193</v>
      </c>
      <c r="AU728" s="157" t="s">
        <v>82</v>
      </c>
      <c r="AV728" s="13" t="s">
        <v>82</v>
      </c>
      <c r="AW728" s="13" t="s">
        <v>36</v>
      </c>
      <c r="AX728" s="13" t="s">
        <v>22</v>
      </c>
      <c r="AY728" s="157" t="s">
        <v>181</v>
      </c>
    </row>
    <row r="729" spans="2:65" s="1" customFormat="1" ht="24.2" customHeight="1">
      <c r="B729" s="33"/>
      <c r="C729" s="132" t="s">
        <v>825</v>
      </c>
      <c r="D729" s="132" t="s">
        <v>184</v>
      </c>
      <c r="E729" s="133" t="s">
        <v>921</v>
      </c>
      <c r="F729" s="134" t="s">
        <v>922</v>
      </c>
      <c r="G729" s="135" t="s">
        <v>211</v>
      </c>
      <c r="H729" s="136">
        <v>1.7849999999999999</v>
      </c>
      <c r="I729" s="137"/>
      <c r="J729" s="138">
        <f>ROUND(I729*H729,2)</f>
        <v>0</v>
      </c>
      <c r="K729" s="134" t="s">
        <v>188</v>
      </c>
      <c r="L729" s="33"/>
      <c r="M729" s="139" t="s">
        <v>20</v>
      </c>
      <c r="N729" s="140" t="s">
        <v>45</v>
      </c>
      <c r="P729" s="141">
        <f>O729*H729</f>
        <v>0</v>
      </c>
      <c r="Q729" s="141">
        <v>1.49E-3</v>
      </c>
      <c r="R729" s="141">
        <f>Q729*H729</f>
        <v>2.6596499999999999E-3</v>
      </c>
      <c r="S729" s="141">
        <v>0</v>
      </c>
      <c r="T729" s="142">
        <f>S729*H729</f>
        <v>0</v>
      </c>
      <c r="AR729" s="143" t="s">
        <v>317</v>
      </c>
      <c r="AT729" s="143" t="s">
        <v>184</v>
      </c>
      <c r="AU729" s="143" t="s">
        <v>82</v>
      </c>
      <c r="AY729" s="18" t="s">
        <v>181</v>
      </c>
      <c r="BE729" s="144">
        <f>IF(N729="základní",J729,0)</f>
        <v>0</v>
      </c>
      <c r="BF729" s="144">
        <f>IF(N729="snížená",J729,0)</f>
        <v>0</v>
      </c>
      <c r="BG729" s="144">
        <f>IF(N729="zákl. přenesená",J729,0)</f>
        <v>0</v>
      </c>
      <c r="BH729" s="144">
        <f>IF(N729="sníž. přenesená",J729,0)</f>
        <v>0</v>
      </c>
      <c r="BI729" s="144">
        <f>IF(N729="nulová",J729,0)</f>
        <v>0</v>
      </c>
      <c r="BJ729" s="18" t="s">
        <v>22</v>
      </c>
      <c r="BK729" s="144">
        <f>ROUND(I729*H729,2)</f>
        <v>0</v>
      </c>
      <c r="BL729" s="18" t="s">
        <v>317</v>
      </c>
      <c r="BM729" s="143" t="s">
        <v>2490</v>
      </c>
    </row>
    <row r="730" spans="2:65" s="1" customFormat="1" ht="11.25">
      <c r="B730" s="33"/>
      <c r="D730" s="145" t="s">
        <v>191</v>
      </c>
      <c r="F730" s="146" t="s">
        <v>924</v>
      </c>
      <c r="I730" s="147"/>
      <c r="L730" s="33"/>
      <c r="M730" s="148"/>
      <c r="T730" s="54"/>
      <c r="AT730" s="18" t="s">
        <v>191</v>
      </c>
      <c r="AU730" s="18" t="s">
        <v>82</v>
      </c>
    </row>
    <row r="731" spans="2:65" s="12" customFormat="1" ht="11.25">
      <c r="B731" s="149"/>
      <c r="D731" s="150" t="s">
        <v>193</v>
      </c>
      <c r="E731" s="151" t="s">
        <v>20</v>
      </c>
      <c r="F731" s="152" t="s">
        <v>504</v>
      </c>
      <c r="H731" s="151" t="s">
        <v>20</v>
      </c>
      <c r="I731" s="153"/>
      <c r="L731" s="149"/>
      <c r="M731" s="154"/>
      <c r="T731" s="155"/>
      <c r="AT731" s="151" t="s">
        <v>193</v>
      </c>
      <c r="AU731" s="151" t="s">
        <v>82</v>
      </c>
      <c r="AV731" s="12" t="s">
        <v>22</v>
      </c>
      <c r="AW731" s="12" t="s">
        <v>36</v>
      </c>
      <c r="AX731" s="12" t="s">
        <v>74</v>
      </c>
      <c r="AY731" s="151" t="s">
        <v>181</v>
      </c>
    </row>
    <row r="732" spans="2:65" s="12" customFormat="1" ht="11.25">
      <c r="B732" s="149"/>
      <c r="D732" s="150" t="s">
        <v>193</v>
      </c>
      <c r="E732" s="151" t="s">
        <v>20</v>
      </c>
      <c r="F732" s="152" t="s">
        <v>927</v>
      </c>
      <c r="H732" s="151" t="s">
        <v>20</v>
      </c>
      <c r="I732" s="153"/>
      <c r="L732" s="149"/>
      <c r="M732" s="154"/>
      <c r="T732" s="155"/>
      <c r="AT732" s="151" t="s">
        <v>193</v>
      </c>
      <c r="AU732" s="151" t="s">
        <v>82</v>
      </c>
      <c r="AV732" s="12" t="s">
        <v>22</v>
      </c>
      <c r="AW732" s="12" t="s">
        <v>36</v>
      </c>
      <c r="AX732" s="12" t="s">
        <v>74</v>
      </c>
      <c r="AY732" s="151" t="s">
        <v>181</v>
      </c>
    </row>
    <row r="733" spans="2:65" s="13" customFormat="1" ht="11.25">
      <c r="B733" s="156"/>
      <c r="D733" s="150" t="s">
        <v>193</v>
      </c>
      <c r="E733" s="157" t="s">
        <v>20</v>
      </c>
      <c r="F733" s="158" t="s">
        <v>2118</v>
      </c>
      <c r="H733" s="159">
        <v>0.66</v>
      </c>
      <c r="I733" s="160"/>
      <c r="L733" s="156"/>
      <c r="M733" s="161"/>
      <c r="T733" s="162"/>
      <c r="AT733" s="157" t="s">
        <v>193</v>
      </c>
      <c r="AU733" s="157" t="s">
        <v>82</v>
      </c>
      <c r="AV733" s="13" t="s">
        <v>82</v>
      </c>
      <c r="AW733" s="13" t="s">
        <v>36</v>
      </c>
      <c r="AX733" s="13" t="s">
        <v>74</v>
      </c>
      <c r="AY733" s="157" t="s">
        <v>181</v>
      </c>
    </row>
    <row r="734" spans="2:65" s="12" customFormat="1" ht="11.25">
      <c r="B734" s="149"/>
      <c r="D734" s="150" t="s">
        <v>193</v>
      </c>
      <c r="E734" s="151" t="s">
        <v>20</v>
      </c>
      <c r="F734" s="152" t="s">
        <v>929</v>
      </c>
      <c r="H734" s="151" t="s">
        <v>20</v>
      </c>
      <c r="I734" s="153"/>
      <c r="L734" s="149"/>
      <c r="M734" s="154"/>
      <c r="T734" s="155"/>
      <c r="AT734" s="151" t="s">
        <v>193</v>
      </c>
      <c r="AU734" s="151" t="s">
        <v>82</v>
      </c>
      <c r="AV734" s="12" t="s">
        <v>22</v>
      </c>
      <c r="AW734" s="12" t="s">
        <v>36</v>
      </c>
      <c r="AX734" s="12" t="s">
        <v>74</v>
      </c>
      <c r="AY734" s="151" t="s">
        <v>181</v>
      </c>
    </row>
    <row r="735" spans="2:65" s="13" customFormat="1" ht="11.25">
      <c r="B735" s="156"/>
      <c r="D735" s="150" t="s">
        <v>193</v>
      </c>
      <c r="E735" s="157" t="s">
        <v>20</v>
      </c>
      <c r="F735" s="158" t="s">
        <v>930</v>
      </c>
      <c r="H735" s="159">
        <v>1.125</v>
      </c>
      <c r="I735" s="160"/>
      <c r="L735" s="156"/>
      <c r="M735" s="161"/>
      <c r="T735" s="162"/>
      <c r="AT735" s="157" t="s">
        <v>193</v>
      </c>
      <c r="AU735" s="157" t="s">
        <v>82</v>
      </c>
      <c r="AV735" s="13" t="s">
        <v>82</v>
      </c>
      <c r="AW735" s="13" t="s">
        <v>36</v>
      </c>
      <c r="AX735" s="13" t="s">
        <v>74</v>
      </c>
      <c r="AY735" s="157" t="s">
        <v>181</v>
      </c>
    </row>
    <row r="736" spans="2:65" s="14" customFormat="1" ht="11.25">
      <c r="B736" s="163"/>
      <c r="D736" s="150" t="s">
        <v>193</v>
      </c>
      <c r="E736" s="164" t="s">
        <v>20</v>
      </c>
      <c r="F736" s="165" t="s">
        <v>202</v>
      </c>
      <c r="H736" s="166">
        <v>1.7849999999999999</v>
      </c>
      <c r="I736" s="167"/>
      <c r="L736" s="163"/>
      <c r="M736" s="168"/>
      <c r="T736" s="169"/>
      <c r="AT736" s="164" t="s">
        <v>193</v>
      </c>
      <c r="AU736" s="164" t="s">
        <v>82</v>
      </c>
      <c r="AV736" s="14" t="s">
        <v>189</v>
      </c>
      <c r="AW736" s="14" t="s">
        <v>36</v>
      </c>
      <c r="AX736" s="14" t="s">
        <v>22</v>
      </c>
      <c r="AY736" s="164" t="s">
        <v>181</v>
      </c>
    </row>
    <row r="737" spans="2:65" s="1" customFormat="1" ht="24.2" customHeight="1">
      <c r="B737" s="33"/>
      <c r="C737" s="177" t="s">
        <v>830</v>
      </c>
      <c r="D737" s="177" t="s">
        <v>309</v>
      </c>
      <c r="E737" s="178" t="s">
        <v>932</v>
      </c>
      <c r="F737" s="179" t="s">
        <v>933</v>
      </c>
      <c r="G737" s="180" t="s">
        <v>211</v>
      </c>
      <c r="H737" s="181">
        <v>1.964</v>
      </c>
      <c r="I737" s="182"/>
      <c r="J737" s="183">
        <f>ROUND(I737*H737,2)</f>
        <v>0</v>
      </c>
      <c r="K737" s="179" t="s">
        <v>188</v>
      </c>
      <c r="L737" s="184"/>
      <c r="M737" s="185" t="s">
        <v>20</v>
      </c>
      <c r="N737" s="186" t="s">
        <v>45</v>
      </c>
      <c r="P737" s="141">
        <f>O737*H737</f>
        <v>0</v>
      </c>
      <c r="Q737" s="141">
        <v>1.2E-2</v>
      </c>
      <c r="R737" s="141">
        <f>Q737*H737</f>
        <v>2.3567999999999999E-2</v>
      </c>
      <c r="S737" s="141">
        <v>0</v>
      </c>
      <c r="T737" s="142">
        <f>S737*H737</f>
        <v>0</v>
      </c>
      <c r="AR737" s="143" t="s">
        <v>431</v>
      </c>
      <c r="AT737" s="143" t="s">
        <v>309</v>
      </c>
      <c r="AU737" s="143" t="s">
        <v>82</v>
      </c>
      <c r="AY737" s="18" t="s">
        <v>181</v>
      </c>
      <c r="BE737" s="144">
        <f>IF(N737="základní",J737,0)</f>
        <v>0</v>
      </c>
      <c r="BF737" s="144">
        <f>IF(N737="snížená",J737,0)</f>
        <v>0</v>
      </c>
      <c r="BG737" s="144">
        <f>IF(N737="zákl. přenesená",J737,0)</f>
        <v>0</v>
      </c>
      <c r="BH737" s="144">
        <f>IF(N737="sníž. přenesená",J737,0)</f>
        <v>0</v>
      </c>
      <c r="BI737" s="144">
        <f>IF(N737="nulová",J737,0)</f>
        <v>0</v>
      </c>
      <c r="BJ737" s="18" t="s">
        <v>22</v>
      </c>
      <c r="BK737" s="144">
        <f>ROUND(I737*H737,2)</f>
        <v>0</v>
      </c>
      <c r="BL737" s="18" t="s">
        <v>317</v>
      </c>
      <c r="BM737" s="143" t="s">
        <v>2491</v>
      </c>
    </row>
    <row r="738" spans="2:65" s="13" customFormat="1" ht="11.25">
      <c r="B738" s="156"/>
      <c r="D738" s="150" t="s">
        <v>193</v>
      </c>
      <c r="F738" s="158" t="s">
        <v>2492</v>
      </c>
      <c r="H738" s="159">
        <v>1.964</v>
      </c>
      <c r="I738" s="160"/>
      <c r="L738" s="156"/>
      <c r="M738" s="161"/>
      <c r="T738" s="162"/>
      <c r="AT738" s="157" t="s">
        <v>193</v>
      </c>
      <c r="AU738" s="157" t="s">
        <v>82</v>
      </c>
      <c r="AV738" s="13" t="s">
        <v>82</v>
      </c>
      <c r="AW738" s="13" t="s">
        <v>4</v>
      </c>
      <c r="AX738" s="13" t="s">
        <v>22</v>
      </c>
      <c r="AY738" s="157" t="s">
        <v>181</v>
      </c>
    </row>
    <row r="739" spans="2:65" s="1" customFormat="1" ht="37.9" customHeight="1">
      <c r="B739" s="33"/>
      <c r="C739" s="132" t="s">
        <v>835</v>
      </c>
      <c r="D739" s="132" t="s">
        <v>184</v>
      </c>
      <c r="E739" s="133" t="s">
        <v>937</v>
      </c>
      <c r="F739" s="134" t="s">
        <v>938</v>
      </c>
      <c r="G739" s="135" t="s">
        <v>280</v>
      </c>
      <c r="H739" s="136">
        <v>51.93</v>
      </c>
      <c r="I739" s="137"/>
      <c r="J739" s="138">
        <f>ROUND(I739*H739,2)</f>
        <v>0</v>
      </c>
      <c r="K739" s="134" t="s">
        <v>188</v>
      </c>
      <c r="L739" s="33"/>
      <c r="M739" s="139" t="s">
        <v>20</v>
      </c>
      <c r="N739" s="140" t="s">
        <v>45</v>
      </c>
      <c r="P739" s="141">
        <f>O739*H739</f>
        <v>0</v>
      </c>
      <c r="Q739" s="141">
        <v>2.0000000000000001E-4</v>
      </c>
      <c r="R739" s="141">
        <f>Q739*H739</f>
        <v>1.0386000000000001E-2</v>
      </c>
      <c r="S739" s="141">
        <v>0</v>
      </c>
      <c r="T739" s="142">
        <f>S739*H739</f>
        <v>0</v>
      </c>
      <c r="AR739" s="143" t="s">
        <v>317</v>
      </c>
      <c r="AT739" s="143" t="s">
        <v>184</v>
      </c>
      <c r="AU739" s="143" t="s">
        <v>82</v>
      </c>
      <c r="AY739" s="18" t="s">
        <v>181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8" t="s">
        <v>22</v>
      </c>
      <c r="BK739" s="144">
        <f>ROUND(I739*H739,2)</f>
        <v>0</v>
      </c>
      <c r="BL739" s="18" t="s">
        <v>317</v>
      </c>
      <c r="BM739" s="143" t="s">
        <v>2493</v>
      </c>
    </row>
    <row r="740" spans="2:65" s="1" customFormat="1" ht="11.25">
      <c r="B740" s="33"/>
      <c r="D740" s="145" t="s">
        <v>191</v>
      </c>
      <c r="F740" s="146" t="s">
        <v>940</v>
      </c>
      <c r="I740" s="147"/>
      <c r="L740" s="33"/>
      <c r="M740" s="148"/>
      <c r="T740" s="54"/>
      <c r="AT740" s="18" t="s">
        <v>191</v>
      </c>
      <c r="AU740" s="18" t="s">
        <v>82</v>
      </c>
    </row>
    <row r="741" spans="2:65" s="12" customFormat="1" ht="11.25">
      <c r="B741" s="149"/>
      <c r="D741" s="150" t="s">
        <v>193</v>
      </c>
      <c r="E741" s="151" t="s">
        <v>20</v>
      </c>
      <c r="F741" s="152" t="s">
        <v>2279</v>
      </c>
      <c r="H741" s="151" t="s">
        <v>20</v>
      </c>
      <c r="I741" s="153"/>
      <c r="L741" s="149"/>
      <c r="M741" s="154"/>
      <c r="T741" s="155"/>
      <c r="AT741" s="151" t="s">
        <v>193</v>
      </c>
      <c r="AU741" s="151" t="s">
        <v>82</v>
      </c>
      <c r="AV741" s="12" t="s">
        <v>22</v>
      </c>
      <c r="AW741" s="12" t="s">
        <v>36</v>
      </c>
      <c r="AX741" s="12" t="s">
        <v>74</v>
      </c>
      <c r="AY741" s="151" t="s">
        <v>181</v>
      </c>
    </row>
    <row r="742" spans="2:65" s="13" customFormat="1" ht="11.25">
      <c r="B742" s="156"/>
      <c r="D742" s="150" t="s">
        <v>193</v>
      </c>
      <c r="E742" s="157" t="s">
        <v>20</v>
      </c>
      <c r="F742" s="158" t="s">
        <v>2494</v>
      </c>
      <c r="H742" s="159">
        <v>13.26</v>
      </c>
      <c r="I742" s="160"/>
      <c r="L742" s="156"/>
      <c r="M742" s="161"/>
      <c r="T742" s="162"/>
      <c r="AT742" s="157" t="s">
        <v>193</v>
      </c>
      <c r="AU742" s="157" t="s">
        <v>82</v>
      </c>
      <c r="AV742" s="13" t="s">
        <v>82</v>
      </c>
      <c r="AW742" s="13" t="s">
        <v>36</v>
      </c>
      <c r="AX742" s="13" t="s">
        <v>74</v>
      </c>
      <c r="AY742" s="157" t="s">
        <v>181</v>
      </c>
    </row>
    <row r="743" spans="2:65" s="13" customFormat="1" ht="11.25">
      <c r="B743" s="156"/>
      <c r="D743" s="150" t="s">
        <v>193</v>
      </c>
      <c r="E743" s="157" t="s">
        <v>20</v>
      </c>
      <c r="F743" s="158" t="s">
        <v>2495</v>
      </c>
      <c r="H743" s="159">
        <v>6.36</v>
      </c>
      <c r="I743" s="160"/>
      <c r="L743" s="156"/>
      <c r="M743" s="161"/>
      <c r="T743" s="162"/>
      <c r="AT743" s="157" t="s">
        <v>193</v>
      </c>
      <c r="AU743" s="157" t="s">
        <v>82</v>
      </c>
      <c r="AV743" s="13" t="s">
        <v>82</v>
      </c>
      <c r="AW743" s="13" t="s">
        <v>36</v>
      </c>
      <c r="AX743" s="13" t="s">
        <v>74</v>
      </c>
      <c r="AY743" s="157" t="s">
        <v>181</v>
      </c>
    </row>
    <row r="744" spans="2:65" s="13" customFormat="1" ht="11.25">
      <c r="B744" s="156"/>
      <c r="D744" s="150" t="s">
        <v>193</v>
      </c>
      <c r="E744" s="157" t="s">
        <v>20</v>
      </c>
      <c r="F744" s="158" t="s">
        <v>2496</v>
      </c>
      <c r="H744" s="159">
        <v>6.38</v>
      </c>
      <c r="I744" s="160"/>
      <c r="L744" s="156"/>
      <c r="M744" s="161"/>
      <c r="T744" s="162"/>
      <c r="AT744" s="157" t="s">
        <v>193</v>
      </c>
      <c r="AU744" s="157" t="s">
        <v>82</v>
      </c>
      <c r="AV744" s="13" t="s">
        <v>82</v>
      </c>
      <c r="AW744" s="13" t="s">
        <v>36</v>
      </c>
      <c r="AX744" s="13" t="s">
        <v>74</v>
      </c>
      <c r="AY744" s="157" t="s">
        <v>181</v>
      </c>
    </row>
    <row r="745" spans="2:65" s="13" customFormat="1" ht="11.25">
      <c r="B745" s="156"/>
      <c r="D745" s="150" t="s">
        <v>193</v>
      </c>
      <c r="E745" s="157" t="s">
        <v>20</v>
      </c>
      <c r="F745" s="158" t="s">
        <v>2497</v>
      </c>
      <c r="H745" s="159">
        <v>-2.1</v>
      </c>
      <c r="I745" s="160"/>
      <c r="L745" s="156"/>
      <c r="M745" s="161"/>
      <c r="T745" s="162"/>
      <c r="AT745" s="157" t="s">
        <v>193</v>
      </c>
      <c r="AU745" s="157" t="s">
        <v>82</v>
      </c>
      <c r="AV745" s="13" t="s">
        <v>82</v>
      </c>
      <c r="AW745" s="13" t="s">
        <v>36</v>
      </c>
      <c r="AX745" s="13" t="s">
        <v>74</v>
      </c>
      <c r="AY745" s="157" t="s">
        <v>181</v>
      </c>
    </row>
    <row r="746" spans="2:65" s="13" customFormat="1" ht="11.25">
      <c r="B746" s="156"/>
      <c r="D746" s="150" t="s">
        <v>193</v>
      </c>
      <c r="E746" s="157" t="s">
        <v>20</v>
      </c>
      <c r="F746" s="158" t="s">
        <v>2498</v>
      </c>
      <c r="H746" s="159">
        <v>-0.8</v>
      </c>
      <c r="I746" s="160"/>
      <c r="L746" s="156"/>
      <c r="M746" s="161"/>
      <c r="T746" s="162"/>
      <c r="AT746" s="157" t="s">
        <v>193</v>
      </c>
      <c r="AU746" s="157" t="s">
        <v>82</v>
      </c>
      <c r="AV746" s="13" t="s">
        <v>82</v>
      </c>
      <c r="AW746" s="13" t="s">
        <v>36</v>
      </c>
      <c r="AX746" s="13" t="s">
        <v>74</v>
      </c>
      <c r="AY746" s="157" t="s">
        <v>181</v>
      </c>
    </row>
    <row r="747" spans="2:65" s="13" customFormat="1" ht="11.25">
      <c r="B747" s="156"/>
      <c r="D747" s="150" t="s">
        <v>193</v>
      </c>
      <c r="E747" s="157" t="s">
        <v>20</v>
      </c>
      <c r="F747" s="158" t="s">
        <v>2013</v>
      </c>
      <c r="H747" s="159">
        <v>0.4</v>
      </c>
      <c r="I747" s="160"/>
      <c r="L747" s="156"/>
      <c r="M747" s="161"/>
      <c r="T747" s="162"/>
      <c r="AT747" s="157" t="s">
        <v>193</v>
      </c>
      <c r="AU747" s="157" t="s">
        <v>82</v>
      </c>
      <c r="AV747" s="13" t="s">
        <v>82</v>
      </c>
      <c r="AW747" s="13" t="s">
        <v>36</v>
      </c>
      <c r="AX747" s="13" t="s">
        <v>74</v>
      </c>
      <c r="AY747" s="157" t="s">
        <v>181</v>
      </c>
    </row>
    <row r="748" spans="2:65" s="12" customFormat="1" ht="11.25">
      <c r="B748" s="149"/>
      <c r="D748" s="150" t="s">
        <v>193</v>
      </c>
      <c r="E748" s="151" t="s">
        <v>20</v>
      </c>
      <c r="F748" s="152" t="s">
        <v>2281</v>
      </c>
      <c r="H748" s="151" t="s">
        <v>20</v>
      </c>
      <c r="I748" s="153"/>
      <c r="L748" s="149"/>
      <c r="M748" s="154"/>
      <c r="T748" s="155"/>
      <c r="AT748" s="151" t="s">
        <v>193</v>
      </c>
      <c r="AU748" s="151" t="s">
        <v>82</v>
      </c>
      <c r="AV748" s="12" t="s">
        <v>22</v>
      </c>
      <c r="AW748" s="12" t="s">
        <v>36</v>
      </c>
      <c r="AX748" s="12" t="s">
        <v>74</v>
      </c>
      <c r="AY748" s="151" t="s">
        <v>181</v>
      </c>
    </row>
    <row r="749" spans="2:65" s="13" customFormat="1" ht="11.25">
      <c r="B749" s="156"/>
      <c r="D749" s="150" t="s">
        <v>193</v>
      </c>
      <c r="E749" s="157" t="s">
        <v>20</v>
      </c>
      <c r="F749" s="158" t="s">
        <v>2499</v>
      </c>
      <c r="H749" s="159">
        <v>12.32</v>
      </c>
      <c r="I749" s="160"/>
      <c r="L749" s="156"/>
      <c r="M749" s="161"/>
      <c r="T749" s="162"/>
      <c r="AT749" s="157" t="s">
        <v>193</v>
      </c>
      <c r="AU749" s="157" t="s">
        <v>82</v>
      </c>
      <c r="AV749" s="13" t="s">
        <v>82</v>
      </c>
      <c r="AW749" s="13" t="s">
        <v>36</v>
      </c>
      <c r="AX749" s="13" t="s">
        <v>74</v>
      </c>
      <c r="AY749" s="157" t="s">
        <v>181</v>
      </c>
    </row>
    <row r="750" spans="2:65" s="13" customFormat="1" ht="11.25">
      <c r="B750" s="156"/>
      <c r="D750" s="150" t="s">
        <v>193</v>
      </c>
      <c r="E750" s="157" t="s">
        <v>20</v>
      </c>
      <c r="F750" s="158" t="s">
        <v>2500</v>
      </c>
      <c r="H750" s="159">
        <v>6.26</v>
      </c>
      <c r="I750" s="160"/>
      <c r="L750" s="156"/>
      <c r="M750" s="161"/>
      <c r="T750" s="162"/>
      <c r="AT750" s="157" t="s">
        <v>193</v>
      </c>
      <c r="AU750" s="157" t="s">
        <v>82</v>
      </c>
      <c r="AV750" s="13" t="s">
        <v>82</v>
      </c>
      <c r="AW750" s="13" t="s">
        <v>36</v>
      </c>
      <c r="AX750" s="13" t="s">
        <v>74</v>
      </c>
      <c r="AY750" s="157" t="s">
        <v>181</v>
      </c>
    </row>
    <row r="751" spans="2:65" s="13" customFormat="1" ht="11.25">
      <c r="B751" s="156"/>
      <c r="D751" s="150" t="s">
        <v>193</v>
      </c>
      <c r="E751" s="157" t="s">
        <v>20</v>
      </c>
      <c r="F751" s="158" t="s">
        <v>2501</v>
      </c>
      <c r="H751" s="159">
        <v>5.13</v>
      </c>
      <c r="I751" s="160"/>
      <c r="L751" s="156"/>
      <c r="M751" s="161"/>
      <c r="T751" s="162"/>
      <c r="AT751" s="157" t="s">
        <v>193</v>
      </c>
      <c r="AU751" s="157" t="s">
        <v>82</v>
      </c>
      <c r="AV751" s="13" t="s">
        <v>82</v>
      </c>
      <c r="AW751" s="13" t="s">
        <v>36</v>
      </c>
      <c r="AX751" s="13" t="s">
        <v>74</v>
      </c>
      <c r="AY751" s="157" t="s">
        <v>181</v>
      </c>
    </row>
    <row r="752" spans="2:65" s="13" customFormat="1" ht="11.25">
      <c r="B752" s="156"/>
      <c r="D752" s="150" t="s">
        <v>193</v>
      </c>
      <c r="E752" s="157" t="s">
        <v>20</v>
      </c>
      <c r="F752" s="158" t="s">
        <v>2502</v>
      </c>
      <c r="H752" s="159">
        <v>6.42</v>
      </c>
      <c r="I752" s="160"/>
      <c r="L752" s="156"/>
      <c r="M752" s="161"/>
      <c r="T752" s="162"/>
      <c r="AT752" s="157" t="s">
        <v>193</v>
      </c>
      <c r="AU752" s="157" t="s">
        <v>82</v>
      </c>
      <c r="AV752" s="13" t="s">
        <v>82</v>
      </c>
      <c r="AW752" s="13" t="s">
        <v>36</v>
      </c>
      <c r="AX752" s="13" t="s">
        <v>74</v>
      </c>
      <c r="AY752" s="157" t="s">
        <v>181</v>
      </c>
    </row>
    <row r="753" spans="2:65" s="13" customFormat="1" ht="11.25">
      <c r="B753" s="156"/>
      <c r="D753" s="150" t="s">
        <v>193</v>
      </c>
      <c r="E753" s="157" t="s">
        <v>20</v>
      </c>
      <c r="F753" s="158" t="s">
        <v>2497</v>
      </c>
      <c r="H753" s="159">
        <v>-2.1</v>
      </c>
      <c r="I753" s="160"/>
      <c r="L753" s="156"/>
      <c r="M753" s="161"/>
      <c r="T753" s="162"/>
      <c r="AT753" s="157" t="s">
        <v>193</v>
      </c>
      <c r="AU753" s="157" t="s">
        <v>82</v>
      </c>
      <c r="AV753" s="13" t="s">
        <v>82</v>
      </c>
      <c r="AW753" s="13" t="s">
        <v>36</v>
      </c>
      <c r="AX753" s="13" t="s">
        <v>74</v>
      </c>
      <c r="AY753" s="157" t="s">
        <v>181</v>
      </c>
    </row>
    <row r="754" spans="2:65" s="13" customFormat="1" ht="11.25">
      <c r="B754" s="156"/>
      <c r="D754" s="150" t="s">
        <v>193</v>
      </c>
      <c r="E754" s="157" t="s">
        <v>20</v>
      </c>
      <c r="F754" s="158" t="s">
        <v>2498</v>
      </c>
      <c r="H754" s="159">
        <v>-0.8</v>
      </c>
      <c r="I754" s="160"/>
      <c r="L754" s="156"/>
      <c r="M754" s="161"/>
      <c r="T754" s="162"/>
      <c r="AT754" s="157" t="s">
        <v>193</v>
      </c>
      <c r="AU754" s="157" t="s">
        <v>82</v>
      </c>
      <c r="AV754" s="13" t="s">
        <v>82</v>
      </c>
      <c r="AW754" s="13" t="s">
        <v>36</v>
      </c>
      <c r="AX754" s="13" t="s">
        <v>74</v>
      </c>
      <c r="AY754" s="157" t="s">
        <v>181</v>
      </c>
    </row>
    <row r="755" spans="2:65" s="13" customFormat="1" ht="11.25">
      <c r="B755" s="156"/>
      <c r="D755" s="150" t="s">
        <v>193</v>
      </c>
      <c r="E755" s="157" t="s">
        <v>20</v>
      </c>
      <c r="F755" s="158" t="s">
        <v>2503</v>
      </c>
      <c r="H755" s="159">
        <v>1.2</v>
      </c>
      <c r="I755" s="160"/>
      <c r="L755" s="156"/>
      <c r="M755" s="161"/>
      <c r="T755" s="162"/>
      <c r="AT755" s="157" t="s">
        <v>193</v>
      </c>
      <c r="AU755" s="157" t="s">
        <v>82</v>
      </c>
      <c r="AV755" s="13" t="s">
        <v>82</v>
      </c>
      <c r="AW755" s="13" t="s">
        <v>36</v>
      </c>
      <c r="AX755" s="13" t="s">
        <v>74</v>
      </c>
      <c r="AY755" s="157" t="s">
        <v>181</v>
      </c>
    </row>
    <row r="756" spans="2:65" s="14" customFormat="1" ht="11.25">
      <c r="B756" s="163"/>
      <c r="D756" s="150" t="s">
        <v>193</v>
      </c>
      <c r="E756" s="164" t="s">
        <v>20</v>
      </c>
      <c r="F756" s="165" t="s">
        <v>202</v>
      </c>
      <c r="H756" s="166">
        <v>51.93</v>
      </c>
      <c r="I756" s="167"/>
      <c r="L756" s="163"/>
      <c r="M756" s="168"/>
      <c r="T756" s="169"/>
      <c r="AT756" s="164" t="s">
        <v>193</v>
      </c>
      <c r="AU756" s="164" t="s">
        <v>82</v>
      </c>
      <c r="AV756" s="14" t="s">
        <v>189</v>
      </c>
      <c r="AW756" s="14" t="s">
        <v>36</v>
      </c>
      <c r="AX756" s="14" t="s">
        <v>22</v>
      </c>
      <c r="AY756" s="164" t="s">
        <v>181</v>
      </c>
    </row>
    <row r="757" spans="2:65" s="1" customFormat="1" ht="16.5" customHeight="1">
      <c r="B757" s="33"/>
      <c r="C757" s="177" t="s">
        <v>28</v>
      </c>
      <c r="D757" s="177" t="s">
        <v>309</v>
      </c>
      <c r="E757" s="178" t="s">
        <v>945</v>
      </c>
      <c r="F757" s="179" t="s">
        <v>946</v>
      </c>
      <c r="G757" s="180" t="s">
        <v>280</v>
      </c>
      <c r="H757" s="181">
        <v>54.527000000000001</v>
      </c>
      <c r="I757" s="182"/>
      <c r="J757" s="183">
        <f>ROUND(I757*H757,2)</f>
        <v>0</v>
      </c>
      <c r="K757" s="179" t="s">
        <v>188</v>
      </c>
      <c r="L757" s="184"/>
      <c r="M757" s="185" t="s">
        <v>20</v>
      </c>
      <c r="N757" s="186" t="s">
        <v>45</v>
      </c>
      <c r="P757" s="141">
        <f>O757*H757</f>
        <v>0</v>
      </c>
      <c r="Q757" s="141">
        <v>1.2E-4</v>
      </c>
      <c r="R757" s="141">
        <f>Q757*H757</f>
        <v>6.5432400000000005E-3</v>
      </c>
      <c r="S757" s="141">
        <v>0</v>
      </c>
      <c r="T757" s="142">
        <f>S757*H757</f>
        <v>0</v>
      </c>
      <c r="AR757" s="143" t="s">
        <v>431</v>
      </c>
      <c r="AT757" s="143" t="s">
        <v>309</v>
      </c>
      <c r="AU757" s="143" t="s">
        <v>82</v>
      </c>
      <c r="AY757" s="18" t="s">
        <v>181</v>
      </c>
      <c r="BE757" s="144">
        <f>IF(N757="základní",J757,0)</f>
        <v>0</v>
      </c>
      <c r="BF757" s="144">
        <f>IF(N757="snížená",J757,0)</f>
        <v>0</v>
      </c>
      <c r="BG757" s="144">
        <f>IF(N757="zákl. přenesená",J757,0)</f>
        <v>0</v>
      </c>
      <c r="BH757" s="144">
        <f>IF(N757="sníž. přenesená",J757,0)</f>
        <v>0</v>
      </c>
      <c r="BI757" s="144">
        <f>IF(N757="nulová",J757,0)</f>
        <v>0</v>
      </c>
      <c r="BJ757" s="18" t="s">
        <v>22</v>
      </c>
      <c r="BK757" s="144">
        <f>ROUND(I757*H757,2)</f>
        <v>0</v>
      </c>
      <c r="BL757" s="18" t="s">
        <v>317</v>
      </c>
      <c r="BM757" s="143" t="s">
        <v>2504</v>
      </c>
    </row>
    <row r="758" spans="2:65" s="13" customFormat="1" ht="11.25">
      <c r="B758" s="156"/>
      <c r="D758" s="150" t="s">
        <v>193</v>
      </c>
      <c r="F758" s="158" t="s">
        <v>2505</v>
      </c>
      <c r="H758" s="159">
        <v>54.527000000000001</v>
      </c>
      <c r="I758" s="160"/>
      <c r="L758" s="156"/>
      <c r="M758" s="161"/>
      <c r="T758" s="162"/>
      <c r="AT758" s="157" t="s">
        <v>193</v>
      </c>
      <c r="AU758" s="157" t="s">
        <v>82</v>
      </c>
      <c r="AV758" s="13" t="s">
        <v>82</v>
      </c>
      <c r="AW758" s="13" t="s">
        <v>4</v>
      </c>
      <c r="AX758" s="13" t="s">
        <v>22</v>
      </c>
      <c r="AY758" s="157" t="s">
        <v>181</v>
      </c>
    </row>
    <row r="759" spans="2:65" s="1" customFormat="1" ht="24.2" customHeight="1">
      <c r="B759" s="33"/>
      <c r="C759" s="132" t="s">
        <v>846</v>
      </c>
      <c r="D759" s="132" t="s">
        <v>184</v>
      </c>
      <c r="E759" s="133" t="s">
        <v>950</v>
      </c>
      <c r="F759" s="134" t="s">
        <v>951</v>
      </c>
      <c r="G759" s="135" t="s">
        <v>280</v>
      </c>
      <c r="H759" s="136">
        <v>57.73</v>
      </c>
      <c r="I759" s="137"/>
      <c r="J759" s="138">
        <f>ROUND(I759*H759,2)</f>
        <v>0</v>
      </c>
      <c r="K759" s="134" t="s">
        <v>188</v>
      </c>
      <c r="L759" s="33"/>
      <c r="M759" s="139" t="s">
        <v>20</v>
      </c>
      <c r="N759" s="140" t="s">
        <v>45</v>
      </c>
      <c r="P759" s="141">
        <f>O759*H759</f>
        <v>0</v>
      </c>
      <c r="Q759" s="141">
        <v>9.0000000000000006E-5</v>
      </c>
      <c r="R759" s="141">
        <f>Q759*H759</f>
        <v>5.1957000000000001E-3</v>
      </c>
      <c r="S759" s="141">
        <v>0</v>
      </c>
      <c r="T759" s="142">
        <f>S759*H759</f>
        <v>0</v>
      </c>
      <c r="AR759" s="143" t="s">
        <v>317</v>
      </c>
      <c r="AT759" s="143" t="s">
        <v>184</v>
      </c>
      <c r="AU759" s="143" t="s">
        <v>82</v>
      </c>
      <c r="AY759" s="18" t="s">
        <v>181</v>
      </c>
      <c r="BE759" s="144">
        <f>IF(N759="základní",J759,0)</f>
        <v>0</v>
      </c>
      <c r="BF759" s="144">
        <f>IF(N759="snížená",J759,0)</f>
        <v>0</v>
      </c>
      <c r="BG759" s="144">
        <f>IF(N759="zákl. přenesená",J759,0)</f>
        <v>0</v>
      </c>
      <c r="BH759" s="144">
        <f>IF(N759="sníž. přenesená",J759,0)</f>
        <v>0</v>
      </c>
      <c r="BI759" s="144">
        <f>IF(N759="nulová",J759,0)</f>
        <v>0</v>
      </c>
      <c r="BJ759" s="18" t="s">
        <v>22</v>
      </c>
      <c r="BK759" s="144">
        <f>ROUND(I759*H759,2)</f>
        <v>0</v>
      </c>
      <c r="BL759" s="18" t="s">
        <v>317</v>
      </c>
      <c r="BM759" s="143" t="s">
        <v>2506</v>
      </c>
    </row>
    <row r="760" spans="2:65" s="1" customFormat="1" ht="11.25">
      <c r="B760" s="33"/>
      <c r="D760" s="145" t="s">
        <v>191</v>
      </c>
      <c r="F760" s="146" t="s">
        <v>953</v>
      </c>
      <c r="I760" s="147"/>
      <c r="L760" s="33"/>
      <c r="M760" s="148"/>
      <c r="T760" s="54"/>
      <c r="AT760" s="18" t="s">
        <v>191</v>
      </c>
      <c r="AU760" s="18" t="s">
        <v>82</v>
      </c>
    </row>
    <row r="761" spans="2:65" s="12" customFormat="1" ht="11.25">
      <c r="B761" s="149"/>
      <c r="D761" s="150" t="s">
        <v>193</v>
      </c>
      <c r="E761" s="151" t="s">
        <v>20</v>
      </c>
      <c r="F761" s="152" t="s">
        <v>2279</v>
      </c>
      <c r="H761" s="151" t="s">
        <v>20</v>
      </c>
      <c r="I761" s="153"/>
      <c r="L761" s="149"/>
      <c r="M761" s="154"/>
      <c r="T761" s="155"/>
      <c r="AT761" s="151" t="s">
        <v>193</v>
      </c>
      <c r="AU761" s="151" t="s">
        <v>82</v>
      </c>
      <c r="AV761" s="12" t="s">
        <v>22</v>
      </c>
      <c r="AW761" s="12" t="s">
        <v>36</v>
      </c>
      <c r="AX761" s="12" t="s">
        <v>74</v>
      </c>
      <c r="AY761" s="151" t="s">
        <v>181</v>
      </c>
    </row>
    <row r="762" spans="2:65" s="13" customFormat="1" ht="11.25">
      <c r="B762" s="156"/>
      <c r="D762" s="150" t="s">
        <v>193</v>
      </c>
      <c r="E762" s="157" t="s">
        <v>20</v>
      </c>
      <c r="F762" s="158" t="s">
        <v>2494</v>
      </c>
      <c r="H762" s="159">
        <v>13.26</v>
      </c>
      <c r="I762" s="160"/>
      <c r="L762" s="156"/>
      <c r="M762" s="161"/>
      <c r="T762" s="162"/>
      <c r="AT762" s="157" t="s">
        <v>193</v>
      </c>
      <c r="AU762" s="157" t="s">
        <v>82</v>
      </c>
      <c r="AV762" s="13" t="s">
        <v>82</v>
      </c>
      <c r="AW762" s="13" t="s">
        <v>36</v>
      </c>
      <c r="AX762" s="13" t="s">
        <v>74</v>
      </c>
      <c r="AY762" s="157" t="s">
        <v>181</v>
      </c>
    </row>
    <row r="763" spans="2:65" s="13" customFormat="1" ht="11.25">
      <c r="B763" s="156"/>
      <c r="D763" s="150" t="s">
        <v>193</v>
      </c>
      <c r="E763" s="157" t="s">
        <v>20</v>
      </c>
      <c r="F763" s="158" t="s">
        <v>2495</v>
      </c>
      <c r="H763" s="159">
        <v>6.36</v>
      </c>
      <c r="I763" s="160"/>
      <c r="L763" s="156"/>
      <c r="M763" s="161"/>
      <c r="T763" s="162"/>
      <c r="AT763" s="157" t="s">
        <v>193</v>
      </c>
      <c r="AU763" s="157" t="s">
        <v>82</v>
      </c>
      <c r="AV763" s="13" t="s">
        <v>82</v>
      </c>
      <c r="AW763" s="13" t="s">
        <v>36</v>
      </c>
      <c r="AX763" s="13" t="s">
        <v>74</v>
      </c>
      <c r="AY763" s="157" t="s">
        <v>181</v>
      </c>
    </row>
    <row r="764" spans="2:65" s="13" customFormat="1" ht="11.25">
      <c r="B764" s="156"/>
      <c r="D764" s="150" t="s">
        <v>193</v>
      </c>
      <c r="E764" s="157" t="s">
        <v>20</v>
      </c>
      <c r="F764" s="158" t="s">
        <v>2496</v>
      </c>
      <c r="H764" s="159">
        <v>6.38</v>
      </c>
      <c r="I764" s="160"/>
      <c r="L764" s="156"/>
      <c r="M764" s="161"/>
      <c r="T764" s="162"/>
      <c r="AT764" s="157" t="s">
        <v>193</v>
      </c>
      <c r="AU764" s="157" t="s">
        <v>82</v>
      </c>
      <c r="AV764" s="13" t="s">
        <v>82</v>
      </c>
      <c r="AW764" s="13" t="s">
        <v>36</v>
      </c>
      <c r="AX764" s="13" t="s">
        <v>74</v>
      </c>
      <c r="AY764" s="157" t="s">
        <v>181</v>
      </c>
    </row>
    <row r="765" spans="2:65" s="13" customFormat="1" ht="11.25">
      <c r="B765" s="156"/>
      <c r="D765" s="150" t="s">
        <v>193</v>
      </c>
      <c r="E765" s="157" t="s">
        <v>20</v>
      </c>
      <c r="F765" s="158" t="s">
        <v>2013</v>
      </c>
      <c r="H765" s="159">
        <v>0.4</v>
      </c>
      <c r="I765" s="160"/>
      <c r="L765" s="156"/>
      <c r="M765" s="161"/>
      <c r="T765" s="162"/>
      <c r="AT765" s="157" t="s">
        <v>193</v>
      </c>
      <c r="AU765" s="157" t="s">
        <v>82</v>
      </c>
      <c r="AV765" s="13" t="s">
        <v>82</v>
      </c>
      <c r="AW765" s="13" t="s">
        <v>36</v>
      </c>
      <c r="AX765" s="13" t="s">
        <v>74</v>
      </c>
      <c r="AY765" s="157" t="s">
        <v>181</v>
      </c>
    </row>
    <row r="766" spans="2:65" s="12" customFormat="1" ht="11.25">
      <c r="B766" s="149"/>
      <c r="D766" s="150" t="s">
        <v>193</v>
      </c>
      <c r="E766" s="151" t="s">
        <v>20</v>
      </c>
      <c r="F766" s="152" t="s">
        <v>2281</v>
      </c>
      <c r="H766" s="151" t="s">
        <v>20</v>
      </c>
      <c r="I766" s="153"/>
      <c r="L766" s="149"/>
      <c r="M766" s="154"/>
      <c r="T766" s="155"/>
      <c r="AT766" s="151" t="s">
        <v>193</v>
      </c>
      <c r="AU766" s="151" t="s">
        <v>82</v>
      </c>
      <c r="AV766" s="12" t="s">
        <v>22</v>
      </c>
      <c r="AW766" s="12" t="s">
        <v>36</v>
      </c>
      <c r="AX766" s="12" t="s">
        <v>74</v>
      </c>
      <c r="AY766" s="151" t="s">
        <v>181</v>
      </c>
    </row>
    <row r="767" spans="2:65" s="13" customFormat="1" ht="11.25">
      <c r="B767" s="156"/>
      <c r="D767" s="150" t="s">
        <v>193</v>
      </c>
      <c r="E767" s="157" t="s">
        <v>20</v>
      </c>
      <c r="F767" s="158" t="s">
        <v>2499</v>
      </c>
      <c r="H767" s="159">
        <v>12.32</v>
      </c>
      <c r="I767" s="160"/>
      <c r="L767" s="156"/>
      <c r="M767" s="161"/>
      <c r="T767" s="162"/>
      <c r="AT767" s="157" t="s">
        <v>193</v>
      </c>
      <c r="AU767" s="157" t="s">
        <v>82</v>
      </c>
      <c r="AV767" s="13" t="s">
        <v>82</v>
      </c>
      <c r="AW767" s="13" t="s">
        <v>36</v>
      </c>
      <c r="AX767" s="13" t="s">
        <v>74</v>
      </c>
      <c r="AY767" s="157" t="s">
        <v>181</v>
      </c>
    </row>
    <row r="768" spans="2:65" s="13" customFormat="1" ht="11.25">
      <c r="B768" s="156"/>
      <c r="D768" s="150" t="s">
        <v>193</v>
      </c>
      <c r="E768" s="157" t="s">
        <v>20</v>
      </c>
      <c r="F768" s="158" t="s">
        <v>2500</v>
      </c>
      <c r="H768" s="159">
        <v>6.26</v>
      </c>
      <c r="I768" s="160"/>
      <c r="L768" s="156"/>
      <c r="M768" s="161"/>
      <c r="T768" s="162"/>
      <c r="AT768" s="157" t="s">
        <v>193</v>
      </c>
      <c r="AU768" s="157" t="s">
        <v>82</v>
      </c>
      <c r="AV768" s="13" t="s">
        <v>82</v>
      </c>
      <c r="AW768" s="13" t="s">
        <v>36</v>
      </c>
      <c r="AX768" s="13" t="s">
        <v>74</v>
      </c>
      <c r="AY768" s="157" t="s">
        <v>181</v>
      </c>
    </row>
    <row r="769" spans="2:65" s="13" customFormat="1" ht="11.25">
      <c r="B769" s="156"/>
      <c r="D769" s="150" t="s">
        <v>193</v>
      </c>
      <c r="E769" s="157" t="s">
        <v>20</v>
      </c>
      <c r="F769" s="158" t="s">
        <v>2501</v>
      </c>
      <c r="H769" s="159">
        <v>5.13</v>
      </c>
      <c r="I769" s="160"/>
      <c r="L769" s="156"/>
      <c r="M769" s="161"/>
      <c r="T769" s="162"/>
      <c r="AT769" s="157" t="s">
        <v>193</v>
      </c>
      <c r="AU769" s="157" t="s">
        <v>82</v>
      </c>
      <c r="AV769" s="13" t="s">
        <v>82</v>
      </c>
      <c r="AW769" s="13" t="s">
        <v>36</v>
      </c>
      <c r="AX769" s="13" t="s">
        <v>74</v>
      </c>
      <c r="AY769" s="157" t="s">
        <v>181</v>
      </c>
    </row>
    <row r="770" spans="2:65" s="13" customFormat="1" ht="11.25">
      <c r="B770" s="156"/>
      <c r="D770" s="150" t="s">
        <v>193</v>
      </c>
      <c r="E770" s="157" t="s">
        <v>20</v>
      </c>
      <c r="F770" s="158" t="s">
        <v>2502</v>
      </c>
      <c r="H770" s="159">
        <v>6.42</v>
      </c>
      <c r="I770" s="160"/>
      <c r="L770" s="156"/>
      <c r="M770" s="161"/>
      <c r="T770" s="162"/>
      <c r="AT770" s="157" t="s">
        <v>193</v>
      </c>
      <c r="AU770" s="157" t="s">
        <v>82</v>
      </c>
      <c r="AV770" s="13" t="s">
        <v>82</v>
      </c>
      <c r="AW770" s="13" t="s">
        <v>36</v>
      </c>
      <c r="AX770" s="13" t="s">
        <v>74</v>
      </c>
      <c r="AY770" s="157" t="s">
        <v>181</v>
      </c>
    </row>
    <row r="771" spans="2:65" s="13" customFormat="1" ht="11.25">
      <c r="B771" s="156"/>
      <c r="D771" s="150" t="s">
        <v>193</v>
      </c>
      <c r="E771" s="157" t="s">
        <v>20</v>
      </c>
      <c r="F771" s="158" t="s">
        <v>2503</v>
      </c>
      <c r="H771" s="159">
        <v>1.2</v>
      </c>
      <c r="I771" s="160"/>
      <c r="L771" s="156"/>
      <c r="M771" s="161"/>
      <c r="T771" s="162"/>
      <c r="AT771" s="157" t="s">
        <v>193</v>
      </c>
      <c r="AU771" s="157" t="s">
        <v>82</v>
      </c>
      <c r="AV771" s="13" t="s">
        <v>82</v>
      </c>
      <c r="AW771" s="13" t="s">
        <v>36</v>
      </c>
      <c r="AX771" s="13" t="s">
        <v>74</v>
      </c>
      <c r="AY771" s="157" t="s">
        <v>181</v>
      </c>
    </row>
    <row r="772" spans="2:65" s="14" customFormat="1" ht="11.25">
      <c r="B772" s="163"/>
      <c r="D772" s="150" t="s">
        <v>193</v>
      </c>
      <c r="E772" s="164" t="s">
        <v>20</v>
      </c>
      <c r="F772" s="165" t="s">
        <v>202</v>
      </c>
      <c r="H772" s="166">
        <v>57.73</v>
      </c>
      <c r="I772" s="167"/>
      <c r="L772" s="163"/>
      <c r="M772" s="168"/>
      <c r="T772" s="169"/>
      <c r="AT772" s="164" t="s">
        <v>193</v>
      </c>
      <c r="AU772" s="164" t="s">
        <v>82</v>
      </c>
      <c r="AV772" s="14" t="s">
        <v>189</v>
      </c>
      <c r="AW772" s="14" t="s">
        <v>36</v>
      </c>
      <c r="AX772" s="14" t="s">
        <v>22</v>
      </c>
      <c r="AY772" s="164" t="s">
        <v>181</v>
      </c>
    </row>
    <row r="773" spans="2:65" s="1" customFormat="1" ht="33" customHeight="1">
      <c r="B773" s="33"/>
      <c r="C773" s="132" t="s">
        <v>853</v>
      </c>
      <c r="D773" s="132" t="s">
        <v>184</v>
      </c>
      <c r="E773" s="133" t="s">
        <v>958</v>
      </c>
      <c r="F773" s="134" t="s">
        <v>959</v>
      </c>
      <c r="G773" s="135" t="s">
        <v>280</v>
      </c>
      <c r="H773" s="136">
        <v>57.73</v>
      </c>
      <c r="I773" s="137"/>
      <c r="J773" s="138">
        <f>ROUND(I773*H773,2)</f>
        <v>0</v>
      </c>
      <c r="K773" s="134" t="s">
        <v>188</v>
      </c>
      <c r="L773" s="33"/>
      <c r="M773" s="139" t="s">
        <v>20</v>
      </c>
      <c r="N773" s="140" t="s">
        <v>45</v>
      </c>
      <c r="P773" s="141">
        <f>O773*H773</f>
        <v>0</v>
      </c>
      <c r="Q773" s="141">
        <v>3.0000000000000001E-5</v>
      </c>
      <c r="R773" s="141">
        <f>Q773*H773</f>
        <v>1.7319E-3</v>
      </c>
      <c r="S773" s="141">
        <v>0</v>
      </c>
      <c r="T773" s="142">
        <f>S773*H773</f>
        <v>0</v>
      </c>
      <c r="AR773" s="143" t="s">
        <v>317</v>
      </c>
      <c r="AT773" s="143" t="s">
        <v>184</v>
      </c>
      <c r="AU773" s="143" t="s">
        <v>82</v>
      </c>
      <c r="AY773" s="18" t="s">
        <v>181</v>
      </c>
      <c r="BE773" s="144">
        <f>IF(N773="základní",J773,0)</f>
        <v>0</v>
      </c>
      <c r="BF773" s="144">
        <f>IF(N773="snížená",J773,0)</f>
        <v>0</v>
      </c>
      <c r="BG773" s="144">
        <f>IF(N773="zákl. přenesená",J773,0)</f>
        <v>0</v>
      </c>
      <c r="BH773" s="144">
        <f>IF(N773="sníž. přenesená",J773,0)</f>
        <v>0</v>
      </c>
      <c r="BI773" s="144">
        <f>IF(N773="nulová",J773,0)</f>
        <v>0</v>
      </c>
      <c r="BJ773" s="18" t="s">
        <v>22</v>
      </c>
      <c r="BK773" s="144">
        <f>ROUND(I773*H773,2)</f>
        <v>0</v>
      </c>
      <c r="BL773" s="18" t="s">
        <v>317</v>
      </c>
      <c r="BM773" s="143" t="s">
        <v>2507</v>
      </c>
    </row>
    <row r="774" spans="2:65" s="1" customFormat="1" ht="11.25">
      <c r="B774" s="33"/>
      <c r="D774" s="145" t="s">
        <v>191</v>
      </c>
      <c r="F774" s="146" t="s">
        <v>961</v>
      </c>
      <c r="I774" s="147"/>
      <c r="L774" s="33"/>
      <c r="M774" s="148"/>
      <c r="T774" s="54"/>
      <c r="AT774" s="18" t="s">
        <v>191</v>
      </c>
      <c r="AU774" s="18" t="s">
        <v>82</v>
      </c>
    </row>
    <row r="775" spans="2:65" s="12" customFormat="1" ht="11.25">
      <c r="B775" s="149"/>
      <c r="D775" s="150" t="s">
        <v>193</v>
      </c>
      <c r="E775" s="151" t="s">
        <v>20</v>
      </c>
      <c r="F775" s="152" t="s">
        <v>2279</v>
      </c>
      <c r="H775" s="151" t="s">
        <v>20</v>
      </c>
      <c r="I775" s="153"/>
      <c r="L775" s="149"/>
      <c r="M775" s="154"/>
      <c r="T775" s="155"/>
      <c r="AT775" s="151" t="s">
        <v>193</v>
      </c>
      <c r="AU775" s="151" t="s">
        <v>82</v>
      </c>
      <c r="AV775" s="12" t="s">
        <v>22</v>
      </c>
      <c r="AW775" s="12" t="s">
        <v>36</v>
      </c>
      <c r="AX775" s="12" t="s">
        <v>74</v>
      </c>
      <c r="AY775" s="151" t="s">
        <v>181</v>
      </c>
    </row>
    <row r="776" spans="2:65" s="13" customFormat="1" ht="11.25">
      <c r="B776" s="156"/>
      <c r="D776" s="150" t="s">
        <v>193</v>
      </c>
      <c r="E776" s="157" t="s">
        <v>20</v>
      </c>
      <c r="F776" s="158" t="s">
        <v>2494</v>
      </c>
      <c r="H776" s="159">
        <v>13.26</v>
      </c>
      <c r="I776" s="160"/>
      <c r="L776" s="156"/>
      <c r="M776" s="161"/>
      <c r="T776" s="162"/>
      <c r="AT776" s="157" t="s">
        <v>193</v>
      </c>
      <c r="AU776" s="157" t="s">
        <v>82</v>
      </c>
      <c r="AV776" s="13" t="s">
        <v>82</v>
      </c>
      <c r="AW776" s="13" t="s">
        <v>36</v>
      </c>
      <c r="AX776" s="13" t="s">
        <v>74</v>
      </c>
      <c r="AY776" s="157" t="s">
        <v>181</v>
      </c>
    </row>
    <row r="777" spans="2:65" s="13" customFormat="1" ht="11.25">
      <c r="B777" s="156"/>
      <c r="D777" s="150" t="s">
        <v>193</v>
      </c>
      <c r="E777" s="157" t="s">
        <v>20</v>
      </c>
      <c r="F777" s="158" t="s">
        <v>2495</v>
      </c>
      <c r="H777" s="159">
        <v>6.36</v>
      </c>
      <c r="I777" s="160"/>
      <c r="L777" s="156"/>
      <c r="M777" s="161"/>
      <c r="T777" s="162"/>
      <c r="AT777" s="157" t="s">
        <v>193</v>
      </c>
      <c r="AU777" s="157" t="s">
        <v>82</v>
      </c>
      <c r="AV777" s="13" t="s">
        <v>82</v>
      </c>
      <c r="AW777" s="13" t="s">
        <v>36</v>
      </c>
      <c r="AX777" s="13" t="s">
        <v>74</v>
      </c>
      <c r="AY777" s="157" t="s">
        <v>181</v>
      </c>
    </row>
    <row r="778" spans="2:65" s="13" customFormat="1" ht="11.25">
      <c r="B778" s="156"/>
      <c r="D778" s="150" t="s">
        <v>193</v>
      </c>
      <c r="E778" s="157" t="s">
        <v>20</v>
      </c>
      <c r="F778" s="158" t="s">
        <v>2496</v>
      </c>
      <c r="H778" s="159">
        <v>6.38</v>
      </c>
      <c r="I778" s="160"/>
      <c r="L778" s="156"/>
      <c r="M778" s="161"/>
      <c r="T778" s="162"/>
      <c r="AT778" s="157" t="s">
        <v>193</v>
      </c>
      <c r="AU778" s="157" t="s">
        <v>82</v>
      </c>
      <c r="AV778" s="13" t="s">
        <v>82</v>
      </c>
      <c r="AW778" s="13" t="s">
        <v>36</v>
      </c>
      <c r="AX778" s="13" t="s">
        <v>74</v>
      </c>
      <c r="AY778" s="157" t="s">
        <v>181</v>
      </c>
    </row>
    <row r="779" spans="2:65" s="13" customFormat="1" ht="11.25">
      <c r="B779" s="156"/>
      <c r="D779" s="150" t="s">
        <v>193</v>
      </c>
      <c r="E779" s="157" t="s">
        <v>20</v>
      </c>
      <c r="F779" s="158" t="s">
        <v>2013</v>
      </c>
      <c r="H779" s="159">
        <v>0.4</v>
      </c>
      <c r="I779" s="160"/>
      <c r="L779" s="156"/>
      <c r="M779" s="161"/>
      <c r="T779" s="162"/>
      <c r="AT779" s="157" t="s">
        <v>193</v>
      </c>
      <c r="AU779" s="157" t="s">
        <v>82</v>
      </c>
      <c r="AV779" s="13" t="s">
        <v>82</v>
      </c>
      <c r="AW779" s="13" t="s">
        <v>36</v>
      </c>
      <c r="AX779" s="13" t="s">
        <v>74</v>
      </c>
      <c r="AY779" s="157" t="s">
        <v>181</v>
      </c>
    </row>
    <row r="780" spans="2:65" s="12" customFormat="1" ht="11.25">
      <c r="B780" s="149"/>
      <c r="D780" s="150" t="s">
        <v>193</v>
      </c>
      <c r="E780" s="151" t="s">
        <v>20</v>
      </c>
      <c r="F780" s="152" t="s">
        <v>2281</v>
      </c>
      <c r="H780" s="151" t="s">
        <v>20</v>
      </c>
      <c r="I780" s="153"/>
      <c r="L780" s="149"/>
      <c r="M780" s="154"/>
      <c r="T780" s="155"/>
      <c r="AT780" s="151" t="s">
        <v>193</v>
      </c>
      <c r="AU780" s="151" t="s">
        <v>82</v>
      </c>
      <c r="AV780" s="12" t="s">
        <v>22</v>
      </c>
      <c r="AW780" s="12" t="s">
        <v>36</v>
      </c>
      <c r="AX780" s="12" t="s">
        <v>74</v>
      </c>
      <c r="AY780" s="151" t="s">
        <v>181</v>
      </c>
    </row>
    <row r="781" spans="2:65" s="13" customFormat="1" ht="11.25">
      <c r="B781" s="156"/>
      <c r="D781" s="150" t="s">
        <v>193</v>
      </c>
      <c r="E781" s="157" t="s">
        <v>20</v>
      </c>
      <c r="F781" s="158" t="s">
        <v>2499</v>
      </c>
      <c r="H781" s="159">
        <v>12.32</v>
      </c>
      <c r="I781" s="160"/>
      <c r="L781" s="156"/>
      <c r="M781" s="161"/>
      <c r="T781" s="162"/>
      <c r="AT781" s="157" t="s">
        <v>193</v>
      </c>
      <c r="AU781" s="157" t="s">
        <v>82</v>
      </c>
      <c r="AV781" s="13" t="s">
        <v>82</v>
      </c>
      <c r="AW781" s="13" t="s">
        <v>36</v>
      </c>
      <c r="AX781" s="13" t="s">
        <v>74</v>
      </c>
      <c r="AY781" s="157" t="s">
        <v>181</v>
      </c>
    </row>
    <row r="782" spans="2:65" s="13" customFormat="1" ht="11.25">
      <c r="B782" s="156"/>
      <c r="D782" s="150" t="s">
        <v>193</v>
      </c>
      <c r="E782" s="157" t="s">
        <v>20</v>
      </c>
      <c r="F782" s="158" t="s">
        <v>2500</v>
      </c>
      <c r="H782" s="159">
        <v>6.26</v>
      </c>
      <c r="I782" s="160"/>
      <c r="L782" s="156"/>
      <c r="M782" s="161"/>
      <c r="T782" s="162"/>
      <c r="AT782" s="157" t="s">
        <v>193</v>
      </c>
      <c r="AU782" s="157" t="s">
        <v>82</v>
      </c>
      <c r="AV782" s="13" t="s">
        <v>82</v>
      </c>
      <c r="AW782" s="13" t="s">
        <v>36</v>
      </c>
      <c r="AX782" s="13" t="s">
        <v>74</v>
      </c>
      <c r="AY782" s="157" t="s">
        <v>181</v>
      </c>
    </row>
    <row r="783" spans="2:65" s="13" customFormat="1" ht="11.25">
      <c r="B783" s="156"/>
      <c r="D783" s="150" t="s">
        <v>193</v>
      </c>
      <c r="E783" s="157" t="s">
        <v>20</v>
      </c>
      <c r="F783" s="158" t="s">
        <v>2501</v>
      </c>
      <c r="H783" s="159">
        <v>5.13</v>
      </c>
      <c r="I783" s="160"/>
      <c r="L783" s="156"/>
      <c r="M783" s="161"/>
      <c r="T783" s="162"/>
      <c r="AT783" s="157" t="s">
        <v>193</v>
      </c>
      <c r="AU783" s="157" t="s">
        <v>82</v>
      </c>
      <c r="AV783" s="13" t="s">
        <v>82</v>
      </c>
      <c r="AW783" s="13" t="s">
        <v>36</v>
      </c>
      <c r="AX783" s="13" t="s">
        <v>74</v>
      </c>
      <c r="AY783" s="157" t="s">
        <v>181</v>
      </c>
    </row>
    <row r="784" spans="2:65" s="13" customFormat="1" ht="11.25">
      <c r="B784" s="156"/>
      <c r="D784" s="150" t="s">
        <v>193</v>
      </c>
      <c r="E784" s="157" t="s">
        <v>20</v>
      </c>
      <c r="F784" s="158" t="s">
        <v>2502</v>
      </c>
      <c r="H784" s="159">
        <v>6.42</v>
      </c>
      <c r="I784" s="160"/>
      <c r="L784" s="156"/>
      <c r="M784" s="161"/>
      <c r="T784" s="162"/>
      <c r="AT784" s="157" t="s">
        <v>193</v>
      </c>
      <c r="AU784" s="157" t="s">
        <v>82</v>
      </c>
      <c r="AV784" s="13" t="s">
        <v>82</v>
      </c>
      <c r="AW784" s="13" t="s">
        <v>36</v>
      </c>
      <c r="AX784" s="13" t="s">
        <v>74</v>
      </c>
      <c r="AY784" s="157" t="s">
        <v>181</v>
      </c>
    </row>
    <row r="785" spans="2:65" s="13" customFormat="1" ht="11.25">
      <c r="B785" s="156"/>
      <c r="D785" s="150" t="s">
        <v>193</v>
      </c>
      <c r="E785" s="157" t="s">
        <v>20</v>
      </c>
      <c r="F785" s="158" t="s">
        <v>2503</v>
      </c>
      <c r="H785" s="159">
        <v>1.2</v>
      </c>
      <c r="I785" s="160"/>
      <c r="L785" s="156"/>
      <c r="M785" s="161"/>
      <c r="T785" s="162"/>
      <c r="AT785" s="157" t="s">
        <v>193</v>
      </c>
      <c r="AU785" s="157" t="s">
        <v>82</v>
      </c>
      <c r="AV785" s="13" t="s">
        <v>82</v>
      </c>
      <c r="AW785" s="13" t="s">
        <v>36</v>
      </c>
      <c r="AX785" s="13" t="s">
        <v>74</v>
      </c>
      <c r="AY785" s="157" t="s">
        <v>181</v>
      </c>
    </row>
    <row r="786" spans="2:65" s="14" customFormat="1" ht="11.25">
      <c r="B786" s="163"/>
      <c r="D786" s="150" t="s">
        <v>193</v>
      </c>
      <c r="E786" s="164" t="s">
        <v>20</v>
      </c>
      <c r="F786" s="165" t="s">
        <v>202</v>
      </c>
      <c r="H786" s="166">
        <v>57.73</v>
      </c>
      <c r="I786" s="167"/>
      <c r="L786" s="163"/>
      <c r="M786" s="168"/>
      <c r="T786" s="169"/>
      <c r="AT786" s="164" t="s">
        <v>193</v>
      </c>
      <c r="AU786" s="164" t="s">
        <v>82</v>
      </c>
      <c r="AV786" s="14" t="s">
        <v>189</v>
      </c>
      <c r="AW786" s="14" t="s">
        <v>36</v>
      </c>
      <c r="AX786" s="14" t="s">
        <v>22</v>
      </c>
      <c r="AY786" s="164" t="s">
        <v>181</v>
      </c>
    </row>
    <row r="787" spans="2:65" s="1" customFormat="1" ht="24.2" customHeight="1">
      <c r="B787" s="33"/>
      <c r="C787" s="132" t="s">
        <v>858</v>
      </c>
      <c r="D787" s="132" t="s">
        <v>184</v>
      </c>
      <c r="E787" s="133" t="s">
        <v>963</v>
      </c>
      <c r="F787" s="134" t="s">
        <v>964</v>
      </c>
      <c r="G787" s="135" t="s">
        <v>187</v>
      </c>
      <c r="H787" s="136">
        <v>12</v>
      </c>
      <c r="I787" s="137"/>
      <c r="J787" s="138">
        <f>ROUND(I787*H787,2)</f>
        <v>0</v>
      </c>
      <c r="K787" s="134" t="s">
        <v>188</v>
      </c>
      <c r="L787" s="33"/>
      <c r="M787" s="139" t="s">
        <v>20</v>
      </c>
      <c r="N787" s="140" t="s">
        <v>45</v>
      </c>
      <c r="P787" s="141">
        <f>O787*H787</f>
        <v>0</v>
      </c>
      <c r="Q787" s="141">
        <v>0</v>
      </c>
      <c r="R787" s="141">
        <f>Q787*H787</f>
        <v>0</v>
      </c>
      <c r="S787" s="141">
        <v>0</v>
      </c>
      <c r="T787" s="142">
        <f>S787*H787</f>
        <v>0</v>
      </c>
      <c r="AR787" s="143" t="s">
        <v>317</v>
      </c>
      <c r="AT787" s="143" t="s">
        <v>184</v>
      </c>
      <c r="AU787" s="143" t="s">
        <v>82</v>
      </c>
      <c r="AY787" s="18" t="s">
        <v>181</v>
      </c>
      <c r="BE787" s="144">
        <f>IF(N787="základní",J787,0)</f>
        <v>0</v>
      </c>
      <c r="BF787" s="144">
        <f>IF(N787="snížená",J787,0)</f>
        <v>0</v>
      </c>
      <c r="BG787" s="144">
        <f>IF(N787="zákl. přenesená",J787,0)</f>
        <v>0</v>
      </c>
      <c r="BH787" s="144">
        <f>IF(N787="sníž. přenesená",J787,0)</f>
        <v>0</v>
      </c>
      <c r="BI787" s="144">
        <f>IF(N787="nulová",J787,0)</f>
        <v>0</v>
      </c>
      <c r="BJ787" s="18" t="s">
        <v>22</v>
      </c>
      <c r="BK787" s="144">
        <f>ROUND(I787*H787,2)</f>
        <v>0</v>
      </c>
      <c r="BL787" s="18" t="s">
        <v>317</v>
      </c>
      <c r="BM787" s="143" t="s">
        <v>2508</v>
      </c>
    </row>
    <row r="788" spans="2:65" s="1" customFormat="1" ht="11.25">
      <c r="B788" s="33"/>
      <c r="D788" s="145" t="s">
        <v>191</v>
      </c>
      <c r="F788" s="146" t="s">
        <v>966</v>
      </c>
      <c r="I788" s="147"/>
      <c r="L788" s="33"/>
      <c r="M788" s="148"/>
      <c r="T788" s="54"/>
      <c r="AT788" s="18" t="s">
        <v>191</v>
      </c>
      <c r="AU788" s="18" t="s">
        <v>82</v>
      </c>
    </row>
    <row r="789" spans="2:65" s="12" customFormat="1" ht="11.25">
      <c r="B789" s="149"/>
      <c r="D789" s="150" t="s">
        <v>193</v>
      </c>
      <c r="E789" s="151" t="s">
        <v>20</v>
      </c>
      <c r="F789" s="152" t="s">
        <v>2279</v>
      </c>
      <c r="H789" s="151" t="s">
        <v>20</v>
      </c>
      <c r="I789" s="153"/>
      <c r="L789" s="149"/>
      <c r="M789" s="154"/>
      <c r="T789" s="155"/>
      <c r="AT789" s="151" t="s">
        <v>193</v>
      </c>
      <c r="AU789" s="151" t="s">
        <v>82</v>
      </c>
      <c r="AV789" s="12" t="s">
        <v>22</v>
      </c>
      <c r="AW789" s="12" t="s">
        <v>36</v>
      </c>
      <c r="AX789" s="12" t="s">
        <v>74</v>
      </c>
      <c r="AY789" s="151" t="s">
        <v>181</v>
      </c>
    </row>
    <row r="790" spans="2:65" s="13" customFormat="1" ht="11.25">
      <c r="B790" s="156"/>
      <c r="D790" s="150" t="s">
        <v>193</v>
      </c>
      <c r="E790" s="157" t="s">
        <v>20</v>
      </c>
      <c r="F790" s="158" t="s">
        <v>222</v>
      </c>
      <c r="H790" s="159">
        <v>6</v>
      </c>
      <c r="I790" s="160"/>
      <c r="L790" s="156"/>
      <c r="M790" s="161"/>
      <c r="T790" s="162"/>
      <c r="AT790" s="157" t="s">
        <v>193</v>
      </c>
      <c r="AU790" s="157" t="s">
        <v>82</v>
      </c>
      <c r="AV790" s="13" t="s">
        <v>82</v>
      </c>
      <c r="AW790" s="13" t="s">
        <v>36</v>
      </c>
      <c r="AX790" s="13" t="s">
        <v>74</v>
      </c>
      <c r="AY790" s="157" t="s">
        <v>181</v>
      </c>
    </row>
    <row r="791" spans="2:65" s="12" customFormat="1" ht="11.25">
      <c r="B791" s="149"/>
      <c r="D791" s="150" t="s">
        <v>193</v>
      </c>
      <c r="E791" s="151" t="s">
        <v>20</v>
      </c>
      <c r="F791" s="152" t="s">
        <v>2281</v>
      </c>
      <c r="H791" s="151" t="s">
        <v>20</v>
      </c>
      <c r="I791" s="153"/>
      <c r="L791" s="149"/>
      <c r="M791" s="154"/>
      <c r="T791" s="155"/>
      <c r="AT791" s="151" t="s">
        <v>193</v>
      </c>
      <c r="AU791" s="151" t="s">
        <v>82</v>
      </c>
      <c r="AV791" s="12" t="s">
        <v>22</v>
      </c>
      <c r="AW791" s="12" t="s">
        <v>36</v>
      </c>
      <c r="AX791" s="12" t="s">
        <v>74</v>
      </c>
      <c r="AY791" s="151" t="s">
        <v>181</v>
      </c>
    </row>
    <row r="792" spans="2:65" s="13" customFormat="1" ht="11.25">
      <c r="B792" s="156"/>
      <c r="D792" s="150" t="s">
        <v>193</v>
      </c>
      <c r="E792" s="157" t="s">
        <v>20</v>
      </c>
      <c r="F792" s="158" t="s">
        <v>222</v>
      </c>
      <c r="H792" s="159">
        <v>6</v>
      </c>
      <c r="I792" s="160"/>
      <c r="L792" s="156"/>
      <c r="M792" s="161"/>
      <c r="T792" s="162"/>
      <c r="AT792" s="157" t="s">
        <v>193</v>
      </c>
      <c r="AU792" s="157" t="s">
        <v>82</v>
      </c>
      <c r="AV792" s="13" t="s">
        <v>82</v>
      </c>
      <c r="AW792" s="13" t="s">
        <v>36</v>
      </c>
      <c r="AX792" s="13" t="s">
        <v>74</v>
      </c>
      <c r="AY792" s="157" t="s">
        <v>181</v>
      </c>
    </row>
    <row r="793" spans="2:65" s="14" customFormat="1" ht="11.25">
      <c r="B793" s="163"/>
      <c r="D793" s="150" t="s">
        <v>193</v>
      </c>
      <c r="E793" s="164" t="s">
        <v>20</v>
      </c>
      <c r="F793" s="165" t="s">
        <v>202</v>
      </c>
      <c r="H793" s="166">
        <v>12</v>
      </c>
      <c r="I793" s="167"/>
      <c r="L793" s="163"/>
      <c r="M793" s="168"/>
      <c r="T793" s="169"/>
      <c r="AT793" s="164" t="s">
        <v>193</v>
      </c>
      <c r="AU793" s="164" t="s">
        <v>82</v>
      </c>
      <c r="AV793" s="14" t="s">
        <v>189</v>
      </c>
      <c r="AW793" s="14" t="s">
        <v>36</v>
      </c>
      <c r="AX793" s="14" t="s">
        <v>22</v>
      </c>
      <c r="AY793" s="164" t="s">
        <v>181</v>
      </c>
    </row>
    <row r="794" spans="2:65" s="1" customFormat="1" ht="24.2" customHeight="1">
      <c r="B794" s="33"/>
      <c r="C794" s="132" t="s">
        <v>865</v>
      </c>
      <c r="D794" s="132" t="s">
        <v>184</v>
      </c>
      <c r="E794" s="133" t="s">
        <v>968</v>
      </c>
      <c r="F794" s="134" t="s">
        <v>969</v>
      </c>
      <c r="G794" s="135" t="s">
        <v>187</v>
      </c>
      <c r="H794" s="136">
        <v>6</v>
      </c>
      <c r="I794" s="137"/>
      <c r="J794" s="138">
        <f>ROUND(I794*H794,2)</f>
        <v>0</v>
      </c>
      <c r="K794" s="134" t="s">
        <v>188</v>
      </c>
      <c r="L794" s="33"/>
      <c r="M794" s="139" t="s">
        <v>20</v>
      </c>
      <c r="N794" s="140" t="s">
        <v>45</v>
      </c>
      <c r="P794" s="141">
        <f>O794*H794</f>
        <v>0</v>
      </c>
      <c r="Q794" s="141">
        <v>0</v>
      </c>
      <c r="R794" s="141">
        <f>Q794*H794</f>
        <v>0</v>
      </c>
      <c r="S794" s="141">
        <v>0</v>
      </c>
      <c r="T794" s="142">
        <f>S794*H794</f>
        <v>0</v>
      </c>
      <c r="AR794" s="143" t="s">
        <v>317</v>
      </c>
      <c r="AT794" s="143" t="s">
        <v>184</v>
      </c>
      <c r="AU794" s="143" t="s">
        <v>82</v>
      </c>
      <c r="AY794" s="18" t="s">
        <v>181</v>
      </c>
      <c r="BE794" s="144">
        <f>IF(N794="základní",J794,0)</f>
        <v>0</v>
      </c>
      <c r="BF794" s="144">
        <f>IF(N794="snížená",J794,0)</f>
        <v>0</v>
      </c>
      <c r="BG794" s="144">
        <f>IF(N794="zákl. přenesená",J794,0)</f>
        <v>0</v>
      </c>
      <c r="BH794" s="144">
        <f>IF(N794="sníž. přenesená",J794,0)</f>
        <v>0</v>
      </c>
      <c r="BI794" s="144">
        <f>IF(N794="nulová",J794,0)</f>
        <v>0</v>
      </c>
      <c r="BJ794" s="18" t="s">
        <v>22</v>
      </c>
      <c r="BK794" s="144">
        <f>ROUND(I794*H794,2)</f>
        <v>0</v>
      </c>
      <c r="BL794" s="18" t="s">
        <v>317</v>
      </c>
      <c r="BM794" s="143" t="s">
        <v>2509</v>
      </c>
    </row>
    <row r="795" spans="2:65" s="1" customFormat="1" ht="11.25">
      <c r="B795" s="33"/>
      <c r="D795" s="145" t="s">
        <v>191</v>
      </c>
      <c r="F795" s="146" t="s">
        <v>971</v>
      </c>
      <c r="I795" s="147"/>
      <c r="L795" s="33"/>
      <c r="M795" s="148"/>
      <c r="T795" s="54"/>
      <c r="AT795" s="18" t="s">
        <v>191</v>
      </c>
      <c r="AU795" s="18" t="s">
        <v>82</v>
      </c>
    </row>
    <row r="796" spans="2:65" s="12" customFormat="1" ht="11.25">
      <c r="B796" s="149"/>
      <c r="D796" s="150" t="s">
        <v>193</v>
      </c>
      <c r="E796" s="151" t="s">
        <v>20</v>
      </c>
      <c r="F796" s="152" t="s">
        <v>2279</v>
      </c>
      <c r="H796" s="151" t="s">
        <v>20</v>
      </c>
      <c r="I796" s="153"/>
      <c r="L796" s="149"/>
      <c r="M796" s="154"/>
      <c r="T796" s="155"/>
      <c r="AT796" s="151" t="s">
        <v>193</v>
      </c>
      <c r="AU796" s="151" t="s">
        <v>82</v>
      </c>
      <c r="AV796" s="12" t="s">
        <v>22</v>
      </c>
      <c r="AW796" s="12" t="s">
        <v>36</v>
      </c>
      <c r="AX796" s="12" t="s">
        <v>74</v>
      </c>
      <c r="AY796" s="151" t="s">
        <v>181</v>
      </c>
    </row>
    <row r="797" spans="2:65" s="13" customFormat="1" ht="11.25">
      <c r="B797" s="156"/>
      <c r="D797" s="150" t="s">
        <v>193</v>
      </c>
      <c r="E797" s="157" t="s">
        <v>20</v>
      </c>
      <c r="F797" s="158" t="s">
        <v>182</v>
      </c>
      <c r="H797" s="159">
        <v>3</v>
      </c>
      <c r="I797" s="160"/>
      <c r="L797" s="156"/>
      <c r="M797" s="161"/>
      <c r="T797" s="162"/>
      <c r="AT797" s="157" t="s">
        <v>193</v>
      </c>
      <c r="AU797" s="157" t="s">
        <v>82</v>
      </c>
      <c r="AV797" s="13" t="s">
        <v>82</v>
      </c>
      <c r="AW797" s="13" t="s">
        <v>36</v>
      </c>
      <c r="AX797" s="13" t="s">
        <v>74</v>
      </c>
      <c r="AY797" s="157" t="s">
        <v>181</v>
      </c>
    </row>
    <row r="798" spans="2:65" s="12" customFormat="1" ht="11.25">
      <c r="B798" s="149"/>
      <c r="D798" s="150" t="s">
        <v>193</v>
      </c>
      <c r="E798" s="151" t="s">
        <v>20</v>
      </c>
      <c r="F798" s="152" t="s">
        <v>2281</v>
      </c>
      <c r="H798" s="151" t="s">
        <v>20</v>
      </c>
      <c r="I798" s="153"/>
      <c r="L798" s="149"/>
      <c r="M798" s="154"/>
      <c r="T798" s="155"/>
      <c r="AT798" s="151" t="s">
        <v>193</v>
      </c>
      <c r="AU798" s="151" t="s">
        <v>82</v>
      </c>
      <c r="AV798" s="12" t="s">
        <v>22</v>
      </c>
      <c r="AW798" s="12" t="s">
        <v>36</v>
      </c>
      <c r="AX798" s="12" t="s">
        <v>74</v>
      </c>
      <c r="AY798" s="151" t="s">
        <v>181</v>
      </c>
    </row>
    <row r="799" spans="2:65" s="13" customFormat="1" ht="11.25">
      <c r="B799" s="156"/>
      <c r="D799" s="150" t="s">
        <v>193</v>
      </c>
      <c r="E799" s="157" t="s">
        <v>20</v>
      </c>
      <c r="F799" s="158" t="s">
        <v>182</v>
      </c>
      <c r="H799" s="159">
        <v>3</v>
      </c>
      <c r="I799" s="160"/>
      <c r="L799" s="156"/>
      <c r="M799" s="161"/>
      <c r="T799" s="162"/>
      <c r="AT799" s="157" t="s">
        <v>193</v>
      </c>
      <c r="AU799" s="157" t="s">
        <v>82</v>
      </c>
      <c r="AV799" s="13" t="s">
        <v>82</v>
      </c>
      <c r="AW799" s="13" t="s">
        <v>36</v>
      </c>
      <c r="AX799" s="13" t="s">
        <v>74</v>
      </c>
      <c r="AY799" s="157" t="s">
        <v>181</v>
      </c>
    </row>
    <row r="800" spans="2:65" s="14" customFormat="1" ht="11.25">
      <c r="B800" s="163"/>
      <c r="D800" s="150" t="s">
        <v>193</v>
      </c>
      <c r="E800" s="164" t="s">
        <v>20</v>
      </c>
      <c r="F800" s="165" t="s">
        <v>202</v>
      </c>
      <c r="H800" s="166">
        <v>6</v>
      </c>
      <c r="I800" s="167"/>
      <c r="L800" s="163"/>
      <c r="M800" s="168"/>
      <c r="T800" s="169"/>
      <c r="AT800" s="164" t="s">
        <v>193</v>
      </c>
      <c r="AU800" s="164" t="s">
        <v>82</v>
      </c>
      <c r="AV800" s="14" t="s">
        <v>189</v>
      </c>
      <c r="AW800" s="14" t="s">
        <v>36</v>
      </c>
      <c r="AX800" s="14" t="s">
        <v>22</v>
      </c>
      <c r="AY800" s="164" t="s">
        <v>181</v>
      </c>
    </row>
    <row r="801" spans="2:65" s="1" customFormat="1" ht="55.5" customHeight="1">
      <c r="B801" s="33"/>
      <c r="C801" s="132" t="s">
        <v>890</v>
      </c>
      <c r="D801" s="132" t="s">
        <v>184</v>
      </c>
      <c r="E801" s="133" t="s">
        <v>973</v>
      </c>
      <c r="F801" s="134" t="s">
        <v>974</v>
      </c>
      <c r="G801" s="135" t="s">
        <v>452</v>
      </c>
      <c r="H801" s="136">
        <v>3.5270000000000001</v>
      </c>
      <c r="I801" s="137"/>
      <c r="J801" s="138">
        <f>ROUND(I801*H801,2)</f>
        <v>0</v>
      </c>
      <c r="K801" s="134" t="s">
        <v>188</v>
      </c>
      <c r="L801" s="33"/>
      <c r="M801" s="139" t="s">
        <v>20</v>
      </c>
      <c r="N801" s="140" t="s">
        <v>45</v>
      </c>
      <c r="P801" s="141">
        <f>O801*H801</f>
        <v>0</v>
      </c>
      <c r="Q801" s="141">
        <v>0</v>
      </c>
      <c r="R801" s="141">
        <f>Q801*H801</f>
        <v>0</v>
      </c>
      <c r="S801" s="141">
        <v>0</v>
      </c>
      <c r="T801" s="142">
        <f>S801*H801</f>
        <v>0</v>
      </c>
      <c r="AR801" s="143" t="s">
        <v>317</v>
      </c>
      <c r="AT801" s="143" t="s">
        <v>184</v>
      </c>
      <c r="AU801" s="143" t="s">
        <v>82</v>
      </c>
      <c r="AY801" s="18" t="s">
        <v>181</v>
      </c>
      <c r="BE801" s="144">
        <f>IF(N801="základní",J801,0)</f>
        <v>0</v>
      </c>
      <c r="BF801" s="144">
        <f>IF(N801="snížená",J801,0)</f>
        <v>0</v>
      </c>
      <c r="BG801" s="144">
        <f>IF(N801="zákl. přenesená",J801,0)</f>
        <v>0</v>
      </c>
      <c r="BH801" s="144">
        <f>IF(N801="sníž. přenesená",J801,0)</f>
        <v>0</v>
      </c>
      <c r="BI801" s="144">
        <f>IF(N801="nulová",J801,0)</f>
        <v>0</v>
      </c>
      <c r="BJ801" s="18" t="s">
        <v>22</v>
      </c>
      <c r="BK801" s="144">
        <f>ROUND(I801*H801,2)</f>
        <v>0</v>
      </c>
      <c r="BL801" s="18" t="s">
        <v>317</v>
      </c>
      <c r="BM801" s="143" t="s">
        <v>2510</v>
      </c>
    </row>
    <row r="802" spans="2:65" s="1" customFormat="1" ht="11.25">
      <c r="B802" s="33"/>
      <c r="D802" s="145" t="s">
        <v>191</v>
      </c>
      <c r="F802" s="146" t="s">
        <v>976</v>
      </c>
      <c r="I802" s="147"/>
      <c r="L802" s="33"/>
      <c r="M802" s="148"/>
      <c r="T802" s="54"/>
      <c r="AT802" s="18" t="s">
        <v>191</v>
      </c>
      <c r="AU802" s="18" t="s">
        <v>82</v>
      </c>
    </row>
    <row r="803" spans="2:65" s="11" customFormat="1" ht="22.9" customHeight="1">
      <c r="B803" s="120"/>
      <c r="D803" s="121" t="s">
        <v>73</v>
      </c>
      <c r="E803" s="130" t="s">
        <v>977</v>
      </c>
      <c r="F803" s="130" t="s">
        <v>978</v>
      </c>
      <c r="I803" s="123"/>
      <c r="J803" s="131">
        <f>BK803</f>
        <v>0</v>
      </c>
      <c r="L803" s="120"/>
      <c r="M803" s="125"/>
      <c r="P803" s="126">
        <f>SUM(P804:P842)</f>
        <v>0</v>
      </c>
      <c r="R803" s="126">
        <f>SUM(R804:R842)</f>
        <v>0.12578909000000002</v>
      </c>
      <c r="T803" s="127">
        <f>SUM(T804:T842)</f>
        <v>1.19739E-3</v>
      </c>
      <c r="AR803" s="121" t="s">
        <v>82</v>
      </c>
      <c r="AT803" s="128" t="s">
        <v>73</v>
      </c>
      <c r="AU803" s="128" t="s">
        <v>22</v>
      </c>
      <c r="AY803" s="121" t="s">
        <v>181</v>
      </c>
      <c r="BK803" s="129">
        <f>SUM(BK804:BK842)</f>
        <v>0</v>
      </c>
    </row>
    <row r="804" spans="2:65" s="1" customFormat="1" ht="24.2" customHeight="1">
      <c r="B804" s="33"/>
      <c r="C804" s="132" t="s">
        <v>895</v>
      </c>
      <c r="D804" s="132" t="s">
        <v>184</v>
      </c>
      <c r="E804" s="133" t="s">
        <v>980</v>
      </c>
      <c r="F804" s="134" t="s">
        <v>981</v>
      </c>
      <c r="G804" s="135" t="s">
        <v>211</v>
      </c>
      <c r="H804" s="136">
        <v>39.912999999999997</v>
      </c>
      <c r="I804" s="137"/>
      <c r="J804" s="138">
        <f>ROUND(I804*H804,2)</f>
        <v>0</v>
      </c>
      <c r="K804" s="134" t="s">
        <v>188</v>
      </c>
      <c r="L804" s="33"/>
      <c r="M804" s="139" t="s">
        <v>20</v>
      </c>
      <c r="N804" s="140" t="s">
        <v>45</v>
      </c>
      <c r="P804" s="141">
        <f>O804*H804</f>
        <v>0</v>
      </c>
      <c r="Q804" s="141">
        <v>0</v>
      </c>
      <c r="R804" s="141">
        <f>Q804*H804</f>
        <v>0</v>
      </c>
      <c r="S804" s="141">
        <v>3.0000000000000001E-5</v>
      </c>
      <c r="T804" s="142">
        <f>S804*H804</f>
        <v>1.19739E-3</v>
      </c>
      <c r="AR804" s="143" t="s">
        <v>317</v>
      </c>
      <c r="AT804" s="143" t="s">
        <v>184</v>
      </c>
      <c r="AU804" s="143" t="s">
        <v>82</v>
      </c>
      <c r="AY804" s="18" t="s">
        <v>181</v>
      </c>
      <c r="BE804" s="144">
        <f>IF(N804="základní",J804,0)</f>
        <v>0</v>
      </c>
      <c r="BF804" s="144">
        <f>IF(N804="snížená",J804,0)</f>
        <v>0</v>
      </c>
      <c r="BG804" s="144">
        <f>IF(N804="zákl. přenesená",J804,0)</f>
        <v>0</v>
      </c>
      <c r="BH804" s="144">
        <f>IF(N804="sníž. přenesená",J804,0)</f>
        <v>0</v>
      </c>
      <c r="BI804" s="144">
        <f>IF(N804="nulová",J804,0)</f>
        <v>0</v>
      </c>
      <c r="BJ804" s="18" t="s">
        <v>22</v>
      </c>
      <c r="BK804" s="144">
        <f>ROUND(I804*H804,2)</f>
        <v>0</v>
      </c>
      <c r="BL804" s="18" t="s">
        <v>317</v>
      </c>
      <c r="BM804" s="143" t="s">
        <v>2511</v>
      </c>
    </row>
    <row r="805" spans="2:65" s="1" customFormat="1" ht="11.25">
      <c r="B805" s="33"/>
      <c r="D805" s="145" t="s">
        <v>191</v>
      </c>
      <c r="F805" s="146" t="s">
        <v>983</v>
      </c>
      <c r="I805" s="147"/>
      <c r="L805" s="33"/>
      <c r="M805" s="148"/>
      <c r="T805" s="54"/>
      <c r="AT805" s="18" t="s">
        <v>191</v>
      </c>
      <c r="AU805" s="18" t="s">
        <v>82</v>
      </c>
    </row>
    <row r="806" spans="2:65" s="12" customFormat="1" ht="11.25">
      <c r="B806" s="149"/>
      <c r="D806" s="150" t="s">
        <v>193</v>
      </c>
      <c r="E806" s="151" t="s">
        <v>20</v>
      </c>
      <c r="F806" s="152" t="s">
        <v>2279</v>
      </c>
      <c r="H806" s="151" t="s">
        <v>20</v>
      </c>
      <c r="I806" s="153"/>
      <c r="L806" s="149"/>
      <c r="M806" s="154"/>
      <c r="T806" s="155"/>
      <c r="AT806" s="151" t="s">
        <v>193</v>
      </c>
      <c r="AU806" s="151" t="s">
        <v>82</v>
      </c>
      <c r="AV806" s="12" t="s">
        <v>22</v>
      </c>
      <c r="AW806" s="12" t="s">
        <v>36</v>
      </c>
      <c r="AX806" s="12" t="s">
        <v>74</v>
      </c>
      <c r="AY806" s="151" t="s">
        <v>181</v>
      </c>
    </row>
    <row r="807" spans="2:65" s="13" customFormat="1" ht="11.25">
      <c r="B807" s="156"/>
      <c r="D807" s="150" t="s">
        <v>193</v>
      </c>
      <c r="E807" s="157" t="s">
        <v>20</v>
      </c>
      <c r="F807" s="158" t="s">
        <v>2512</v>
      </c>
      <c r="H807" s="159">
        <v>19.513000000000002</v>
      </c>
      <c r="I807" s="160"/>
      <c r="L807" s="156"/>
      <c r="M807" s="161"/>
      <c r="T807" s="162"/>
      <c r="AT807" s="157" t="s">
        <v>193</v>
      </c>
      <c r="AU807" s="157" t="s">
        <v>82</v>
      </c>
      <c r="AV807" s="13" t="s">
        <v>82</v>
      </c>
      <c r="AW807" s="13" t="s">
        <v>36</v>
      </c>
      <c r="AX807" s="13" t="s">
        <v>74</v>
      </c>
      <c r="AY807" s="157" t="s">
        <v>181</v>
      </c>
    </row>
    <row r="808" spans="2:65" s="12" customFormat="1" ht="11.25">
      <c r="B808" s="149"/>
      <c r="D808" s="150" t="s">
        <v>193</v>
      </c>
      <c r="E808" s="151" t="s">
        <v>20</v>
      </c>
      <c r="F808" s="152" t="s">
        <v>2281</v>
      </c>
      <c r="H808" s="151" t="s">
        <v>20</v>
      </c>
      <c r="I808" s="153"/>
      <c r="L808" s="149"/>
      <c r="M808" s="154"/>
      <c r="T808" s="155"/>
      <c r="AT808" s="151" t="s">
        <v>193</v>
      </c>
      <c r="AU808" s="151" t="s">
        <v>82</v>
      </c>
      <c r="AV808" s="12" t="s">
        <v>22</v>
      </c>
      <c r="AW808" s="12" t="s">
        <v>36</v>
      </c>
      <c r="AX808" s="12" t="s">
        <v>74</v>
      </c>
      <c r="AY808" s="151" t="s">
        <v>181</v>
      </c>
    </row>
    <row r="809" spans="2:65" s="13" customFormat="1" ht="11.25">
      <c r="B809" s="156"/>
      <c r="D809" s="150" t="s">
        <v>193</v>
      </c>
      <c r="E809" s="157" t="s">
        <v>20</v>
      </c>
      <c r="F809" s="158" t="s">
        <v>2513</v>
      </c>
      <c r="H809" s="159">
        <v>20.399999999999999</v>
      </c>
      <c r="I809" s="160"/>
      <c r="L809" s="156"/>
      <c r="M809" s="161"/>
      <c r="T809" s="162"/>
      <c r="AT809" s="157" t="s">
        <v>193</v>
      </c>
      <c r="AU809" s="157" t="s">
        <v>82</v>
      </c>
      <c r="AV809" s="13" t="s">
        <v>82</v>
      </c>
      <c r="AW809" s="13" t="s">
        <v>36</v>
      </c>
      <c r="AX809" s="13" t="s">
        <v>74</v>
      </c>
      <c r="AY809" s="157" t="s">
        <v>181</v>
      </c>
    </row>
    <row r="810" spans="2:65" s="14" customFormat="1" ht="11.25">
      <c r="B810" s="163"/>
      <c r="D810" s="150" t="s">
        <v>193</v>
      </c>
      <c r="E810" s="164" t="s">
        <v>20</v>
      </c>
      <c r="F810" s="165" t="s">
        <v>202</v>
      </c>
      <c r="H810" s="166">
        <v>39.912999999999997</v>
      </c>
      <c r="I810" s="167"/>
      <c r="L810" s="163"/>
      <c r="M810" s="168"/>
      <c r="T810" s="169"/>
      <c r="AT810" s="164" t="s">
        <v>193</v>
      </c>
      <c r="AU810" s="164" t="s">
        <v>82</v>
      </c>
      <c r="AV810" s="14" t="s">
        <v>189</v>
      </c>
      <c r="AW810" s="14" t="s">
        <v>36</v>
      </c>
      <c r="AX810" s="14" t="s">
        <v>22</v>
      </c>
      <c r="AY810" s="164" t="s">
        <v>181</v>
      </c>
    </row>
    <row r="811" spans="2:65" s="1" customFormat="1" ht="16.5" customHeight="1">
      <c r="B811" s="33"/>
      <c r="C811" s="177" t="s">
        <v>905</v>
      </c>
      <c r="D811" s="177" t="s">
        <v>309</v>
      </c>
      <c r="E811" s="178" t="s">
        <v>986</v>
      </c>
      <c r="F811" s="179" t="s">
        <v>987</v>
      </c>
      <c r="G811" s="180" t="s">
        <v>211</v>
      </c>
      <c r="H811" s="181">
        <v>41.908999999999999</v>
      </c>
      <c r="I811" s="182"/>
      <c r="J811" s="183">
        <f>ROUND(I811*H811,2)</f>
        <v>0</v>
      </c>
      <c r="K811" s="179" t="s">
        <v>188</v>
      </c>
      <c r="L811" s="184"/>
      <c r="M811" s="185" t="s">
        <v>20</v>
      </c>
      <c r="N811" s="186" t="s">
        <v>45</v>
      </c>
      <c r="P811" s="141">
        <f>O811*H811</f>
        <v>0</v>
      </c>
      <c r="Q811" s="141">
        <v>1.0000000000000001E-5</v>
      </c>
      <c r="R811" s="141">
        <f>Q811*H811</f>
        <v>4.1909E-4</v>
      </c>
      <c r="S811" s="141">
        <v>0</v>
      </c>
      <c r="T811" s="142">
        <f>S811*H811</f>
        <v>0</v>
      </c>
      <c r="AR811" s="143" t="s">
        <v>431</v>
      </c>
      <c r="AT811" s="143" t="s">
        <v>309</v>
      </c>
      <c r="AU811" s="143" t="s">
        <v>82</v>
      </c>
      <c r="AY811" s="18" t="s">
        <v>181</v>
      </c>
      <c r="BE811" s="144">
        <f>IF(N811="základní",J811,0)</f>
        <v>0</v>
      </c>
      <c r="BF811" s="144">
        <f>IF(N811="snížená",J811,0)</f>
        <v>0</v>
      </c>
      <c r="BG811" s="144">
        <f>IF(N811="zákl. přenesená",J811,0)</f>
        <v>0</v>
      </c>
      <c r="BH811" s="144">
        <f>IF(N811="sníž. přenesená",J811,0)</f>
        <v>0</v>
      </c>
      <c r="BI811" s="144">
        <f>IF(N811="nulová",J811,0)</f>
        <v>0</v>
      </c>
      <c r="BJ811" s="18" t="s">
        <v>22</v>
      </c>
      <c r="BK811" s="144">
        <f>ROUND(I811*H811,2)</f>
        <v>0</v>
      </c>
      <c r="BL811" s="18" t="s">
        <v>317</v>
      </c>
      <c r="BM811" s="143" t="s">
        <v>2514</v>
      </c>
    </row>
    <row r="812" spans="2:65" s="13" customFormat="1" ht="11.25">
      <c r="B812" s="156"/>
      <c r="D812" s="150" t="s">
        <v>193</v>
      </c>
      <c r="F812" s="158" t="s">
        <v>2515</v>
      </c>
      <c r="H812" s="159">
        <v>41.908999999999999</v>
      </c>
      <c r="I812" s="160"/>
      <c r="L812" s="156"/>
      <c r="M812" s="161"/>
      <c r="T812" s="162"/>
      <c r="AT812" s="157" t="s">
        <v>193</v>
      </c>
      <c r="AU812" s="157" t="s">
        <v>82</v>
      </c>
      <c r="AV812" s="13" t="s">
        <v>82</v>
      </c>
      <c r="AW812" s="13" t="s">
        <v>4</v>
      </c>
      <c r="AX812" s="13" t="s">
        <v>22</v>
      </c>
      <c r="AY812" s="157" t="s">
        <v>181</v>
      </c>
    </row>
    <row r="813" spans="2:65" s="1" customFormat="1" ht="24.2" customHeight="1">
      <c r="B813" s="33"/>
      <c r="C813" s="132" t="s">
        <v>910</v>
      </c>
      <c r="D813" s="132" t="s">
        <v>184</v>
      </c>
      <c r="E813" s="133" t="s">
        <v>991</v>
      </c>
      <c r="F813" s="134" t="s">
        <v>992</v>
      </c>
      <c r="G813" s="135" t="s">
        <v>211</v>
      </c>
      <c r="H813" s="136">
        <v>25.074000000000002</v>
      </c>
      <c r="I813" s="137"/>
      <c r="J813" s="138">
        <f>ROUND(I813*H813,2)</f>
        <v>0</v>
      </c>
      <c r="K813" s="134" t="s">
        <v>188</v>
      </c>
      <c r="L813" s="33"/>
      <c r="M813" s="139" t="s">
        <v>20</v>
      </c>
      <c r="N813" s="140" t="s">
        <v>45</v>
      </c>
      <c r="P813" s="141">
        <f>O813*H813</f>
        <v>0</v>
      </c>
      <c r="Q813" s="141">
        <v>0</v>
      </c>
      <c r="R813" s="141">
        <f>Q813*H813</f>
        <v>0</v>
      </c>
      <c r="S813" s="141">
        <v>0</v>
      </c>
      <c r="T813" s="142">
        <f>S813*H813</f>
        <v>0</v>
      </c>
      <c r="AR813" s="143" t="s">
        <v>317</v>
      </c>
      <c r="AT813" s="143" t="s">
        <v>184</v>
      </c>
      <c r="AU813" s="143" t="s">
        <v>82</v>
      </c>
      <c r="AY813" s="18" t="s">
        <v>181</v>
      </c>
      <c r="BE813" s="144">
        <f>IF(N813="základní",J813,0)</f>
        <v>0</v>
      </c>
      <c r="BF813" s="144">
        <f>IF(N813="snížená",J813,0)</f>
        <v>0</v>
      </c>
      <c r="BG813" s="144">
        <f>IF(N813="zákl. přenesená",J813,0)</f>
        <v>0</v>
      </c>
      <c r="BH813" s="144">
        <f>IF(N813="sníž. přenesená",J813,0)</f>
        <v>0</v>
      </c>
      <c r="BI813" s="144">
        <f>IF(N813="nulová",J813,0)</f>
        <v>0</v>
      </c>
      <c r="BJ813" s="18" t="s">
        <v>22</v>
      </c>
      <c r="BK813" s="144">
        <f>ROUND(I813*H813,2)</f>
        <v>0</v>
      </c>
      <c r="BL813" s="18" t="s">
        <v>317</v>
      </c>
      <c r="BM813" s="143" t="s">
        <v>2516</v>
      </c>
    </row>
    <row r="814" spans="2:65" s="1" customFormat="1" ht="11.25">
      <c r="B814" s="33"/>
      <c r="D814" s="145" t="s">
        <v>191</v>
      </c>
      <c r="F814" s="146" t="s">
        <v>994</v>
      </c>
      <c r="I814" s="147"/>
      <c r="L814" s="33"/>
      <c r="M814" s="148"/>
      <c r="T814" s="54"/>
      <c r="AT814" s="18" t="s">
        <v>191</v>
      </c>
      <c r="AU814" s="18" t="s">
        <v>82</v>
      </c>
    </row>
    <row r="815" spans="2:65" s="12" customFormat="1" ht="11.25">
      <c r="B815" s="149"/>
      <c r="D815" s="150" t="s">
        <v>193</v>
      </c>
      <c r="E815" s="151" t="s">
        <v>20</v>
      </c>
      <c r="F815" s="152" t="s">
        <v>995</v>
      </c>
      <c r="H815" s="151" t="s">
        <v>20</v>
      </c>
      <c r="I815" s="153"/>
      <c r="L815" s="149"/>
      <c r="M815" s="154"/>
      <c r="T815" s="155"/>
      <c r="AT815" s="151" t="s">
        <v>193</v>
      </c>
      <c r="AU815" s="151" t="s">
        <v>82</v>
      </c>
      <c r="AV815" s="12" t="s">
        <v>22</v>
      </c>
      <c r="AW815" s="12" t="s">
        <v>36</v>
      </c>
      <c r="AX815" s="12" t="s">
        <v>74</v>
      </c>
      <c r="AY815" s="151" t="s">
        <v>181</v>
      </c>
    </row>
    <row r="816" spans="2:65" s="12" customFormat="1" ht="11.25">
      <c r="B816" s="149"/>
      <c r="D816" s="150" t="s">
        <v>193</v>
      </c>
      <c r="E816" s="151" t="s">
        <v>20</v>
      </c>
      <c r="F816" s="152" t="s">
        <v>2279</v>
      </c>
      <c r="H816" s="151" t="s">
        <v>20</v>
      </c>
      <c r="I816" s="153"/>
      <c r="L816" s="149"/>
      <c r="M816" s="154"/>
      <c r="T816" s="155"/>
      <c r="AT816" s="151" t="s">
        <v>193</v>
      </c>
      <c r="AU816" s="151" t="s">
        <v>82</v>
      </c>
      <c r="AV816" s="12" t="s">
        <v>22</v>
      </c>
      <c r="AW816" s="12" t="s">
        <v>36</v>
      </c>
      <c r="AX816" s="12" t="s">
        <v>74</v>
      </c>
      <c r="AY816" s="151" t="s">
        <v>181</v>
      </c>
    </row>
    <row r="817" spans="2:65" s="13" customFormat="1" ht="11.25">
      <c r="B817" s="156"/>
      <c r="D817" s="150" t="s">
        <v>193</v>
      </c>
      <c r="E817" s="157" t="s">
        <v>20</v>
      </c>
      <c r="F817" s="158" t="s">
        <v>2517</v>
      </c>
      <c r="H817" s="159">
        <v>14.714</v>
      </c>
      <c r="I817" s="160"/>
      <c r="L817" s="156"/>
      <c r="M817" s="161"/>
      <c r="T817" s="162"/>
      <c r="AT817" s="157" t="s">
        <v>193</v>
      </c>
      <c r="AU817" s="157" t="s">
        <v>82</v>
      </c>
      <c r="AV817" s="13" t="s">
        <v>82</v>
      </c>
      <c r="AW817" s="13" t="s">
        <v>36</v>
      </c>
      <c r="AX817" s="13" t="s">
        <v>74</v>
      </c>
      <c r="AY817" s="157" t="s">
        <v>181</v>
      </c>
    </row>
    <row r="818" spans="2:65" s="13" customFormat="1" ht="11.25">
      <c r="B818" s="156"/>
      <c r="D818" s="150" t="s">
        <v>193</v>
      </c>
      <c r="E818" s="157" t="s">
        <v>20</v>
      </c>
      <c r="F818" s="158" t="s">
        <v>2518</v>
      </c>
      <c r="H818" s="159">
        <v>-2.1</v>
      </c>
      <c r="I818" s="160"/>
      <c r="L818" s="156"/>
      <c r="M818" s="161"/>
      <c r="T818" s="162"/>
      <c r="AT818" s="157" t="s">
        <v>193</v>
      </c>
      <c r="AU818" s="157" t="s">
        <v>82</v>
      </c>
      <c r="AV818" s="13" t="s">
        <v>82</v>
      </c>
      <c r="AW818" s="13" t="s">
        <v>36</v>
      </c>
      <c r="AX818" s="13" t="s">
        <v>74</v>
      </c>
      <c r="AY818" s="157" t="s">
        <v>181</v>
      </c>
    </row>
    <row r="819" spans="2:65" s="12" customFormat="1" ht="11.25">
      <c r="B819" s="149"/>
      <c r="D819" s="150" t="s">
        <v>193</v>
      </c>
      <c r="E819" s="151" t="s">
        <v>20</v>
      </c>
      <c r="F819" s="152" t="s">
        <v>2281</v>
      </c>
      <c r="H819" s="151" t="s">
        <v>20</v>
      </c>
      <c r="I819" s="153"/>
      <c r="L819" s="149"/>
      <c r="M819" s="154"/>
      <c r="T819" s="155"/>
      <c r="AT819" s="151" t="s">
        <v>193</v>
      </c>
      <c r="AU819" s="151" t="s">
        <v>82</v>
      </c>
      <c r="AV819" s="12" t="s">
        <v>22</v>
      </c>
      <c r="AW819" s="12" t="s">
        <v>36</v>
      </c>
      <c r="AX819" s="12" t="s">
        <v>74</v>
      </c>
      <c r="AY819" s="151" t="s">
        <v>181</v>
      </c>
    </row>
    <row r="820" spans="2:65" s="13" customFormat="1" ht="11.25">
      <c r="B820" s="156"/>
      <c r="D820" s="150" t="s">
        <v>193</v>
      </c>
      <c r="E820" s="157" t="s">
        <v>20</v>
      </c>
      <c r="F820" s="158" t="s">
        <v>2519</v>
      </c>
      <c r="H820" s="159">
        <v>15.54</v>
      </c>
      <c r="I820" s="160"/>
      <c r="L820" s="156"/>
      <c r="M820" s="161"/>
      <c r="T820" s="162"/>
      <c r="AT820" s="157" t="s">
        <v>193</v>
      </c>
      <c r="AU820" s="157" t="s">
        <v>82</v>
      </c>
      <c r="AV820" s="13" t="s">
        <v>82</v>
      </c>
      <c r="AW820" s="13" t="s">
        <v>36</v>
      </c>
      <c r="AX820" s="13" t="s">
        <v>74</v>
      </c>
      <c r="AY820" s="157" t="s">
        <v>181</v>
      </c>
    </row>
    <row r="821" spans="2:65" s="13" customFormat="1" ht="11.25">
      <c r="B821" s="156"/>
      <c r="D821" s="150" t="s">
        <v>193</v>
      </c>
      <c r="E821" s="157" t="s">
        <v>20</v>
      </c>
      <c r="F821" s="158" t="s">
        <v>2520</v>
      </c>
      <c r="H821" s="159">
        <v>-3.08</v>
      </c>
      <c r="I821" s="160"/>
      <c r="L821" s="156"/>
      <c r="M821" s="161"/>
      <c r="T821" s="162"/>
      <c r="AT821" s="157" t="s">
        <v>193</v>
      </c>
      <c r="AU821" s="157" t="s">
        <v>82</v>
      </c>
      <c r="AV821" s="13" t="s">
        <v>82</v>
      </c>
      <c r="AW821" s="13" t="s">
        <v>36</v>
      </c>
      <c r="AX821" s="13" t="s">
        <v>74</v>
      </c>
      <c r="AY821" s="157" t="s">
        <v>181</v>
      </c>
    </row>
    <row r="822" spans="2:65" s="14" customFormat="1" ht="11.25">
      <c r="B822" s="163"/>
      <c r="D822" s="150" t="s">
        <v>193</v>
      </c>
      <c r="E822" s="164" t="s">
        <v>20</v>
      </c>
      <c r="F822" s="165" t="s">
        <v>202</v>
      </c>
      <c r="H822" s="166">
        <v>25.074000000000002</v>
      </c>
      <c r="I822" s="167"/>
      <c r="L822" s="163"/>
      <c r="M822" s="168"/>
      <c r="T822" s="169"/>
      <c r="AT822" s="164" t="s">
        <v>193</v>
      </c>
      <c r="AU822" s="164" t="s">
        <v>82</v>
      </c>
      <c r="AV822" s="14" t="s">
        <v>189</v>
      </c>
      <c r="AW822" s="14" t="s">
        <v>36</v>
      </c>
      <c r="AX822" s="14" t="s">
        <v>22</v>
      </c>
      <c r="AY822" s="164" t="s">
        <v>181</v>
      </c>
    </row>
    <row r="823" spans="2:65" s="1" customFormat="1" ht="21.75" customHeight="1">
      <c r="B823" s="33"/>
      <c r="C823" s="132" t="s">
        <v>915</v>
      </c>
      <c r="D823" s="132" t="s">
        <v>184</v>
      </c>
      <c r="E823" s="133" t="s">
        <v>1000</v>
      </c>
      <c r="F823" s="134" t="s">
        <v>1001</v>
      </c>
      <c r="G823" s="135" t="s">
        <v>211</v>
      </c>
      <c r="H823" s="136">
        <v>25.074000000000002</v>
      </c>
      <c r="I823" s="137"/>
      <c r="J823" s="138">
        <f>ROUND(I823*H823,2)</f>
        <v>0</v>
      </c>
      <c r="K823" s="134" t="s">
        <v>188</v>
      </c>
      <c r="L823" s="33"/>
      <c r="M823" s="139" t="s">
        <v>20</v>
      </c>
      <c r="N823" s="140" t="s">
        <v>45</v>
      </c>
      <c r="P823" s="141">
        <f>O823*H823</f>
        <v>0</v>
      </c>
      <c r="Q823" s="141">
        <v>0</v>
      </c>
      <c r="R823" s="141">
        <f>Q823*H823</f>
        <v>0</v>
      </c>
      <c r="S823" s="141">
        <v>0</v>
      </c>
      <c r="T823" s="142">
        <f>S823*H823</f>
        <v>0</v>
      </c>
      <c r="AR823" s="143" t="s">
        <v>317</v>
      </c>
      <c r="AT823" s="143" t="s">
        <v>184</v>
      </c>
      <c r="AU823" s="143" t="s">
        <v>82</v>
      </c>
      <c r="AY823" s="18" t="s">
        <v>181</v>
      </c>
      <c r="BE823" s="144">
        <f>IF(N823="základní",J823,0)</f>
        <v>0</v>
      </c>
      <c r="BF823" s="144">
        <f>IF(N823="snížená",J823,0)</f>
        <v>0</v>
      </c>
      <c r="BG823" s="144">
        <f>IF(N823="zákl. přenesená",J823,0)</f>
        <v>0</v>
      </c>
      <c r="BH823" s="144">
        <f>IF(N823="sníž. přenesená",J823,0)</f>
        <v>0</v>
      </c>
      <c r="BI823" s="144">
        <f>IF(N823="nulová",J823,0)</f>
        <v>0</v>
      </c>
      <c r="BJ823" s="18" t="s">
        <v>22</v>
      </c>
      <c r="BK823" s="144">
        <f>ROUND(I823*H823,2)</f>
        <v>0</v>
      </c>
      <c r="BL823" s="18" t="s">
        <v>317</v>
      </c>
      <c r="BM823" s="143" t="s">
        <v>2521</v>
      </c>
    </row>
    <row r="824" spans="2:65" s="1" customFormat="1" ht="11.25">
      <c r="B824" s="33"/>
      <c r="D824" s="145" t="s">
        <v>191</v>
      </c>
      <c r="F824" s="146" t="s">
        <v>1003</v>
      </c>
      <c r="I824" s="147"/>
      <c r="L824" s="33"/>
      <c r="M824" s="148"/>
      <c r="T824" s="54"/>
      <c r="AT824" s="18" t="s">
        <v>191</v>
      </c>
      <c r="AU824" s="18" t="s">
        <v>82</v>
      </c>
    </row>
    <row r="825" spans="2:65" s="12" customFormat="1" ht="11.25">
      <c r="B825" s="149"/>
      <c r="D825" s="150" t="s">
        <v>193</v>
      </c>
      <c r="E825" s="151" t="s">
        <v>20</v>
      </c>
      <c r="F825" s="152" t="s">
        <v>1004</v>
      </c>
      <c r="H825" s="151" t="s">
        <v>20</v>
      </c>
      <c r="I825" s="153"/>
      <c r="L825" s="149"/>
      <c r="M825" s="154"/>
      <c r="T825" s="155"/>
      <c r="AT825" s="151" t="s">
        <v>193</v>
      </c>
      <c r="AU825" s="151" t="s">
        <v>82</v>
      </c>
      <c r="AV825" s="12" t="s">
        <v>22</v>
      </c>
      <c r="AW825" s="12" t="s">
        <v>36</v>
      </c>
      <c r="AX825" s="12" t="s">
        <v>74</v>
      </c>
      <c r="AY825" s="151" t="s">
        <v>181</v>
      </c>
    </row>
    <row r="826" spans="2:65" s="12" customFormat="1" ht="11.25">
      <c r="B826" s="149"/>
      <c r="D826" s="150" t="s">
        <v>193</v>
      </c>
      <c r="E826" s="151" t="s">
        <v>20</v>
      </c>
      <c r="F826" s="152" t="s">
        <v>2279</v>
      </c>
      <c r="H826" s="151" t="s">
        <v>20</v>
      </c>
      <c r="I826" s="153"/>
      <c r="L826" s="149"/>
      <c r="M826" s="154"/>
      <c r="T826" s="155"/>
      <c r="AT826" s="151" t="s">
        <v>193</v>
      </c>
      <c r="AU826" s="151" t="s">
        <v>82</v>
      </c>
      <c r="AV826" s="12" t="s">
        <v>22</v>
      </c>
      <c r="AW826" s="12" t="s">
        <v>36</v>
      </c>
      <c r="AX826" s="12" t="s">
        <v>74</v>
      </c>
      <c r="AY826" s="151" t="s">
        <v>181</v>
      </c>
    </row>
    <row r="827" spans="2:65" s="13" customFormat="1" ht="11.25">
      <c r="B827" s="156"/>
      <c r="D827" s="150" t="s">
        <v>193</v>
      </c>
      <c r="E827" s="157" t="s">
        <v>20</v>
      </c>
      <c r="F827" s="158" t="s">
        <v>2517</v>
      </c>
      <c r="H827" s="159">
        <v>14.714</v>
      </c>
      <c r="I827" s="160"/>
      <c r="L827" s="156"/>
      <c r="M827" s="161"/>
      <c r="T827" s="162"/>
      <c r="AT827" s="157" t="s">
        <v>193</v>
      </c>
      <c r="AU827" s="157" t="s">
        <v>82</v>
      </c>
      <c r="AV827" s="13" t="s">
        <v>82</v>
      </c>
      <c r="AW827" s="13" t="s">
        <v>36</v>
      </c>
      <c r="AX827" s="13" t="s">
        <v>74</v>
      </c>
      <c r="AY827" s="157" t="s">
        <v>181</v>
      </c>
    </row>
    <row r="828" spans="2:65" s="13" customFormat="1" ht="11.25">
      <c r="B828" s="156"/>
      <c r="D828" s="150" t="s">
        <v>193</v>
      </c>
      <c r="E828" s="157" t="s">
        <v>20</v>
      </c>
      <c r="F828" s="158" t="s">
        <v>2518</v>
      </c>
      <c r="H828" s="159">
        <v>-2.1</v>
      </c>
      <c r="I828" s="160"/>
      <c r="L828" s="156"/>
      <c r="M828" s="161"/>
      <c r="T828" s="162"/>
      <c r="AT828" s="157" t="s">
        <v>193</v>
      </c>
      <c r="AU828" s="157" t="s">
        <v>82</v>
      </c>
      <c r="AV828" s="13" t="s">
        <v>82</v>
      </c>
      <c r="AW828" s="13" t="s">
        <v>36</v>
      </c>
      <c r="AX828" s="13" t="s">
        <v>74</v>
      </c>
      <c r="AY828" s="157" t="s">
        <v>181</v>
      </c>
    </row>
    <row r="829" spans="2:65" s="12" customFormat="1" ht="11.25">
      <c r="B829" s="149"/>
      <c r="D829" s="150" t="s">
        <v>193</v>
      </c>
      <c r="E829" s="151" t="s">
        <v>20</v>
      </c>
      <c r="F829" s="152" t="s">
        <v>2281</v>
      </c>
      <c r="H829" s="151" t="s">
        <v>20</v>
      </c>
      <c r="I829" s="153"/>
      <c r="L829" s="149"/>
      <c r="M829" s="154"/>
      <c r="T829" s="155"/>
      <c r="AT829" s="151" t="s">
        <v>193</v>
      </c>
      <c r="AU829" s="151" t="s">
        <v>82</v>
      </c>
      <c r="AV829" s="12" t="s">
        <v>22</v>
      </c>
      <c r="AW829" s="12" t="s">
        <v>36</v>
      </c>
      <c r="AX829" s="12" t="s">
        <v>74</v>
      </c>
      <c r="AY829" s="151" t="s">
        <v>181</v>
      </c>
    </row>
    <row r="830" spans="2:65" s="13" customFormat="1" ht="11.25">
      <c r="B830" s="156"/>
      <c r="D830" s="150" t="s">
        <v>193</v>
      </c>
      <c r="E830" s="157" t="s">
        <v>20</v>
      </c>
      <c r="F830" s="158" t="s">
        <v>2519</v>
      </c>
      <c r="H830" s="159">
        <v>15.54</v>
      </c>
      <c r="I830" s="160"/>
      <c r="L830" s="156"/>
      <c r="M830" s="161"/>
      <c r="T830" s="162"/>
      <c r="AT830" s="157" t="s">
        <v>193</v>
      </c>
      <c r="AU830" s="157" t="s">
        <v>82</v>
      </c>
      <c r="AV830" s="13" t="s">
        <v>82</v>
      </c>
      <c r="AW830" s="13" t="s">
        <v>36</v>
      </c>
      <c r="AX830" s="13" t="s">
        <v>74</v>
      </c>
      <c r="AY830" s="157" t="s">
        <v>181</v>
      </c>
    </row>
    <row r="831" spans="2:65" s="13" customFormat="1" ht="11.25">
      <c r="B831" s="156"/>
      <c r="D831" s="150" t="s">
        <v>193</v>
      </c>
      <c r="E831" s="157" t="s">
        <v>20</v>
      </c>
      <c r="F831" s="158" t="s">
        <v>2520</v>
      </c>
      <c r="H831" s="159">
        <v>-3.08</v>
      </c>
      <c r="I831" s="160"/>
      <c r="L831" s="156"/>
      <c r="M831" s="161"/>
      <c r="T831" s="162"/>
      <c r="AT831" s="157" t="s">
        <v>193</v>
      </c>
      <c r="AU831" s="157" t="s">
        <v>82</v>
      </c>
      <c r="AV831" s="13" t="s">
        <v>82</v>
      </c>
      <c r="AW831" s="13" t="s">
        <v>36</v>
      </c>
      <c r="AX831" s="13" t="s">
        <v>74</v>
      </c>
      <c r="AY831" s="157" t="s">
        <v>181</v>
      </c>
    </row>
    <row r="832" spans="2:65" s="14" customFormat="1" ht="11.25">
      <c r="B832" s="163"/>
      <c r="D832" s="150" t="s">
        <v>193</v>
      </c>
      <c r="E832" s="164" t="s">
        <v>20</v>
      </c>
      <c r="F832" s="165" t="s">
        <v>202</v>
      </c>
      <c r="H832" s="166">
        <v>25.074000000000002</v>
      </c>
      <c r="I832" s="167"/>
      <c r="L832" s="163"/>
      <c r="M832" s="168"/>
      <c r="T832" s="169"/>
      <c r="AT832" s="164" t="s">
        <v>193</v>
      </c>
      <c r="AU832" s="164" t="s">
        <v>82</v>
      </c>
      <c r="AV832" s="14" t="s">
        <v>189</v>
      </c>
      <c r="AW832" s="14" t="s">
        <v>36</v>
      </c>
      <c r="AX832" s="14" t="s">
        <v>22</v>
      </c>
      <c r="AY832" s="164" t="s">
        <v>181</v>
      </c>
    </row>
    <row r="833" spans="2:65" s="1" customFormat="1" ht="24.2" customHeight="1">
      <c r="B833" s="33"/>
      <c r="C833" s="132" t="s">
        <v>920</v>
      </c>
      <c r="D833" s="132" t="s">
        <v>184</v>
      </c>
      <c r="E833" s="133" t="s">
        <v>1009</v>
      </c>
      <c r="F833" s="134" t="s">
        <v>1010</v>
      </c>
      <c r="G833" s="135" t="s">
        <v>211</v>
      </c>
      <c r="H833" s="136">
        <v>25.074000000000002</v>
      </c>
      <c r="I833" s="137"/>
      <c r="J833" s="138">
        <f>ROUND(I833*H833,2)</f>
        <v>0</v>
      </c>
      <c r="K833" s="134" t="s">
        <v>188</v>
      </c>
      <c r="L833" s="33"/>
      <c r="M833" s="139" t="s">
        <v>20</v>
      </c>
      <c r="N833" s="140" t="s">
        <v>45</v>
      </c>
      <c r="P833" s="141">
        <f>O833*H833</f>
        <v>0</v>
      </c>
      <c r="Q833" s="141">
        <v>5.0000000000000001E-3</v>
      </c>
      <c r="R833" s="141">
        <f>Q833*H833</f>
        <v>0.12537000000000001</v>
      </c>
      <c r="S833" s="141">
        <v>0</v>
      </c>
      <c r="T833" s="142">
        <f>S833*H833</f>
        <v>0</v>
      </c>
      <c r="AR833" s="143" t="s">
        <v>317</v>
      </c>
      <c r="AT833" s="143" t="s">
        <v>184</v>
      </c>
      <c r="AU833" s="143" t="s">
        <v>82</v>
      </c>
      <c r="AY833" s="18" t="s">
        <v>181</v>
      </c>
      <c r="BE833" s="144">
        <f>IF(N833="základní",J833,0)</f>
        <v>0</v>
      </c>
      <c r="BF833" s="144">
        <f>IF(N833="snížená",J833,0)</f>
        <v>0</v>
      </c>
      <c r="BG833" s="144">
        <f>IF(N833="zákl. přenesená",J833,0)</f>
        <v>0</v>
      </c>
      <c r="BH833" s="144">
        <f>IF(N833="sníž. přenesená",J833,0)</f>
        <v>0</v>
      </c>
      <c r="BI833" s="144">
        <f>IF(N833="nulová",J833,0)</f>
        <v>0</v>
      </c>
      <c r="BJ833" s="18" t="s">
        <v>22</v>
      </c>
      <c r="BK833" s="144">
        <f>ROUND(I833*H833,2)</f>
        <v>0</v>
      </c>
      <c r="BL833" s="18" t="s">
        <v>317</v>
      </c>
      <c r="BM833" s="143" t="s">
        <v>2522</v>
      </c>
    </row>
    <row r="834" spans="2:65" s="1" customFormat="1" ht="11.25">
      <c r="B834" s="33"/>
      <c r="D834" s="145" t="s">
        <v>191</v>
      </c>
      <c r="F834" s="146" t="s">
        <v>1012</v>
      </c>
      <c r="I834" s="147"/>
      <c r="L834" s="33"/>
      <c r="M834" s="148"/>
      <c r="T834" s="54"/>
      <c r="AT834" s="18" t="s">
        <v>191</v>
      </c>
      <c r="AU834" s="18" t="s">
        <v>82</v>
      </c>
    </row>
    <row r="835" spans="2:65" s="12" customFormat="1" ht="11.25">
      <c r="B835" s="149"/>
      <c r="D835" s="150" t="s">
        <v>193</v>
      </c>
      <c r="E835" s="151" t="s">
        <v>20</v>
      </c>
      <c r="F835" s="152" t="s">
        <v>995</v>
      </c>
      <c r="H835" s="151" t="s">
        <v>20</v>
      </c>
      <c r="I835" s="153"/>
      <c r="L835" s="149"/>
      <c r="M835" s="154"/>
      <c r="T835" s="155"/>
      <c r="AT835" s="151" t="s">
        <v>193</v>
      </c>
      <c r="AU835" s="151" t="s">
        <v>82</v>
      </c>
      <c r="AV835" s="12" t="s">
        <v>22</v>
      </c>
      <c r="AW835" s="12" t="s">
        <v>36</v>
      </c>
      <c r="AX835" s="12" t="s">
        <v>74</v>
      </c>
      <c r="AY835" s="151" t="s">
        <v>181</v>
      </c>
    </row>
    <row r="836" spans="2:65" s="12" customFormat="1" ht="11.25">
      <c r="B836" s="149"/>
      <c r="D836" s="150" t="s">
        <v>193</v>
      </c>
      <c r="E836" s="151" t="s">
        <v>20</v>
      </c>
      <c r="F836" s="152" t="s">
        <v>2279</v>
      </c>
      <c r="H836" s="151" t="s">
        <v>20</v>
      </c>
      <c r="I836" s="153"/>
      <c r="L836" s="149"/>
      <c r="M836" s="154"/>
      <c r="T836" s="155"/>
      <c r="AT836" s="151" t="s">
        <v>193</v>
      </c>
      <c r="AU836" s="151" t="s">
        <v>82</v>
      </c>
      <c r="AV836" s="12" t="s">
        <v>22</v>
      </c>
      <c r="AW836" s="12" t="s">
        <v>36</v>
      </c>
      <c r="AX836" s="12" t="s">
        <v>74</v>
      </c>
      <c r="AY836" s="151" t="s">
        <v>181</v>
      </c>
    </row>
    <row r="837" spans="2:65" s="13" customFormat="1" ht="11.25">
      <c r="B837" s="156"/>
      <c r="D837" s="150" t="s">
        <v>193</v>
      </c>
      <c r="E837" s="157" t="s">
        <v>20</v>
      </c>
      <c r="F837" s="158" t="s">
        <v>2517</v>
      </c>
      <c r="H837" s="159">
        <v>14.714</v>
      </c>
      <c r="I837" s="160"/>
      <c r="L837" s="156"/>
      <c r="M837" s="161"/>
      <c r="T837" s="162"/>
      <c r="AT837" s="157" t="s">
        <v>193</v>
      </c>
      <c r="AU837" s="157" t="s">
        <v>82</v>
      </c>
      <c r="AV837" s="13" t="s">
        <v>82</v>
      </c>
      <c r="AW837" s="13" t="s">
        <v>36</v>
      </c>
      <c r="AX837" s="13" t="s">
        <v>74</v>
      </c>
      <c r="AY837" s="157" t="s">
        <v>181</v>
      </c>
    </row>
    <row r="838" spans="2:65" s="13" customFormat="1" ht="11.25">
      <c r="B838" s="156"/>
      <c r="D838" s="150" t="s">
        <v>193</v>
      </c>
      <c r="E838" s="157" t="s">
        <v>20</v>
      </c>
      <c r="F838" s="158" t="s">
        <v>2518</v>
      </c>
      <c r="H838" s="159">
        <v>-2.1</v>
      </c>
      <c r="I838" s="160"/>
      <c r="L838" s="156"/>
      <c r="M838" s="161"/>
      <c r="T838" s="162"/>
      <c r="AT838" s="157" t="s">
        <v>193</v>
      </c>
      <c r="AU838" s="157" t="s">
        <v>82</v>
      </c>
      <c r="AV838" s="13" t="s">
        <v>82</v>
      </c>
      <c r="AW838" s="13" t="s">
        <v>36</v>
      </c>
      <c r="AX838" s="13" t="s">
        <v>74</v>
      </c>
      <c r="AY838" s="157" t="s">
        <v>181</v>
      </c>
    </row>
    <row r="839" spans="2:65" s="12" customFormat="1" ht="11.25">
      <c r="B839" s="149"/>
      <c r="D839" s="150" t="s">
        <v>193</v>
      </c>
      <c r="E839" s="151" t="s">
        <v>20</v>
      </c>
      <c r="F839" s="152" t="s">
        <v>2281</v>
      </c>
      <c r="H839" s="151" t="s">
        <v>20</v>
      </c>
      <c r="I839" s="153"/>
      <c r="L839" s="149"/>
      <c r="M839" s="154"/>
      <c r="T839" s="155"/>
      <c r="AT839" s="151" t="s">
        <v>193</v>
      </c>
      <c r="AU839" s="151" t="s">
        <v>82</v>
      </c>
      <c r="AV839" s="12" t="s">
        <v>22</v>
      </c>
      <c r="AW839" s="12" t="s">
        <v>36</v>
      </c>
      <c r="AX839" s="12" t="s">
        <v>74</v>
      </c>
      <c r="AY839" s="151" t="s">
        <v>181</v>
      </c>
    </row>
    <row r="840" spans="2:65" s="13" customFormat="1" ht="11.25">
      <c r="B840" s="156"/>
      <c r="D840" s="150" t="s">
        <v>193</v>
      </c>
      <c r="E840" s="157" t="s">
        <v>20</v>
      </c>
      <c r="F840" s="158" t="s">
        <v>2519</v>
      </c>
      <c r="H840" s="159">
        <v>15.54</v>
      </c>
      <c r="I840" s="160"/>
      <c r="L840" s="156"/>
      <c r="M840" s="161"/>
      <c r="T840" s="162"/>
      <c r="AT840" s="157" t="s">
        <v>193</v>
      </c>
      <c r="AU840" s="157" t="s">
        <v>82</v>
      </c>
      <c r="AV840" s="13" t="s">
        <v>82</v>
      </c>
      <c r="AW840" s="13" t="s">
        <v>36</v>
      </c>
      <c r="AX840" s="13" t="s">
        <v>74</v>
      </c>
      <c r="AY840" s="157" t="s">
        <v>181</v>
      </c>
    </row>
    <row r="841" spans="2:65" s="13" customFormat="1" ht="11.25">
      <c r="B841" s="156"/>
      <c r="D841" s="150" t="s">
        <v>193</v>
      </c>
      <c r="E841" s="157" t="s">
        <v>20</v>
      </c>
      <c r="F841" s="158" t="s">
        <v>2520</v>
      </c>
      <c r="H841" s="159">
        <v>-3.08</v>
      </c>
      <c r="I841" s="160"/>
      <c r="L841" s="156"/>
      <c r="M841" s="161"/>
      <c r="T841" s="162"/>
      <c r="AT841" s="157" t="s">
        <v>193</v>
      </c>
      <c r="AU841" s="157" t="s">
        <v>82</v>
      </c>
      <c r="AV841" s="13" t="s">
        <v>82</v>
      </c>
      <c r="AW841" s="13" t="s">
        <v>36</v>
      </c>
      <c r="AX841" s="13" t="s">
        <v>74</v>
      </c>
      <c r="AY841" s="157" t="s">
        <v>181</v>
      </c>
    </row>
    <row r="842" spans="2:65" s="14" customFormat="1" ht="11.25">
      <c r="B842" s="163"/>
      <c r="D842" s="150" t="s">
        <v>193</v>
      </c>
      <c r="E842" s="164" t="s">
        <v>20</v>
      </c>
      <c r="F842" s="165" t="s">
        <v>202</v>
      </c>
      <c r="H842" s="166">
        <v>25.074000000000002</v>
      </c>
      <c r="I842" s="167"/>
      <c r="L842" s="163"/>
      <c r="M842" s="168"/>
      <c r="T842" s="169"/>
      <c r="AT842" s="164" t="s">
        <v>193</v>
      </c>
      <c r="AU842" s="164" t="s">
        <v>82</v>
      </c>
      <c r="AV842" s="14" t="s">
        <v>189</v>
      </c>
      <c r="AW842" s="14" t="s">
        <v>36</v>
      </c>
      <c r="AX842" s="14" t="s">
        <v>22</v>
      </c>
      <c r="AY842" s="164" t="s">
        <v>181</v>
      </c>
    </row>
    <row r="843" spans="2:65" s="11" customFormat="1" ht="22.9" customHeight="1">
      <c r="B843" s="120"/>
      <c r="D843" s="121" t="s">
        <v>73</v>
      </c>
      <c r="E843" s="130" t="s">
        <v>1013</v>
      </c>
      <c r="F843" s="130" t="s">
        <v>1014</v>
      </c>
      <c r="I843" s="123"/>
      <c r="J843" s="131">
        <f>BK843</f>
        <v>0</v>
      </c>
      <c r="L843" s="120"/>
      <c r="M843" s="125"/>
      <c r="P843" s="126">
        <f>SUM(P844:P923)</f>
        <v>0</v>
      </c>
      <c r="R843" s="126">
        <f>SUM(R844:R923)</f>
        <v>0.42885290000000004</v>
      </c>
      <c r="T843" s="127">
        <f>SUM(T844:T923)</f>
        <v>4.6885019999999999E-2</v>
      </c>
      <c r="AR843" s="121" t="s">
        <v>82</v>
      </c>
      <c r="AT843" s="128" t="s">
        <v>73</v>
      </c>
      <c r="AU843" s="128" t="s">
        <v>22</v>
      </c>
      <c r="AY843" s="121" t="s">
        <v>181</v>
      </c>
      <c r="BK843" s="129">
        <f>SUM(BK844:BK923)</f>
        <v>0</v>
      </c>
    </row>
    <row r="844" spans="2:65" s="1" customFormat="1" ht="16.5" customHeight="1">
      <c r="B844" s="33"/>
      <c r="C844" s="132" t="s">
        <v>931</v>
      </c>
      <c r="D844" s="132" t="s">
        <v>184</v>
      </c>
      <c r="E844" s="133" t="s">
        <v>1016</v>
      </c>
      <c r="F844" s="134" t="s">
        <v>1017</v>
      </c>
      <c r="G844" s="135" t="s">
        <v>211</v>
      </c>
      <c r="H844" s="136">
        <v>151.24199999999999</v>
      </c>
      <c r="I844" s="137"/>
      <c r="J844" s="138">
        <f>ROUND(I844*H844,2)</f>
        <v>0</v>
      </c>
      <c r="K844" s="134" t="s">
        <v>188</v>
      </c>
      <c r="L844" s="33"/>
      <c r="M844" s="139" t="s">
        <v>20</v>
      </c>
      <c r="N844" s="140" t="s">
        <v>45</v>
      </c>
      <c r="P844" s="141">
        <f>O844*H844</f>
        <v>0</v>
      </c>
      <c r="Q844" s="141">
        <v>1E-3</v>
      </c>
      <c r="R844" s="141">
        <f>Q844*H844</f>
        <v>0.15124199999999999</v>
      </c>
      <c r="S844" s="141">
        <v>3.1E-4</v>
      </c>
      <c r="T844" s="142">
        <f>S844*H844</f>
        <v>4.6885019999999999E-2</v>
      </c>
      <c r="AR844" s="143" t="s">
        <v>317</v>
      </c>
      <c r="AT844" s="143" t="s">
        <v>184</v>
      </c>
      <c r="AU844" s="143" t="s">
        <v>82</v>
      </c>
      <c r="AY844" s="18" t="s">
        <v>181</v>
      </c>
      <c r="BE844" s="144">
        <f>IF(N844="základní",J844,0)</f>
        <v>0</v>
      </c>
      <c r="BF844" s="144">
        <f>IF(N844="snížená",J844,0)</f>
        <v>0</v>
      </c>
      <c r="BG844" s="144">
        <f>IF(N844="zákl. přenesená",J844,0)</f>
        <v>0</v>
      </c>
      <c r="BH844" s="144">
        <f>IF(N844="sníž. přenesená",J844,0)</f>
        <v>0</v>
      </c>
      <c r="BI844" s="144">
        <f>IF(N844="nulová",J844,0)</f>
        <v>0</v>
      </c>
      <c r="BJ844" s="18" t="s">
        <v>22</v>
      </c>
      <c r="BK844" s="144">
        <f>ROUND(I844*H844,2)</f>
        <v>0</v>
      </c>
      <c r="BL844" s="18" t="s">
        <v>317</v>
      </c>
      <c r="BM844" s="143" t="s">
        <v>2523</v>
      </c>
    </row>
    <row r="845" spans="2:65" s="1" customFormat="1" ht="11.25">
      <c r="B845" s="33"/>
      <c r="D845" s="145" t="s">
        <v>191</v>
      </c>
      <c r="F845" s="146" t="s">
        <v>1019</v>
      </c>
      <c r="I845" s="147"/>
      <c r="L845" s="33"/>
      <c r="M845" s="148"/>
      <c r="T845" s="54"/>
      <c r="AT845" s="18" t="s">
        <v>191</v>
      </c>
      <c r="AU845" s="18" t="s">
        <v>82</v>
      </c>
    </row>
    <row r="846" spans="2:65" s="12" customFormat="1" ht="11.25">
      <c r="B846" s="149"/>
      <c r="D846" s="150" t="s">
        <v>193</v>
      </c>
      <c r="E846" s="151" t="s">
        <v>20</v>
      </c>
      <c r="F846" s="152" t="s">
        <v>1043</v>
      </c>
      <c r="H846" s="151" t="s">
        <v>20</v>
      </c>
      <c r="I846" s="153"/>
      <c r="L846" s="149"/>
      <c r="M846" s="154"/>
      <c r="T846" s="155"/>
      <c r="AT846" s="151" t="s">
        <v>193</v>
      </c>
      <c r="AU846" s="151" t="s">
        <v>82</v>
      </c>
      <c r="AV846" s="12" t="s">
        <v>22</v>
      </c>
      <c r="AW846" s="12" t="s">
        <v>36</v>
      </c>
      <c r="AX846" s="12" t="s">
        <v>74</v>
      </c>
      <c r="AY846" s="151" t="s">
        <v>181</v>
      </c>
    </row>
    <row r="847" spans="2:65" s="12" customFormat="1" ht="11.25">
      <c r="B847" s="149"/>
      <c r="D847" s="150" t="s">
        <v>193</v>
      </c>
      <c r="E847" s="151" t="s">
        <v>20</v>
      </c>
      <c r="F847" s="152" t="s">
        <v>2272</v>
      </c>
      <c r="H847" s="151" t="s">
        <v>20</v>
      </c>
      <c r="I847" s="153"/>
      <c r="L847" s="149"/>
      <c r="M847" s="154"/>
      <c r="T847" s="155"/>
      <c r="AT847" s="151" t="s">
        <v>193</v>
      </c>
      <c r="AU847" s="151" t="s">
        <v>82</v>
      </c>
      <c r="AV847" s="12" t="s">
        <v>22</v>
      </c>
      <c r="AW847" s="12" t="s">
        <v>36</v>
      </c>
      <c r="AX847" s="12" t="s">
        <v>74</v>
      </c>
      <c r="AY847" s="151" t="s">
        <v>181</v>
      </c>
    </row>
    <row r="848" spans="2:65" s="13" customFormat="1" ht="11.25">
      <c r="B848" s="156"/>
      <c r="D848" s="150" t="s">
        <v>193</v>
      </c>
      <c r="E848" s="157" t="s">
        <v>20</v>
      </c>
      <c r="F848" s="158" t="s">
        <v>230</v>
      </c>
      <c r="H848" s="159">
        <v>12.1</v>
      </c>
      <c r="I848" s="160"/>
      <c r="L848" s="156"/>
      <c r="M848" s="161"/>
      <c r="T848" s="162"/>
      <c r="AT848" s="157" t="s">
        <v>193</v>
      </c>
      <c r="AU848" s="157" t="s">
        <v>82</v>
      </c>
      <c r="AV848" s="13" t="s">
        <v>82</v>
      </c>
      <c r="AW848" s="13" t="s">
        <v>36</v>
      </c>
      <c r="AX848" s="13" t="s">
        <v>74</v>
      </c>
      <c r="AY848" s="157" t="s">
        <v>181</v>
      </c>
    </row>
    <row r="849" spans="2:51" s="12" customFormat="1" ht="11.25">
      <c r="B849" s="149"/>
      <c r="D849" s="150" t="s">
        <v>193</v>
      </c>
      <c r="E849" s="151" t="s">
        <v>20</v>
      </c>
      <c r="F849" s="152" t="s">
        <v>2272</v>
      </c>
      <c r="H849" s="151" t="s">
        <v>20</v>
      </c>
      <c r="I849" s="153"/>
      <c r="L849" s="149"/>
      <c r="M849" s="154"/>
      <c r="T849" s="155"/>
      <c r="AT849" s="151" t="s">
        <v>193</v>
      </c>
      <c r="AU849" s="151" t="s">
        <v>82</v>
      </c>
      <c r="AV849" s="12" t="s">
        <v>22</v>
      </c>
      <c r="AW849" s="12" t="s">
        <v>36</v>
      </c>
      <c r="AX849" s="12" t="s">
        <v>74</v>
      </c>
      <c r="AY849" s="151" t="s">
        <v>181</v>
      </c>
    </row>
    <row r="850" spans="2:51" s="13" customFormat="1" ht="11.25">
      <c r="B850" s="156"/>
      <c r="D850" s="150" t="s">
        <v>193</v>
      </c>
      <c r="E850" s="157" t="s">
        <v>20</v>
      </c>
      <c r="F850" s="158" t="s">
        <v>2283</v>
      </c>
      <c r="H850" s="159">
        <v>11.8</v>
      </c>
      <c r="I850" s="160"/>
      <c r="L850" s="156"/>
      <c r="M850" s="161"/>
      <c r="T850" s="162"/>
      <c r="AT850" s="157" t="s">
        <v>193</v>
      </c>
      <c r="AU850" s="157" t="s">
        <v>82</v>
      </c>
      <c r="AV850" s="13" t="s">
        <v>82</v>
      </c>
      <c r="AW850" s="13" t="s">
        <v>36</v>
      </c>
      <c r="AX850" s="13" t="s">
        <v>74</v>
      </c>
      <c r="AY850" s="157" t="s">
        <v>181</v>
      </c>
    </row>
    <row r="851" spans="2:51" s="15" customFormat="1" ht="11.25">
      <c r="B851" s="170"/>
      <c r="D851" s="150" t="s">
        <v>193</v>
      </c>
      <c r="E851" s="171" t="s">
        <v>20</v>
      </c>
      <c r="F851" s="172" t="s">
        <v>247</v>
      </c>
      <c r="H851" s="173">
        <v>23.9</v>
      </c>
      <c r="I851" s="174"/>
      <c r="L851" s="170"/>
      <c r="M851" s="175"/>
      <c r="T851" s="176"/>
      <c r="AT851" s="171" t="s">
        <v>193</v>
      </c>
      <c r="AU851" s="171" t="s">
        <v>82</v>
      </c>
      <c r="AV851" s="15" t="s">
        <v>182</v>
      </c>
      <c r="AW851" s="15" t="s">
        <v>36</v>
      </c>
      <c r="AX851" s="15" t="s">
        <v>74</v>
      </c>
      <c r="AY851" s="171" t="s">
        <v>181</v>
      </c>
    </row>
    <row r="852" spans="2:51" s="12" customFormat="1" ht="11.25">
      <c r="B852" s="149"/>
      <c r="D852" s="150" t="s">
        <v>193</v>
      </c>
      <c r="E852" s="151" t="s">
        <v>20</v>
      </c>
      <c r="F852" s="152" t="s">
        <v>1793</v>
      </c>
      <c r="H852" s="151" t="s">
        <v>20</v>
      </c>
      <c r="I852" s="153"/>
      <c r="L852" s="149"/>
      <c r="M852" s="154"/>
      <c r="T852" s="155"/>
      <c r="AT852" s="151" t="s">
        <v>193</v>
      </c>
      <c r="AU852" s="151" t="s">
        <v>82</v>
      </c>
      <c r="AV852" s="12" t="s">
        <v>22</v>
      </c>
      <c r="AW852" s="12" t="s">
        <v>36</v>
      </c>
      <c r="AX852" s="12" t="s">
        <v>74</v>
      </c>
      <c r="AY852" s="151" t="s">
        <v>181</v>
      </c>
    </row>
    <row r="853" spans="2:51" s="12" customFormat="1" ht="11.25">
      <c r="B853" s="149"/>
      <c r="D853" s="150" t="s">
        <v>193</v>
      </c>
      <c r="E853" s="151" t="s">
        <v>20</v>
      </c>
      <c r="F853" s="152" t="s">
        <v>2274</v>
      </c>
      <c r="H853" s="151" t="s">
        <v>20</v>
      </c>
      <c r="I853" s="153"/>
      <c r="L853" s="149"/>
      <c r="M853" s="154"/>
      <c r="T853" s="155"/>
      <c r="AT853" s="151" t="s">
        <v>193</v>
      </c>
      <c r="AU853" s="151" t="s">
        <v>82</v>
      </c>
      <c r="AV853" s="12" t="s">
        <v>22</v>
      </c>
      <c r="AW853" s="12" t="s">
        <v>36</v>
      </c>
      <c r="AX853" s="12" t="s">
        <v>74</v>
      </c>
      <c r="AY853" s="151" t="s">
        <v>181</v>
      </c>
    </row>
    <row r="854" spans="2:51" s="13" customFormat="1" ht="22.5">
      <c r="B854" s="156"/>
      <c r="D854" s="150" t="s">
        <v>193</v>
      </c>
      <c r="E854" s="157" t="s">
        <v>20</v>
      </c>
      <c r="F854" s="158" t="s">
        <v>2286</v>
      </c>
      <c r="H854" s="159">
        <v>112.949</v>
      </c>
      <c r="I854" s="160"/>
      <c r="L854" s="156"/>
      <c r="M854" s="161"/>
      <c r="T854" s="162"/>
      <c r="AT854" s="157" t="s">
        <v>193</v>
      </c>
      <c r="AU854" s="157" t="s">
        <v>82</v>
      </c>
      <c r="AV854" s="13" t="s">
        <v>82</v>
      </c>
      <c r="AW854" s="13" t="s">
        <v>36</v>
      </c>
      <c r="AX854" s="13" t="s">
        <v>74</v>
      </c>
      <c r="AY854" s="157" t="s">
        <v>181</v>
      </c>
    </row>
    <row r="855" spans="2:51" s="12" customFormat="1" ht="11.25">
      <c r="B855" s="149"/>
      <c r="D855" s="150" t="s">
        <v>193</v>
      </c>
      <c r="E855" s="151" t="s">
        <v>20</v>
      </c>
      <c r="F855" s="152" t="s">
        <v>248</v>
      </c>
      <c r="H855" s="151" t="s">
        <v>20</v>
      </c>
      <c r="I855" s="153"/>
      <c r="L855" s="149"/>
      <c r="M855" s="154"/>
      <c r="T855" s="155"/>
      <c r="AT855" s="151" t="s">
        <v>193</v>
      </c>
      <c r="AU855" s="151" t="s">
        <v>82</v>
      </c>
      <c r="AV855" s="12" t="s">
        <v>22</v>
      </c>
      <c r="AW855" s="12" t="s">
        <v>36</v>
      </c>
      <c r="AX855" s="12" t="s">
        <v>74</v>
      </c>
      <c r="AY855" s="151" t="s">
        <v>181</v>
      </c>
    </row>
    <row r="856" spans="2:51" s="13" customFormat="1" ht="33.75">
      <c r="B856" s="156"/>
      <c r="D856" s="150" t="s">
        <v>193</v>
      </c>
      <c r="E856" s="157" t="s">
        <v>20</v>
      </c>
      <c r="F856" s="158" t="s">
        <v>2287</v>
      </c>
      <c r="H856" s="159">
        <v>-38.445</v>
      </c>
      <c r="I856" s="160"/>
      <c r="L856" s="156"/>
      <c r="M856" s="161"/>
      <c r="T856" s="162"/>
      <c r="AT856" s="157" t="s">
        <v>193</v>
      </c>
      <c r="AU856" s="157" t="s">
        <v>82</v>
      </c>
      <c r="AV856" s="13" t="s">
        <v>82</v>
      </c>
      <c r="AW856" s="13" t="s">
        <v>36</v>
      </c>
      <c r="AX856" s="13" t="s">
        <v>74</v>
      </c>
      <c r="AY856" s="157" t="s">
        <v>181</v>
      </c>
    </row>
    <row r="857" spans="2:51" s="12" customFormat="1" ht="11.25">
      <c r="B857" s="149"/>
      <c r="D857" s="150" t="s">
        <v>193</v>
      </c>
      <c r="E857" s="151" t="s">
        <v>20</v>
      </c>
      <c r="F857" s="152" t="s">
        <v>250</v>
      </c>
      <c r="H857" s="151" t="s">
        <v>20</v>
      </c>
      <c r="I857" s="153"/>
      <c r="L857" s="149"/>
      <c r="M857" s="154"/>
      <c r="T857" s="155"/>
      <c r="AT857" s="151" t="s">
        <v>193</v>
      </c>
      <c r="AU857" s="151" t="s">
        <v>82</v>
      </c>
      <c r="AV857" s="12" t="s">
        <v>22</v>
      </c>
      <c r="AW857" s="12" t="s">
        <v>36</v>
      </c>
      <c r="AX857" s="12" t="s">
        <v>74</v>
      </c>
      <c r="AY857" s="151" t="s">
        <v>181</v>
      </c>
    </row>
    <row r="858" spans="2:51" s="13" customFormat="1" ht="11.25">
      <c r="B858" s="156"/>
      <c r="D858" s="150" t="s">
        <v>193</v>
      </c>
      <c r="E858" s="157" t="s">
        <v>20</v>
      </c>
      <c r="F858" s="158" t="s">
        <v>2288</v>
      </c>
      <c r="H858" s="159">
        <v>-12.183</v>
      </c>
      <c r="I858" s="160"/>
      <c r="L858" s="156"/>
      <c r="M858" s="161"/>
      <c r="T858" s="162"/>
      <c r="AT858" s="157" t="s">
        <v>193</v>
      </c>
      <c r="AU858" s="157" t="s">
        <v>82</v>
      </c>
      <c r="AV858" s="13" t="s">
        <v>82</v>
      </c>
      <c r="AW858" s="13" t="s">
        <v>36</v>
      </c>
      <c r="AX858" s="13" t="s">
        <v>74</v>
      </c>
      <c r="AY858" s="157" t="s">
        <v>181</v>
      </c>
    </row>
    <row r="859" spans="2:51" s="12" customFormat="1" ht="11.25">
      <c r="B859" s="149"/>
      <c r="D859" s="150" t="s">
        <v>193</v>
      </c>
      <c r="E859" s="151" t="s">
        <v>20</v>
      </c>
      <c r="F859" s="152" t="s">
        <v>258</v>
      </c>
      <c r="H859" s="151" t="s">
        <v>20</v>
      </c>
      <c r="I859" s="153"/>
      <c r="L859" s="149"/>
      <c r="M859" s="154"/>
      <c r="T859" s="155"/>
      <c r="AT859" s="151" t="s">
        <v>193</v>
      </c>
      <c r="AU859" s="151" t="s">
        <v>82</v>
      </c>
      <c r="AV859" s="12" t="s">
        <v>22</v>
      </c>
      <c r="AW859" s="12" t="s">
        <v>36</v>
      </c>
      <c r="AX859" s="12" t="s">
        <v>74</v>
      </c>
      <c r="AY859" s="151" t="s">
        <v>181</v>
      </c>
    </row>
    <row r="860" spans="2:51" s="13" customFormat="1" ht="11.25">
      <c r="B860" s="156"/>
      <c r="D860" s="150" t="s">
        <v>193</v>
      </c>
      <c r="E860" s="157" t="s">
        <v>20</v>
      </c>
      <c r="F860" s="158" t="s">
        <v>2289</v>
      </c>
      <c r="H860" s="159">
        <v>1.0860000000000001</v>
      </c>
      <c r="I860" s="160"/>
      <c r="L860" s="156"/>
      <c r="M860" s="161"/>
      <c r="T860" s="162"/>
      <c r="AT860" s="157" t="s">
        <v>193</v>
      </c>
      <c r="AU860" s="157" t="s">
        <v>82</v>
      </c>
      <c r="AV860" s="13" t="s">
        <v>82</v>
      </c>
      <c r="AW860" s="13" t="s">
        <v>36</v>
      </c>
      <c r="AX860" s="13" t="s">
        <v>74</v>
      </c>
      <c r="AY860" s="157" t="s">
        <v>181</v>
      </c>
    </row>
    <row r="861" spans="2:51" s="12" customFormat="1" ht="11.25">
      <c r="B861" s="149"/>
      <c r="D861" s="150" t="s">
        <v>193</v>
      </c>
      <c r="E861" s="151" t="s">
        <v>20</v>
      </c>
      <c r="F861" s="152" t="s">
        <v>2290</v>
      </c>
      <c r="H861" s="151" t="s">
        <v>20</v>
      </c>
      <c r="I861" s="153"/>
      <c r="L861" s="149"/>
      <c r="M861" s="154"/>
      <c r="T861" s="155"/>
      <c r="AT861" s="151" t="s">
        <v>193</v>
      </c>
      <c r="AU861" s="151" t="s">
        <v>82</v>
      </c>
      <c r="AV861" s="12" t="s">
        <v>22</v>
      </c>
      <c r="AW861" s="12" t="s">
        <v>36</v>
      </c>
      <c r="AX861" s="12" t="s">
        <v>74</v>
      </c>
      <c r="AY861" s="151" t="s">
        <v>181</v>
      </c>
    </row>
    <row r="862" spans="2:51" s="13" customFormat="1" ht="22.5">
      <c r="B862" s="156"/>
      <c r="D862" s="150" t="s">
        <v>193</v>
      </c>
      <c r="E862" s="157" t="s">
        <v>20</v>
      </c>
      <c r="F862" s="158" t="s">
        <v>2291</v>
      </c>
      <c r="H862" s="159">
        <v>118.48399999999999</v>
      </c>
      <c r="I862" s="160"/>
      <c r="L862" s="156"/>
      <c r="M862" s="161"/>
      <c r="T862" s="162"/>
      <c r="AT862" s="157" t="s">
        <v>193</v>
      </c>
      <c r="AU862" s="157" t="s">
        <v>82</v>
      </c>
      <c r="AV862" s="13" t="s">
        <v>82</v>
      </c>
      <c r="AW862" s="13" t="s">
        <v>36</v>
      </c>
      <c r="AX862" s="13" t="s">
        <v>74</v>
      </c>
      <c r="AY862" s="157" t="s">
        <v>181</v>
      </c>
    </row>
    <row r="863" spans="2:51" s="12" customFormat="1" ht="11.25">
      <c r="B863" s="149"/>
      <c r="D863" s="150" t="s">
        <v>193</v>
      </c>
      <c r="E863" s="151" t="s">
        <v>20</v>
      </c>
      <c r="F863" s="152" t="s">
        <v>248</v>
      </c>
      <c r="H863" s="151" t="s">
        <v>20</v>
      </c>
      <c r="I863" s="153"/>
      <c r="L863" s="149"/>
      <c r="M863" s="154"/>
      <c r="T863" s="155"/>
      <c r="AT863" s="151" t="s">
        <v>193</v>
      </c>
      <c r="AU863" s="151" t="s">
        <v>82</v>
      </c>
      <c r="AV863" s="12" t="s">
        <v>22</v>
      </c>
      <c r="AW863" s="12" t="s">
        <v>36</v>
      </c>
      <c r="AX863" s="12" t="s">
        <v>74</v>
      </c>
      <c r="AY863" s="151" t="s">
        <v>181</v>
      </c>
    </row>
    <row r="864" spans="2:51" s="13" customFormat="1" ht="45">
      <c r="B864" s="156"/>
      <c r="D864" s="150" t="s">
        <v>193</v>
      </c>
      <c r="E864" s="157" t="s">
        <v>20</v>
      </c>
      <c r="F864" s="158" t="s">
        <v>2292</v>
      </c>
      <c r="H864" s="159">
        <v>-42.405000000000001</v>
      </c>
      <c r="I864" s="160"/>
      <c r="L864" s="156"/>
      <c r="M864" s="161"/>
      <c r="T864" s="162"/>
      <c r="AT864" s="157" t="s">
        <v>193</v>
      </c>
      <c r="AU864" s="157" t="s">
        <v>82</v>
      </c>
      <c r="AV864" s="13" t="s">
        <v>82</v>
      </c>
      <c r="AW864" s="13" t="s">
        <v>36</v>
      </c>
      <c r="AX864" s="13" t="s">
        <v>74</v>
      </c>
      <c r="AY864" s="157" t="s">
        <v>181</v>
      </c>
    </row>
    <row r="865" spans="2:65" s="12" customFormat="1" ht="11.25">
      <c r="B865" s="149"/>
      <c r="D865" s="150" t="s">
        <v>193</v>
      </c>
      <c r="E865" s="151" t="s">
        <v>20</v>
      </c>
      <c r="F865" s="152" t="s">
        <v>250</v>
      </c>
      <c r="H865" s="151" t="s">
        <v>20</v>
      </c>
      <c r="I865" s="153"/>
      <c r="L865" s="149"/>
      <c r="M865" s="154"/>
      <c r="T865" s="155"/>
      <c r="AT865" s="151" t="s">
        <v>193</v>
      </c>
      <c r="AU865" s="151" t="s">
        <v>82</v>
      </c>
      <c r="AV865" s="12" t="s">
        <v>22</v>
      </c>
      <c r="AW865" s="12" t="s">
        <v>36</v>
      </c>
      <c r="AX865" s="12" t="s">
        <v>74</v>
      </c>
      <c r="AY865" s="151" t="s">
        <v>181</v>
      </c>
    </row>
    <row r="866" spans="2:65" s="13" customFormat="1" ht="11.25">
      <c r="B866" s="156"/>
      <c r="D866" s="150" t="s">
        <v>193</v>
      </c>
      <c r="E866" s="157" t="s">
        <v>20</v>
      </c>
      <c r="F866" s="158" t="s">
        <v>2293</v>
      </c>
      <c r="H866" s="159">
        <v>-13.257999999999999</v>
      </c>
      <c r="I866" s="160"/>
      <c r="L866" s="156"/>
      <c r="M866" s="161"/>
      <c r="T866" s="162"/>
      <c r="AT866" s="157" t="s">
        <v>193</v>
      </c>
      <c r="AU866" s="157" t="s">
        <v>82</v>
      </c>
      <c r="AV866" s="13" t="s">
        <v>82</v>
      </c>
      <c r="AW866" s="13" t="s">
        <v>36</v>
      </c>
      <c r="AX866" s="13" t="s">
        <v>74</v>
      </c>
      <c r="AY866" s="157" t="s">
        <v>181</v>
      </c>
    </row>
    <row r="867" spans="2:65" s="12" customFormat="1" ht="11.25">
      <c r="B867" s="149"/>
      <c r="D867" s="150" t="s">
        <v>193</v>
      </c>
      <c r="E867" s="151" t="s">
        <v>20</v>
      </c>
      <c r="F867" s="152" t="s">
        <v>258</v>
      </c>
      <c r="H867" s="151" t="s">
        <v>20</v>
      </c>
      <c r="I867" s="153"/>
      <c r="L867" s="149"/>
      <c r="M867" s="154"/>
      <c r="T867" s="155"/>
      <c r="AT867" s="151" t="s">
        <v>193</v>
      </c>
      <c r="AU867" s="151" t="s">
        <v>82</v>
      </c>
      <c r="AV867" s="12" t="s">
        <v>22</v>
      </c>
      <c r="AW867" s="12" t="s">
        <v>36</v>
      </c>
      <c r="AX867" s="12" t="s">
        <v>74</v>
      </c>
      <c r="AY867" s="151" t="s">
        <v>181</v>
      </c>
    </row>
    <row r="868" spans="2:65" s="13" customFormat="1" ht="11.25">
      <c r="B868" s="156"/>
      <c r="D868" s="150" t="s">
        <v>193</v>
      </c>
      <c r="E868" s="157" t="s">
        <v>20</v>
      </c>
      <c r="F868" s="158" t="s">
        <v>2294</v>
      </c>
      <c r="H868" s="159">
        <v>1.1140000000000001</v>
      </c>
      <c r="I868" s="160"/>
      <c r="L868" s="156"/>
      <c r="M868" s="161"/>
      <c r="T868" s="162"/>
      <c r="AT868" s="157" t="s">
        <v>193</v>
      </c>
      <c r="AU868" s="157" t="s">
        <v>82</v>
      </c>
      <c r="AV868" s="13" t="s">
        <v>82</v>
      </c>
      <c r="AW868" s="13" t="s">
        <v>36</v>
      </c>
      <c r="AX868" s="13" t="s">
        <v>74</v>
      </c>
      <c r="AY868" s="157" t="s">
        <v>181</v>
      </c>
    </row>
    <row r="869" spans="2:65" s="15" customFormat="1" ht="11.25">
      <c r="B869" s="170"/>
      <c r="D869" s="150" t="s">
        <v>193</v>
      </c>
      <c r="E869" s="171" t="s">
        <v>20</v>
      </c>
      <c r="F869" s="172" t="s">
        <v>247</v>
      </c>
      <c r="H869" s="173">
        <v>127.342</v>
      </c>
      <c r="I869" s="174"/>
      <c r="L869" s="170"/>
      <c r="M869" s="175"/>
      <c r="T869" s="176"/>
      <c r="AT869" s="171" t="s">
        <v>193</v>
      </c>
      <c r="AU869" s="171" t="s">
        <v>82</v>
      </c>
      <c r="AV869" s="15" t="s">
        <v>182</v>
      </c>
      <c r="AW869" s="15" t="s">
        <v>36</v>
      </c>
      <c r="AX869" s="15" t="s">
        <v>74</v>
      </c>
      <c r="AY869" s="171" t="s">
        <v>181</v>
      </c>
    </row>
    <row r="870" spans="2:65" s="14" customFormat="1" ht="11.25">
      <c r="B870" s="163"/>
      <c r="D870" s="150" t="s">
        <v>193</v>
      </c>
      <c r="E870" s="164" t="s">
        <v>20</v>
      </c>
      <c r="F870" s="165" t="s">
        <v>202</v>
      </c>
      <c r="H870" s="166">
        <v>151.24199999999999</v>
      </c>
      <c r="I870" s="167"/>
      <c r="L870" s="163"/>
      <c r="M870" s="168"/>
      <c r="T870" s="169"/>
      <c r="AT870" s="164" t="s">
        <v>193</v>
      </c>
      <c r="AU870" s="164" t="s">
        <v>82</v>
      </c>
      <c r="AV870" s="14" t="s">
        <v>189</v>
      </c>
      <c r="AW870" s="14" t="s">
        <v>36</v>
      </c>
      <c r="AX870" s="14" t="s">
        <v>22</v>
      </c>
      <c r="AY870" s="164" t="s">
        <v>181</v>
      </c>
    </row>
    <row r="871" spans="2:65" s="1" customFormat="1" ht="33" customHeight="1">
      <c r="B871" s="33"/>
      <c r="C871" s="132" t="s">
        <v>936</v>
      </c>
      <c r="D871" s="132" t="s">
        <v>184</v>
      </c>
      <c r="E871" s="133" t="s">
        <v>1035</v>
      </c>
      <c r="F871" s="134" t="s">
        <v>1036</v>
      </c>
      <c r="G871" s="135" t="s">
        <v>211</v>
      </c>
      <c r="H871" s="136">
        <v>109.592</v>
      </c>
      <c r="I871" s="137"/>
      <c r="J871" s="138">
        <f>ROUND(I871*H871,2)</f>
        <v>0</v>
      </c>
      <c r="K871" s="134" t="s">
        <v>188</v>
      </c>
      <c r="L871" s="33"/>
      <c r="M871" s="139" t="s">
        <v>20</v>
      </c>
      <c r="N871" s="140" t="s">
        <v>45</v>
      </c>
      <c r="P871" s="141">
        <f>O871*H871</f>
        <v>0</v>
      </c>
      <c r="Q871" s="141">
        <v>2.0000000000000001E-4</v>
      </c>
      <c r="R871" s="141">
        <f>Q871*H871</f>
        <v>2.1918400000000001E-2</v>
      </c>
      <c r="S871" s="141">
        <v>0</v>
      </c>
      <c r="T871" s="142">
        <f>S871*H871</f>
        <v>0</v>
      </c>
      <c r="AR871" s="143" t="s">
        <v>317</v>
      </c>
      <c r="AT871" s="143" t="s">
        <v>184</v>
      </c>
      <c r="AU871" s="143" t="s">
        <v>82</v>
      </c>
      <c r="AY871" s="18" t="s">
        <v>181</v>
      </c>
      <c r="BE871" s="144">
        <f>IF(N871="základní",J871,0)</f>
        <v>0</v>
      </c>
      <c r="BF871" s="144">
        <f>IF(N871="snížená",J871,0)</f>
        <v>0</v>
      </c>
      <c r="BG871" s="144">
        <f>IF(N871="zákl. přenesená",J871,0)</f>
        <v>0</v>
      </c>
      <c r="BH871" s="144">
        <f>IF(N871="sníž. přenesená",J871,0)</f>
        <v>0</v>
      </c>
      <c r="BI871" s="144">
        <f>IF(N871="nulová",J871,0)</f>
        <v>0</v>
      </c>
      <c r="BJ871" s="18" t="s">
        <v>22</v>
      </c>
      <c r="BK871" s="144">
        <f>ROUND(I871*H871,2)</f>
        <v>0</v>
      </c>
      <c r="BL871" s="18" t="s">
        <v>317</v>
      </c>
      <c r="BM871" s="143" t="s">
        <v>2524</v>
      </c>
    </row>
    <row r="872" spans="2:65" s="1" customFormat="1" ht="11.25">
      <c r="B872" s="33"/>
      <c r="D872" s="145" t="s">
        <v>191</v>
      </c>
      <c r="F872" s="146" t="s">
        <v>1038</v>
      </c>
      <c r="I872" s="147"/>
      <c r="L872" s="33"/>
      <c r="M872" s="148"/>
      <c r="T872" s="54"/>
      <c r="AT872" s="18" t="s">
        <v>191</v>
      </c>
      <c r="AU872" s="18" t="s">
        <v>82</v>
      </c>
    </row>
    <row r="873" spans="2:65" s="12" customFormat="1" ht="11.25">
      <c r="B873" s="149"/>
      <c r="D873" s="150" t="s">
        <v>193</v>
      </c>
      <c r="E873" s="151" t="s">
        <v>20</v>
      </c>
      <c r="F873" s="152" t="s">
        <v>1043</v>
      </c>
      <c r="H873" s="151" t="s">
        <v>20</v>
      </c>
      <c r="I873" s="153"/>
      <c r="L873" s="149"/>
      <c r="M873" s="154"/>
      <c r="T873" s="155"/>
      <c r="AT873" s="151" t="s">
        <v>193</v>
      </c>
      <c r="AU873" s="151" t="s">
        <v>82</v>
      </c>
      <c r="AV873" s="12" t="s">
        <v>22</v>
      </c>
      <c r="AW873" s="12" t="s">
        <v>36</v>
      </c>
      <c r="AX873" s="12" t="s">
        <v>74</v>
      </c>
      <c r="AY873" s="151" t="s">
        <v>181</v>
      </c>
    </row>
    <row r="874" spans="2:65" s="12" customFormat="1" ht="11.25">
      <c r="B874" s="149"/>
      <c r="D874" s="150" t="s">
        <v>193</v>
      </c>
      <c r="E874" s="151" t="s">
        <v>20</v>
      </c>
      <c r="F874" s="152" t="s">
        <v>2279</v>
      </c>
      <c r="H874" s="151" t="s">
        <v>20</v>
      </c>
      <c r="I874" s="153"/>
      <c r="L874" s="149"/>
      <c r="M874" s="154"/>
      <c r="T874" s="155"/>
      <c r="AT874" s="151" t="s">
        <v>193</v>
      </c>
      <c r="AU874" s="151" t="s">
        <v>82</v>
      </c>
      <c r="AV874" s="12" t="s">
        <v>22</v>
      </c>
      <c r="AW874" s="12" t="s">
        <v>36</v>
      </c>
      <c r="AX874" s="12" t="s">
        <v>74</v>
      </c>
      <c r="AY874" s="151" t="s">
        <v>181</v>
      </c>
    </row>
    <row r="875" spans="2:65" s="13" customFormat="1" ht="11.25">
      <c r="B875" s="156"/>
      <c r="D875" s="150" t="s">
        <v>193</v>
      </c>
      <c r="E875" s="157" t="s">
        <v>20</v>
      </c>
      <c r="F875" s="158" t="s">
        <v>2319</v>
      </c>
      <c r="H875" s="159">
        <v>11.4</v>
      </c>
      <c r="I875" s="160"/>
      <c r="L875" s="156"/>
      <c r="M875" s="161"/>
      <c r="T875" s="162"/>
      <c r="AT875" s="157" t="s">
        <v>193</v>
      </c>
      <c r="AU875" s="157" t="s">
        <v>82</v>
      </c>
      <c r="AV875" s="13" t="s">
        <v>82</v>
      </c>
      <c r="AW875" s="13" t="s">
        <v>36</v>
      </c>
      <c r="AX875" s="13" t="s">
        <v>74</v>
      </c>
      <c r="AY875" s="157" t="s">
        <v>181</v>
      </c>
    </row>
    <row r="876" spans="2:65" s="12" customFormat="1" ht="11.25">
      <c r="B876" s="149"/>
      <c r="D876" s="150" t="s">
        <v>193</v>
      </c>
      <c r="E876" s="151" t="s">
        <v>20</v>
      </c>
      <c r="F876" s="152" t="s">
        <v>2281</v>
      </c>
      <c r="H876" s="151" t="s">
        <v>20</v>
      </c>
      <c r="I876" s="153"/>
      <c r="L876" s="149"/>
      <c r="M876" s="154"/>
      <c r="T876" s="155"/>
      <c r="AT876" s="151" t="s">
        <v>193</v>
      </c>
      <c r="AU876" s="151" t="s">
        <v>82</v>
      </c>
      <c r="AV876" s="12" t="s">
        <v>22</v>
      </c>
      <c r="AW876" s="12" t="s">
        <v>36</v>
      </c>
      <c r="AX876" s="12" t="s">
        <v>74</v>
      </c>
      <c r="AY876" s="151" t="s">
        <v>181</v>
      </c>
    </row>
    <row r="877" spans="2:65" s="13" customFormat="1" ht="11.25">
      <c r="B877" s="156"/>
      <c r="D877" s="150" t="s">
        <v>193</v>
      </c>
      <c r="E877" s="157" t="s">
        <v>20</v>
      </c>
      <c r="F877" s="158" t="s">
        <v>2320</v>
      </c>
      <c r="H877" s="159">
        <v>12.5</v>
      </c>
      <c r="I877" s="160"/>
      <c r="L877" s="156"/>
      <c r="M877" s="161"/>
      <c r="T877" s="162"/>
      <c r="AT877" s="157" t="s">
        <v>193</v>
      </c>
      <c r="AU877" s="157" t="s">
        <v>82</v>
      </c>
      <c r="AV877" s="13" t="s">
        <v>82</v>
      </c>
      <c r="AW877" s="13" t="s">
        <v>36</v>
      </c>
      <c r="AX877" s="13" t="s">
        <v>74</v>
      </c>
      <c r="AY877" s="157" t="s">
        <v>181</v>
      </c>
    </row>
    <row r="878" spans="2:65" s="12" customFormat="1" ht="11.25">
      <c r="B878" s="149"/>
      <c r="D878" s="150" t="s">
        <v>193</v>
      </c>
      <c r="E878" s="151" t="s">
        <v>20</v>
      </c>
      <c r="F878" s="152" t="s">
        <v>1039</v>
      </c>
      <c r="H878" s="151" t="s">
        <v>20</v>
      </c>
      <c r="I878" s="153"/>
      <c r="L878" s="149"/>
      <c r="M878" s="154"/>
      <c r="T878" s="155"/>
      <c r="AT878" s="151" t="s">
        <v>193</v>
      </c>
      <c r="AU878" s="151" t="s">
        <v>82</v>
      </c>
      <c r="AV878" s="12" t="s">
        <v>22</v>
      </c>
      <c r="AW878" s="12" t="s">
        <v>36</v>
      </c>
      <c r="AX878" s="12" t="s">
        <v>74</v>
      </c>
      <c r="AY878" s="151" t="s">
        <v>181</v>
      </c>
    </row>
    <row r="879" spans="2:65" s="12" customFormat="1" ht="11.25">
      <c r="B879" s="149"/>
      <c r="D879" s="150" t="s">
        <v>193</v>
      </c>
      <c r="E879" s="151" t="s">
        <v>20</v>
      </c>
      <c r="F879" s="152" t="s">
        <v>2279</v>
      </c>
      <c r="H879" s="151" t="s">
        <v>20</v>
      </c>
      <c r="I879" s="153"/>
      <c r="L879" s="149"/>
      <c r="M879" s="154"/>
      <c r="T879" s="155"/>
      <c r="AT879" s="151" t="s">
        <v>193</v>
      </c>
      <c r="AU879" s="151" t="s">
        <v>82</v>
      </c>
      <c r="AV879" s="12" t="s">
        <v>22</v>
      </c>
      <c r="AW879" s="12" t="s">
        <v>36</v>
      </c>
      <c r="AX879" s="12" t="s">
        <v>74</v>
      </c>
      <c r="AY879" s="151" t="s">
        <v>181</v>
      </c>
    </row>
    <row r="880" spans="2:65" s="13" customFormat="1" ht="11.25">
      <c r="B880" s="156"/>
      <c r="D880" s="150" t="s">
        <v>193</v>
      </c>
      <c r="E880" s="157" t="s">
        <v>20</v>
      </c>
      <c r="F880" s="158" t="s">
        <v>2525</v>
      </c>
      <c r="H880" s="159">
        <v>21.756</v>
      </c>
      <c r="I880" s="160"/>
      <c r="L880" s="156"/>
      <c r="M880" s="161"/>
      <c r="T880" s="162"/>
      <c r="AT880" s="157" t="s">
        <v>193</v>
      </c>
      <c r="AU880" s="157" t="s">
        <v>82</v>
      </c>
      <c r="AV880" s="13" t="s">
        <v>82</v>
      </c>
      <c r="AW880" s="13" t="s">
        <v>36</v>
      </c>
      <c r="AX880" s="13" t="s">
        <v>74</v>
      </c>
      <c r="AY880" s="157" t="s">
        <v>181</v>
      </c>
    </row>
    <row r="881" spans="2:65" s="12" customFormat="1" ht="11.25">
      <c r="B881" s="149"/>
      <c r="D881" s="150" t="s">
        <v>193</v>
      </c>
      <c r="E881" s="151" t="s">
        <v>20</v>
      </c>
      <c r="F881" s="152" t="s">
        <v>2281</v>
      </c>
      <c r="H881" s="151" t="s">
        <v>20</v>
      </c>
      <c r="I881" s="153"/>
      <c r="L881" s="149"/>
      <c r="M881" s="154"/>
      <c r="T881" s="155"/>
      <c r="AT881" s="151" t="s">
        <v>193</v>
      </c>
      <c r="AU881" s="151" t="s">
        <v>82</v>
      </c>
      <c r="AV881" s="12" t="s">
        <v>22</v>
      </c>
      <c r="AW881" s="12" t="s">
        <v>36</v>
      </c>
      <c r="AX881" s="12" t="s">
        <v>74</v>
      </c>
      <c r="AY881" s="151" t="s">
        <v>181</v>
      </c>
    </row>
    <row r="882" spans="2:65" s="13" customFormat="1" ht="11.25">
      <c r="B882" s="156"/>
      <c r="D882" s="150" t="s">
        <v>193</v>
      </c>
      <c r="E882" s="157" t="s">
        <v>20</v>
      </c>
      <c r="F882" s="158" t="s">
        <v>2526</v>
      </c>
      <c r="H882" s="159">
        <v>23.31</v>
      </c>
      <c r="I882" s="160"/>
      <c r="L882" s="156"/>
      <c r="M882" s="161"/>
      <c r="T882" s="162"/>
      <c r="AT882" s="157" t="s">
        <v>193</v>
      </c>
      <c r="AU882" s="157" t="s">
        <v>82</v>
      </c>
      <c r="AV882" s="13" t="s">
        <v>82</v>
      </c>
      <c r="AW882" s="13" t="s">
        <v>36</v>
      </c>
      <c r="AX882" s="13" t="s">
        <v>74</v>
      </c>
      <c r="AY882" s="157" t="s">
        <v>181</v>
      </c>
    </row>
    <row r="883" spans="2:65" s="15" customFormat="1" ht="11.25">
      <c r="B883" s="170"/>
      <c r="D883" s="150" t="s">
        <v>193</v>
      </c>
      <c r="E883" s="171" t="s">
        <v>20</v>
      </c>
      <c r="F883" s="172" t="s">
        <v>247</v>
      </c>
      <c r="H883" s="173">
        <v>68.965999999999994</v>
      </c>
      <c r="I883" s="174"/>
      <c r="L883" s="170"/>
      <c r="M883" s="175"/>
      <c r="T883" s="176"/>
      <c r="AT883" s="171" t="s">
        <v>193</v>
      </c>
      <c r="AU883" s="171" t="s">
        <v>82</v>
      </c>
      <c r="AV883" s="15" t="s">
        <v>182</v>
      </c>
      <c r="AW883" s="15" t="s">
        <v>36</v>
      </c>
      <c r="AX883" s="15" t="s">
        <v>74</v>
      </c>
      <c r="AY883" s="171" t="s">
        <v>181</v>
      </c>
    </row>
    <row r="884" spans="2:65" s="12" customFormat="1" ht="11.25">
      <c r="B884" s="149"/>
      <c r="D884" s="150" t="s">
        <v>193</v>
      </c>
      <c r="E884" s="151" t="s">
        <v>20</v>
      </c>
      <c r="F884" s="152" t="s">
        <v>1793</v>
      </c>
      <c r="H884" s="151" t="s">
        <v>20</v>
      </c>
      <c r="I884" s="153"/>
      <c r="L884" s="149"/>
      <c r="M884" s="154"/>
      <c r="T884" s="155"/>
      <c r="AT884" s="151" t="s">
        <v>193</v>
      </c>
      <c r="AU884" s="151" t="s">
        <v>82</v>
      </c>
      <c r="AV884" s="12" t="s">
        <v>22</v>
      </c>
      <c r="AW884" s="12" t="s">
        <v>36</v>
      </c>
      <c r="AX884" s="12" t="s">
        <v>74</v>
      </c>
      <c r="AY884" s="151" t="s">
        <v>181</v>
      </c>
    </row>
    <row r="885" spans="2:65" s="12" customFormat="1" ht="11.25">
      <c r="B885" s="149"/>
      <c r="D885" s="150" t="s">
        <v>193</v>
      </c>
      <c r="E885" s="151" t="s">
        <v>20</v>
      </c>
      <c r="F885" s="152" t="s">
        <v>2279</v>
      </c>
      <c r="H885" s="151" t="s">
        <v>20</v>
      </c>
      <c r="I885" s="153"/>
      <c r="L885" s="149"/>
      <c r="M885" s="154"/>
      <c r="T885" s="155"/>
      <c r="AT885" s="151" t="s">
        <v>193</v>
      </c>
      <c r="AU885" s="151" t="s">
        <v>82</v>
      </c>
      <c r="AV885" s="12" t="s">
        <v>22</v>
      </c>
      <c r="AW885" s="12" t="s">
        <v>36</v>
      </c>
      <c r="AX885" s="12" t="s">
        <v>74</v>
      </c>
      <c r="AY885" s="151" t="s">
        <v>181</v>
      </c>
    </row>
    <row r="886" spans="2:65" s="13" customFormat="1" ht="11.25">
      <c r="B886" s="156"/>
      <c r="D886" s="150" t="s">
        <v>193</v>
      </c>
      <c r="E886" s="157" t="s">
        <v>20</v>
      </c>
      <c r="F886" s="158" t="s">
        <v>2527</v>
      </c>
      <c r="H886" s="159">
        <v>11.462999999999999</v>
      </c>
      <c r="I886" s="160"/>
      <c r="L886" s="156"/>
      <c r="M886" s="161"/>
      <c r="T886" s="162"/>
      <c r="AT886" s="157" t="s">
        <v>193</v>
      </c>
      <c r="AU886" s="157" t="s">
        <v>82</v>
      </c>
      <c r="AV886" s="13" t="s">
        <v>82</v>
      </c>
      <c r="AW886" s="13" t="s">
        <v>36</v>
      </c>
      <c r="AX886" s="13" t="s">
        <v>74</v>
      </c>
      <c r="AY886" s="157" t="s">
        <v>181</v>
      </c>
    </row>
    <row r="887" spans="2:65" s="13" customFormat="1" ht="11.25">
      <c r="B887" s="156"/>
      <c r="D887" s="150" t="s">
        <v>193</v>
      </c>
      <c r="E887" s="157" t="s">
        <v>20</v>
      </c>
      <c r="F887" s="158" t="s">
        <v>2528</v>
      </c>
      <c r="H887" s="159">
        <v>7.7160000000000002</v>
      </c>
      <c r="I887" s="160"/>
      <c r="L887" s="156"/>
      <c r="M887" s="161"/>
      <c r="T887" s="162"/>
      <c r="AT887" s="157" t="s">
        <v>193</v>
      </c>
      <c r="AU887" s="157" t="s">
        <v>82</v>
      </c>
      <c r="AV887" s="13" t="s">
        <v>82</v>
      </c>
      <c r="AW887" s="13" t="s">
        <v>36</v>
      </c>
      <c r="AX887" s="13" t="s">
        <v>74</v>
      </c>
      <c r="AY887" s="157" t="s">
        <v>181</v>
      </c>
    </row>
    <row r="888" spans="2:65" s="12" customFormat="1" ht="11.25">
      <c r="B888" s="149"/>
      <c r="D888" s="150" t="s">
        <v>193</v>
      </c>
      <c r="E888" s="151" t="s">
        <v>20</v>
      </c>
      <c r="F888" s="152" t="s">
        <v>2281</v>
      </c>
      <c r="H888" s="151" t="s">
        <v>20</v>
      </c>
      <c r="I888" s="153"/>
      <c r="L888" s="149"/>
      <c r="M888" s="154"/>
      <c r="T888" s="155"/>
      <c r="AT888" s="151" t="s">
        <v>193</v>
      </c>
      <c r="AU888" s="151" t="s">
        <v>82</v>
      </c>
      <c r="AV888" s="12" t="s">
        <v>22</v>
      </c>
      <c r="AW888" s="12" t="s">
        <v>36</v>
      </c>
      <c r="AX888" s="12" t="s">
        <v>74</v>
      </c>
      <c r="AY888" s="151" t="s">
        <v>181</v>
      </c>
    </row>
    <row r="889" spans="2:65" s="13" customFormat="1" ht="11.25">
      <c r="B889" s="156"/>
      <c r="D889" s="150" t="s">
        <v>193</v>
      </c>
      <c r="E889" s="157" t="s">
        <v>20</v>
      </c>
      <c r="F889" s="158" t="s">
        <v>2529</v>
      </c>
      <c r="H889" s="159">
        <v>3.2730000000000001</v>
      </c>
      <c r="I889" s="160"/>
      <c r="L889" s="156"/>
      <c r="M889" s="161"/>
      <c r="T889" s="162"/>
      <c r="AT889" s="157" t="s">
        <v>193</v>
      </c>
      <c r="AU889" s="157" t="s">
        <v>82</v>
      </c>
      <c r="AV889" s="13" t="s">
        <v>82</v>
      </c>
      <c r="AW889" s="13" t="s">
        <v>36</v>
      </c>
      <c r="AX889" s="13" t="s">
        <v>74</v>
      </c>
      <c r="AY889" s="157" t="s">
        <v>181</v>
      </c>
    </row>
    <row r="890" spans="2:65" s="13" customFormat="1" ht="22.5">
      <c r="B890" s="156"/>
      <c r="D890" s="150" t="s">
        <v>193</v>
      </c>
      <c r="E890" s="157" t="s">
        <v>20</v>
      </c>
      <c r="F890" s="158" t="s">
        <v>2530</v>
      </c>
      <c r="H890" s="159">
        <v>18.173999999999999</v>
      </c>
      <c r="I890" s="160"/>
      <c r="L890" s="156"/>
      <c r="M890" s="161"/>
      <c r="T890" s="162"/>
      <c r="AT890" s="157" t="s">
        <v>193</v>
      </c>
      <c r="AU890" s="157" t="s">
        <v>82</v>
      </c>
      <c r="AV890" s="13" t="s">
        <v>82</v>
      </c>
      <c r="AW890" s="13" t="s">
        <v>36</v>
      </c>
      <c r="AX890" s="13" t="s">
        <v>74</v>
      </c>
      <c r="AY890" s="157" t="s">
        <v>181</v>
      </c>
    </row>
    <row r="891" spans="2:65" s="15" customFormat="1" ht="11.25">
      <c r="B891" s="170"/>
      <c r="D891" s="150" t="s">
        <v>193</v>
      </c>
      <c r="E891" s="171" t="s">
        <v>20</v>
      </c>
      <c r="F891" s="172" t="s">
        <v>247</v>
      </c>
      <c r="H891" s="173">
        <v>40.625999999999998</v>
      </c>
      <c r="I891" s="174"/>
      <c r="L891" s="170"/>
      <c r="M891" s="175"/>
      <c r="T891" s="176"/>
      <c r="AT891" s="171" t="s">
        <v>193</v>
      </c>
      <c r="AU891" s="171" t="s">
        <v>82</v>
      </c>
      <c r="AV891" s="15" t="s">
        <v>182</v>
      </c>
      <c r="AW891" s="15" t="s">
        <v>36</v>
      </c>
      <c r="AX891" s="15" t="s">
        <v>74</v>
      </c>
      <c r="AY891" s="171" t="s">
        <v>181</v>
      </c>
    </row>
    <row r="892" spans="2:65" s="14" customFormat="1" ht="11.25">
      <c r="B892" s="163"/>
      <c r="D892" s="150" t="s">
        <v>193</v>
      </c>
      <c r="E892" s="164" t="s">
        <v>20</v>
      </c>
      <c r="F892" s="165" t="s">
        <v>202</v>
      </c>
      <c r="H892" s="166">
        <v>109.592</v>
      </c>
      <c r="I892" s="167"/>
      <c r="L892" s="163"/>
      <c r="M892" s="168"/>
      <c r="T892" s="169"/>
      <c r="AT892" s="164" t="s">
        <v>193</v>
      </c>
      <c r="AU892" s="164" t="s">
        <v>82</v>
      </c>
      <c r="AV892" s="14" t="s">
        <v>189</v>
      </c>
      <c r="AW892" s="14" t="s">
        <v>36</v>
      </c>
      <c r="AX892" s="14" t="s">
        <v>22</v>
      </c>
      <c r="AY892" s="164" t="s">
        <v>181</v>
      </c>
    </row>
    <row r="893" spans="2:65" s="1" customFormat="1" ht="37.9" customHeight="1">
      <c r="B893" s="33"/>
      <c r="C893" s="132" t="s">
        <v>944</v>
      </c>
      <c r="D893" s="132" t="s">
        <v>184</v>
      </c>
      <c r="E893" s="133" t="s">
        <v>1052</v>
      </c>
      <c r="F893" s="134" t="s">
        <v>1053</v>
      </c>
      <c r="G893" s="135" t="s">
        <v>211</v>
      </c>
      <c r="H893" s="136">
        <v>109.592</v>
      </c>
      <c r="I893" s="137"/>
      <c r="J893" s="138">
        <f>ROUND(I893*H893,2)</f>
        <v>0</v>
      </c>
      <c r="K893" s="134" t="s">
        <v>188</v>
      </c>
      <c r="L893" s="33"/>
      <c r="M893" s="139" t="s">
        <v>20</v>
      </c>
      <c r="N893" s="140" t="s">
        <v>45</v>
      </c>
      <c r="P893" s="141">
        <f>O893*H893</f>
        <v>0</v>
      </c>
      <c r="Q893" s="141">
        <v>2.9E-4</v>
      </c>
      <c r="R893" s="141">
        <f>Q893*H893</f>
        <v>3.178168E-2</v>
      </c>
      <c r="S893" s="141">
        <v>0</v>
      </c>
      <c r="T893" s="142">
        <f>S893*H893</f>
        <v>0</v>
      </c>
      <c r="AR893" s="143" t="s">
        <v>317</v>
      </c>
      <c r="AT893" s="143" t="s">
        <v>184</v>
      </c>
      <c r="AU893" s="143" t="s">
        <v>82</v>
      </c>
      <c r="AY893" s="18" t="s">
        <v>181</v>
      </c>
      <c r="BE893" s="144">
        <f>IF(N893="základní",J893,0)</f>
        <v>0</v>
      </c>
      <c r="BF893" s="144">
        <f>IF(N893="snížená",J893,0)</f>
        <v>0</v>
      </c>
      <c r="BG893" s="144">
        <f>IF(N893="zákl. přenesená",J893,0)</f>
        <v>0</v>
      </c>
      <c r="BH893" s="144">
        <f>IF(N893="sníž. přenesená",J893,0)</f>
        <v>0</v>
      </c>
      <c r="BI893" s="144">
        <f>IF(N893="nulová",J893,0)</f>
        <v>0</v>
      </c>
      <c r="BJ893" s="18" t="s">
        <v>22</v>
      </c>
      <c r="BK893" s="144">
        <f>ROUND(I893*H893,2)</f>
        <v>0</v>
      </c>
      <c r="BL893" s="18" t="s">
        <v>317</v>
      </c>
      <c r="BM893" s="143" t="s">
        <v>2531</v>
      </c>
    </row>
    <row r="894" spans="2:65" s="1" customFormat="1" ht="11.25">
      <c r="B894" s="33"/>
      <c r="D894" s="145" t="s">
        <v>191</v>
      </c>
      <c r="F894" s="146" t="s">
        <v>1055</v>
      </c>
      <c r="I894" s="147"/>
      <c r="L894" s="33"/>
      <c r="M894" s="148"/>
      <c r="T894" s="54"/>
      <c r="AT894" s="18" t="s">
        <v>191</v>
      </c>
      <c r="AU894" s="18" t="s">
        <v>82</v>
      </c>
    </row>
    <row r="895" spans="2:65" s="12" customFormat="1" ht="11.25">
      <c r="B895" s="149"/>
      <c r="D895" s="150" t="s">
        <v>193</v>
      </c>
      <c r="E895" s="151" t="s">
        <v>20</v>
      </c>
      <c r="F895" s="152" t="s">
        <v>1043</v>
      </c>
      <c r="H895" s="151" t="s">
        <v>20</v>
      </c>
      <c r="I895" s="153"/>
      <c r="L895" s="149"/>
      <c r="M895" s="154"/>
      <c r="T895" s="155"/>
      <c r="AT895" s="151" t="s">
        <v>193</v>
      </c>
      <c r="AU895" s="151" t="s">
        <v>82</v>
      </c>
      <c r="AV895" s="12" t="s">
        <v>22</v>
      </c>
      <c r="AW895" s="12" t="s">
        <v>36</v>
      </c>
      <c r="AX895" s="12" t="s">
        <v>74</v>
      </c>
      <c r="AY895" s="151" t="s">
        <v>181</v>
      </c>
    </row>
    <row r="896" spans="2:65" s="12" customFormat="1" ht="11.25">
      <c r="B896" s="149"/>
      <c r="D896" s="150" t="s">
        <v>193</v>
      </c>
      <c r="E896" s="151" t="s">
        <v>20</v>
      </c>
      <c r="F896" s="152" t="s">
        <v>2279</v>
      </c>
      <c r="H896" s="151" t="s">
        <v>20</v>
      </c>
      <c r="I896" s="153"/>
      <c r="L896" s="149"/>
      <c r="M896" s="154"/>
      <c r="T896" s="155"/>
      <c r="AT896" s="151" t="s">
        <v>193</v>
      </c>
      <c r="AU896" s="151" t="s">
        <v>82</v>
      </c>
      <c r="AV896" s="12" t="s">
        <v>22</v>
      </c>
      <c r="AW896" s="12" t="s">
        <v>36</v>
      </c>
      <c r="AX896" s="12" t="s">
        <v>74</v>
      </c>
      <c r="AY896" s="151" t="s">
        <v>181</v>
      </c>
    </row>
    <row r="897" spans="2:51" s="13" customFormat="1" ht="11.25">
      <c r="B897" s="156"/>
      <c r="D897" s="150" t="s">
        <v>193</v>
      </c>
      <c r="E897" s="157" t="s">
        <v>20</v>
      </c>
      <c r="F897" s="158" t="s">
        <v>2319</v>
      </c>
      <c r="H897" s="159">
        <v>11.4</v>
      </c>
      <c r="I897" s="160"/>
      <c r="L897" s="156"/>
      <c r="M897" s="161"/>
      <c r="T897" s="162"/>
      <c r="AT897" s="157" t="s">
        <v>193</v>
      </c>
      <c r="AU897" s="157" t="s">
        <v>82</v>
      </c>
      <c r="AV897" s="13" t="s">
        <v>82</v>
      </c>
      <c r="AW897" s="13" t="s">
        <v>36</v>
      </c>
      <c r="AX897" s="13" t="s">
        <v>74</v>
      </c>
      <c r="AY897" s="157" t="s">
        <v>181</v>
      </c>
    </row>
    <row r="898" spans="2:51" s="12" customFormat="1" ht="11.25">
      <c r="B898" s="149"/>
      <c r="D898" s="150" t="s">
        <v>193</v>
      </c>
      <c r="E898" s="151" t="s">
        <v>20</v>
      </c>
      <c r="F898" s="152" t="s">
        <v>2281</v>
      </c>
      <c r="H898" s="151" t="s">
        <v>20</v>
      </c>
      <c r="I898" s="153"/>
      <c r="L898" s="149"/>
      <c r="M898" s="154"/>
      <c r="T898" s="155"/>
      <c r="AT898" s="151" t="s">
        <v>193</v>
      </c>
      <c r="AU898" s="151" t="s">
        <v>82</v>
      </c>
      <c r="AV898" s="12" t="s">
        <v>22</v>
      </c>
      <c r="AW898" s="12" t="s">
        <v>36</v>
      </c>
      <c r="AX898" s="12" t="s">
        <v>74</v>
      </c>
      <c r="AY898" s="151" t="s">
        <v>181</v>
      </c>
    </row>
    <row r="899" spans="2:51" s="13" customFormat="1" ht="11.25">
      <c r="B899" s="156"/>
      <c r="D899" s="150" t="s">
        <v>193</v>
      </c>
      <c r="E899" s="157" t="s">
        <v>20</v>
      </c>
      <c r="F899" s="158" t="s">
        <v>2320</v>
      </c>
      <c r="H899" s="159">
        <v>12.5</v>
      </c>
      <c r="I899" s="160"/>
      <c r="L899" s="156"/>
      <c r="M899" s="161"/>
      <c r="T899" s="162"/>
      <c r="AT899" s="157" t="s">
        <v>193</v>
      </c>
      <c r="AU899" s="157" t="s">
        <v>82</v>
      </c>
      <c r="AV899" s="13" t="s">
        <v>82</v>
      </c>
      <c r="AW899" s="13" t="s">
        <v>36</v>
      </c>
      <c r="AX899" s="13" t="s">
        <v>74</v>
      </c>
      <c r="AY899" s="157" t="s">
        <v>181</v>
      </c>
    </row>
    <row r="900" spans="2:51" s="12" customFormat="1" ht="11.25">
      <c r="B900" s="149"/>
      <c r="D900" s="150" t="s">
        <v>193</v>
      </c>
      <c r="E900" s="151" t="s">
        <v>20</v>
      </c>
      <c r="F900" s="152" t="s">
        <v>1039</v>
      </c>
      <c r="H900" s="151" t="s">
        <v>20</v>
      </c>
      <c r="I900" s="153"/>
      <c r="L900" s="149"/>
      <c r="M900" s="154"/>
      <c r="T900" s="155"/>
      <c r="AT900" s="151" t="s">
        <v>193</v>
      </c>
      <c r="AU900" s="151" t="s">
        <v>82</v>
      </c>
      <c r="AV900" s="12" t="s">
        <v>22</v>
      </c>
      <c r="AW900" s="12" t="s">
        <v>36</v>
      </c>
      <c r="AX900" s="12" t="s">
        <v>74</v>
      </c>
      <c r="AY900" s="151" t="s">
        <v>181</v>
      </c>
    </row>
    <row r="901" spans="2:51" s="12" customFormat="1" ht="11.25">
      <c r="B901" s="149"/>
      <c r="D901" s="150" t="s">
        <v>193</v>
      </c>
      <c r="E901" s="151" t="s">
        <v>20</v>
      </c>
      <c r="F901" s="152" t="s">
        <v>2279</v>
      </c>
      <c r="H901" s="151" t="s">
        <v>20</v>
      </c>
      <c r="I901" s="153"/>
      <c r="L901" s="149"/>
      <c r="M901" s="154"/>
      <c r="T901" s="155"/>
      <c r="AT901" s="151" t="s">
        <v>193</v>
      </c>
      <c r="AU901" s="151" t="s">
        <v>82</v>
      </c>
      <c r="AV901" s="12" t="s">
        <v>22</v>
      </c>
      <c r="AW901" s="12" t="s">
        <v>36</v>
      </c>
      <c r="AX901" s="12" t="s">
        <v>74</v>
      </c>
      <c r="AY901" s="151" t="s">
        <v>181</v>
      </c>
    </row>
    <row r="902" spans="2:51" s="13" customFormat="1" ht="11.25">
      <c r="B902" s="156"/>
      <c r="D902" s="150" t="s">
        <v>193</v>
      </c>
      <c r="E902" s="157" t="s">
        <v>20</v>
      </c>
      <c r="F902" s="158" t="s">
        <v>2525</v>
      </c>
      <c r="H902" s="159">
        <v>21.756</v>
      </c>
      <c r="I902" s="160"/>
      <c r="L902" s="156"/>
      <c r="M902" s="161"/>
      <c r="T902" s="162"/>
      <c r="AT902" s="157" t="s">
        <v>193</v>
      </c>
      <c r="AU902" s="157" t="s">
        <v>82</v>
      </c>
      <c r="AV902" s="13" t="s">
        <v>82</v>
      </c>
      <c r="AW902" s="13" t="s">
        <v>36</v>
      </c>
      <c r="AX902" s="13" t="s">
        <v>74</v>
      </c>
      <c r="AY902" s="157" t="s">
        <v>181</v>
      </c>
    </row>
    <row r="903" spans="2:51" s="12" customFormat="1" ht="11.25">
      <c r="B903" s="149"/>
      <c r="D903" s="150" t="s">
        <v>193</v>
      </c>
      <c r="E903" s="151" t="s">
        <v>20</v>
      </c>
      <c r="F903" s="152" t="s">
        <v>2281</v>
      </c>
      <c r="H903" s="151" t="s">
        <v>20</v>
      </c>
      <c r="I903" s="153"/>
      <c r="L903" s="149"/>
      <c r="M903" s="154"/>
      <c r="T903" s="155"/>
      <c r="AT903" s="151" t="s">
        <v>193</v>
      </c>
      <c r="AU903" s="151" t="s">
        <v>82</v>
      </c>
      <c r="AV903" s="12" t="s">
        <v>22</v>
      </c>
      <c r="AW903" s="12" t="s">
        <v>36</v>
      </c>
      <c r="AX903" s="12" t="s">
        <v>74</v>
      </c>
      <c r="AY903" s="151" t="s">
        <v>181</v>
      </c>
    </row>
    <row r="904" spans="2:51" s="13" customFormat="1" ht="11.25">
      <c r="B904" s="156"/>
      <c r="D904" s="150" t="s">
        <v>193</v>
      </c>
      <c r="E904" s="157" t="s">
        <v>20</v>
      </c>
      <c r="F904" s="158" t="s">
        <v>2526</v>
      </c>
      <c r="H904" s="159">
        <v>23.31</v>
      </c>
      <c r="I904" s="160"/>
      <c r="L904" s="156"/>
      <c r="M904" s="161"/>
      <c r="T904" s="162"/>
      <c r="AT904" s="157" t="s">
        <v>193</v>
      </c>
      <c r="AU904" s="157" t="s">
        <v>82</v>
      </c>
      <c r="AV904" s="13" t="s">
        <v>82</v>
      </c>
      <c r="AW904" s="13" t="s">
        <v>36</v>
      </c>
      <c r="AX904" s="13" t="s">
        <v>74</v>
      </c>
      <c r="AY904" s="157" t="s">
        <v>181</v>
      </c>
    </row>
    <row r="905" spans="2:51" s="15" customFormat="1" ht="11.25">
      <c r="B905" s="170"/>
      <c r="D905" s="150" t="s">
        <v>193</v>
      </c>
      <c r="E905" s="171" t="s">
        <v>20</v>
      </c>
      <c r="F905" s="172" t="s">
        <v>247</v>
      </c>
      <c r="H905" s="173">
        <v>68.965999999999994</v>
      </c>
      <c r="I905" s="174"/>
      <c r="L905" s="170"/>
      <c r="M905" s="175"/>
      <c r="T905" s="176"/>
      <c r="AT905" s="171" t="s">
        <v>193</v>
      </c>
      <c r="AU905" s="171" t="s">
        <v>82</v>
      </c>
      <c r="AV905" s="15" t="s">
        <v>182</v>
      </c>
      <c r="AW905" s="15" t="s">
        <v>36</v>
      </c>
      <c r="AX905" s="15" t="s">
        <v>74</v>
      </c>
      <c r="AY905" s="171" t="s">
        <v>181</v>
      </c>
    </row>
    <row r="906" spans="2:51" s="12" customFormat="1" ht="11.25">
      <c r="B906" s="149"/>
      <c r="D906" s="150" t="s">
        <v>193</v>
      </c>
      <c r="E906" s="151" t="s">
        <v>20</v>
      </c>
      <c r="F906" s="152" t="s">
        <v>1793</v>
      </c>
      <c r="H906" s="151" t="s">
        <v>20</v>
      </c>
      <c r="I906" s="153"/>
      <c r="L906" s="149"/>
      <c r="M906" s="154"/>
      <c r="T906" s="155"/>
      <c r="AT906" s="151" t="s">
        <v>193</v>
      </c>
      <c r="AU906" s="151" t="s">
        <v>82</v>
      </c>
      <c r="AV906" s="12" t="s">
        <v>22</v>
      </c>
      <c r="AW906" s="12" t="s">
        <v>36</v>
      </c>
      <c r="AX906" s="12" t="s">
        <v>74</v>
      </c>
      <c r="AY906" s="151" t="s">
        <v>181</v>
      </c>
    </row>
    <row r="907" spans="2:51" s="12" customFormat="1" ht="11.25">
      <c r="B907" s="149"/>
      <c r="D907" s="150" t="s">
        <v>193</v>
      </c>
      <c r="E907" s="151" t="s">
        <v>20</v>
      </c>
      <c r="F907" s="152" t="s">
        <v>2279</v>
      </c>
      <c r="H907" s="151" t="s">
        <v>20</v>
      </c>
      <c r="I907" s="153"/>
      <c r="L907" s="149"/>
      <c r="M907" s="154"/>
      <c r="T907" s="155"/>
      <c r="AT907" s="151" t="s">
        <v>193</v>
      </c>
      <c r="AU907" s="151" t="s">
        <v>82</v>
      </c>
      <c r="AV907" s="12" t="s">
        <v>22</v>
      </c>
      <c r="AW907" s="12" t="s">
        <v>36</v>
      </c>
      <c r="AX907" s="12" t="s">
        <v>74</v>
      </c>
      <c r="AY907" s="151" t="s">
        <v>181</v>
      </c>
    </row>
    <row r="908" spans="2:51" s="13" customFormat="1" ht="11.25">
      <c r="B908" s="156"/>
      <c r="D908" s="150" t="s">
        <v>193</v>
      </c>
      <c r="E908" s="157" t="s">
        <v>20</v>
      </c>
      <c r="F908" s="158" t="s">
        <v>2527</v>
      </c>
      <c r="H908" s="159">
        <v>11.462999999999999</v>
      </c>
      <c r="I908" s="160"/>
      <c r="L908" s="156"/>
      <c r="M908" s="161"/>
      <c r="T908" s="162"/>
      <c r="AT908" s="157" t="s">
        <v>193</v>
      </c>
      <c r="AU908" s="157" t="s">
        <v>82</v>
      </c>
      <c r="AV908" s="13" t="s">
        <v>82</v>
      </c>
      <c r="AW908" s="13" t="s">
        <v>36</v>
      </c>
      <c r="AX908" s="13" t="s">
        <v>74</v>
      </c>
      <c r="AY908" s="157" t="s">
        <v>181</v>
      </c>
    </row>
    <row r="909" spans="2:51" s="13" customFormat="1" ht="11.25">
      <c r="B909" s="156"/>
      <c r="D909" s="150" t="s">
        <v>193</v>
      </c>
      <c r="E909" s="157" t="s">
        <v>20</v>
      </c>
      <c r="F909" s="158" t="s">
        <v>2528</v>
      </c>
      <c r="H909" s="159">
        <v>7.7160000000000002</v>
      </c>
      <c r="I909" s="160"/>
      <c r="L909" s="156"/>
      <c r="M909" s="161"/>
      <c r="T909" s="162"/>
      <c r="AT909" s="157" t="s">
        <v>193</v>
      </c>
      <c r="AU909" s="157" t="s">
        <v>82</v>
      </c>
      <c r="AV909" s="13" t="s">
        <v>82</v>
      </c>
      <c r="AW909" s="13" t="s">
        <v>36</v>
      </c>
      <c r="AX909" s="13" t="s">
        <v>74</v>
      </c>
      <c r="AY909" s="157" t="s">
        <v>181</v>
      </c>
    </row>
    <row r="910" spans="2:51" s="12" customFormat="1" ht="11.25">
      <c r="B910" s="149"/>
      <c r="D910" s="150" t="s">
        <v>193</v>
      </c>
      <c r="E910" s="151" t="s">
        <v>20</v>
      </c>
      <c r="F910" s="152" t="s">
        <v>2281</v>
      </c>
      <c r="H910" s="151" t="s">
        <v>20</v>
      </c>
      <c r="I910" s="153"/>
      <c r="L910" s="149"/>
      <c r="M910" s="154"/>
      <c r="T910" s="155"/>
      <c r="AT910" s="151" t="s">
        <v>193</v>
      </c>
      <c r="AU910" s="151" t="s">
        <v>82</v>
      </c>
      <c r="AV910" s="12" t="s">
        <v>22</v>
      </c>
      <c r="AW910" s="12" t="s">
        <v>36</v>
      </c>
      <c r="AX910" s="12" t="s">
        <v>74</v>
      </c>
      <c r="AY910" s="151" t="s">
        <v>181</v>
      </c>
    </row>
    <row r="911" spans="2:51" s="13" customFormat="1" ht="11.25">
      <c r="B911" s="156"/>
      <c r="D911" s="150" t="s">
        <v>193</v>
      </c>
      <c r="E911" s="157" t="s">
        <v>20</v>
      </c>
      <c r="F911" s="158" t="s">
        <v>2529</v>
      </c>
      <c r="H911" s="159">
        <v>3.2730000000000001</v>
      </c>
      <c r="I911" s="160"/>
      <c r="L911" s="156"/>
      <c r="M911" s="161"/>
      <c r="T911" s="162"/>
      <c r="AT911" s="157" t="s">
        <v>193</v>
      </c>
      <c r="AU911" s="157" t="s">
        <v>82</v>
      </c>
      <c r="AV911" s="13" t="s">
        <v>82</v>
      </c>
      <c r="AW911" s="13" t="s">
        <v>36</v>
      </c>
      <c r="AX911" s="13" t="s">
        <v>74</v>
      </c>
      <c r="AY911" s="157" t="s">
        <v>181</v>
      </c>
    </row>
    <row r="912" spans="2:51" s="13" customFormat="1" ht="22.5">
      <c r="B912" s="156"/>
      <c r="D912" s="150" t="s">
        <v>193</v>
      </c>
      <c r="E912" s="157" t="s">
        <v>20</v>
      </c>
      <c r="F912" s="158" t="s">
        <v>2530</v>
      </c>
      <c r="H912" s="159">
        <v>18.173999999999999</v>
      </c>
      <c r="I912" s="160"/>
      <c r="L912" s="156"/>
      <c r="M912" s="161"/>
      <c r="T912" s="162"/>
      <c r="AT912" s="157" t="s">
        <v>193</v>
      </c>
      <c r="AU912" s="157" t="s">
        <v>82</v>
      </c>
      <c r="AV912" s="13" t="s">
        <v>82</v>
      </c>
      <c r="AW912" s="13" t="s">
        <v>36</v>
      </c>
      <c r="AX912" s="13" t="s">
        <v>74</v>
      </c>
      <c r="AY912" s="157" t="s">
        <v>181</v>
      </c>
    </row>
    <row r="913" spans="2:65" s="15" customFormat="1" ht="11.25">
      <c r="B913" s="170"/>
      <c r="D913" s="150" t="s">
        <v>193</v>
      </c>
      <c r="E913" s="171" t="s">
        <v>20</v>
      </c>
      <c r="F913" s="172" t="s">
        <v>247</v>
      </c>
      <c r="H913" s="173">
        <v>40.625999999999998</v>
      </c>
      <c r="I913" s="174"/>
      <c r="L913" s="170"/>
      <c r="M913" s="175"/>
      <c r="T913" s="176"/>
      <c r="AT913" s="171" t="s">
        <v>193</v>
      </c>
      <c r="AU913" s="171" t="s">
        <v>82</v>
      </c>
      <c r="AV913" s="15" t="s">
        <v>182</v>
      </c>
      <c r="AW913" s="15" t="s">
        <v>36</v>
      </c>
      <c r="AX913" s="15" t="s">
        <v>74</v>
      </c>
      <c r="AY913" s="171" t="s">
        <v>181</v>
      </c>
    </row>
    <row r="914" spans="2:65" s="14" customFormat="1" ht="11.25">
      <c r="B914" s="163"/>
      <c r="D914" s="150" t="s">
        <v>193</v>
      </c>
      <c r="E914" s="164" t="s">
        <v>20</v>
      </c>
      <c r="F914" s="165" t="s">
        <v>202</v>
      </c>
      <c r="H914" s="166">
        <v>109.592</v>
      </c>
      <c r="I914" s="167"/>
      <c r="L914" s="163"/>
      <c r="M914" s="168"/>
      <c r="T914" s="169"/>
      <c r="AT914" s="164" t="s">
        <v>193</v>
      </c>
      <c r="AU914" s="164" t="s">
        <v>82</v>
      </c>
      <c r="AV914" s="14" t="s">
        <v>189</v>
      </c>
      <c r="AW914" s="14" t="s">
        <v>36</v>
      </c>
      <c r="AX914" s="14" t="s">
        <v>22</v>
      </c>
      <c r="AY914" s="164" t="s">
        <v>181</v>
      </c>
    </row>
    <row r="915" spans="2:65" s="1" customFormat="1" ht="24.2" customHeight="1">
      <c r="B915" s="33"/>
      <c r="C915" s="132" t="s">
        <v>949</v>
      </c>
      <c r="D915" s="132" t="s">
        <v>184</v>
      </c>
      <c r="E915" s="133" t="s">
        <v>1057</v>
      </c>
      <c r="F915" s="134" t="s">
        <v>1058</v>
      </c>
      <c r="G915" s="135" t="s">
        <v>211</v>
      </c>
      <c r="H915" s="136">
        <v>25.074000000000002</v>
      </c>
      <c r="I915" s="137"/>
      <c r="J915" s="138">
        <f>ROUND(I915*H915,2)</f>
        <v>0</v>
      </c>
      <c r="K915" s="134" t="s">
        <v>188</v>
      </c>
      <c r="L915" s="33"/>
      <c r="M915" s="139" t="s">
        <v>20</v>
      </c>
      <c r="N915" s="140" t="s">
        <v>45</v>
      </c>
      <c r="P915" s="141">
        <f>O915*H915</f>
        <v>0</v>
      </c>
      <c r="Q915" s="141">
        <v>8.9300000000000004E-3</v>
      </c>
      <c r="R915" s="141">
        <f>Q915*H915</f>
        <v>0.22391082000000004</v>
      </c>
      <c r="S915" s="141">
        <v>0</v>
      </c>
      <c r="T915" s="142">
        <f>S915*H915</f>
        <v>0</v>
      </c>
      <c r="AR915" s="143" t="s">
        <v>317</v>
      </c>
      <c r="AT915" s="143" t="s">
        <v>184</v>
      </c>
      <c r="AU915" s="143" t="s">
        <v>82</v>
      </c>
      <c r="AY915" s="18" t="s">
        <v>181</v>
      </c>
      <c r="BE915" s="144">
        <f>IF(N915="základní",J915,0)</f>
        <v>0</v>
      </c>
      <c r="BF915" s="144">
        <f>IF(N915="snížená",J915,0)</f>
        <v>0</v>
      </c>
      <c r="BG915" s="144">
        <f>IF(N915="zákl. přenesená",J915,0)</f>
        <v>0</v>
      </c>
      <c r="BH915" s="144">
        <f>IF(N915="sníž. přenesená",J915,0)</f>
        <v>0</v>
      </c>
      <c r="BI915" s="144">
        <f>IF(N915="nulová",J915,0)</f>
        <v>0</v>
      </c>
      <c r="BJ915" s="18" t="s">
        <v>22</v>
      </c>
      <c r="BK915" s="144">
        <f>ROUND(I915*H915,2)</f>
        <v>0</v>
      </c>
      <c r="BL915" s="18" t="s">
        <v>317</v>
      </c>
      <c r="BM915" s="143" t="s">
        <v>2532</v>
      </c>
    </row>
    <row r="916" spans="2:65" s="1" customFormat="1" ht="11.25">
      <c r="B916" s="33"/>
      <c r="D916" s="145" t="s">
        <v>191</v>
      </c>
      <c r="F916" s="146" t="s">
        <v>1060</v>
      </c>
      <c r="I916" s="147"/>
      <c r="L916" s="33"/>
      <c r="M916" s="148"/>
      <c r="T916" s="54"/>
      <c r="AT916" s="18" t="s">
        <v>191</v>
      </c>
      <c r="AU916" s="18" t="s">
        <v>82</v>
      </c>
    </row>
    <row r="917" spans="2:65" s="12" customFormat="1" ht="11.25">
      <c r="B917" s="149"/>
      <c r="D917" s="150" t="s">
        <v>193</v>
      </c>
      <c r="E917" s="151" t="s">
        <v>20</v>
      </c>
      <c r="F917" s="152" t="s">
        <v>2279</v>
      </c>
      <c r="H917" s="151" t="s">
        <v>20</v>
      </c>
      <c r="I917" s="153"/>
      <c r="L917" s="149"/>
      <c r="M917" s="154"/>
      <c r="T917" s="155"/>
      <c r="AT917" s="151" t="s">
        <v>193</v>
      </c>
      <c r="AU917" s="151" t="s">
        <v>82</v>
      </c>
      <c r="AV917" s="12" t="s">
        <v>22</v>
      </c>
      <c r="AW917" s="12" t="s">
        <v>36</v>
      </c>
      <c r="AX917" s="12" t="s">
        <v>74</v>
      </c>
      <c r="AY917" s="151" t="s">
        <v>181</v>
      </c>
    </row>
    <row r="918" spans="2:65" s="13" customFormat="1" ht="11.25">
      <c r="B918" s="156"/>
      <c r="D918" s="150" t="s">
        <v>193</v>
      </c>
      <c r="E918" s="157" t="s">
        <v>20</v>
      </c>
      <c r="F918" s="158" t="s">
        <v>2517</v>
      </c>
      <c r="H918" s="159">
        <v>14.714</v>
      </c>
      <c r="I918" s="160"/>
      <c r="L918" s="156"/>
      <c r="M918" s="161"/>
      <c r="T918" s="162"/>
      <c r="AT918" s="157" t="s">
        <v>193</v>
      </c>
      <c r="AU918" s="157" t="s">
        <v>82</v>
      </c>
      <c r="AV918" s="13" t="s">
        <v>82</v>
      </c>
      <c r="AW918" s="13" t="s">
        <v>36</v>
      </c>
      <c r="AX918" s="13" t="s">
        <v>74</v>
      </c>
      <c r="AY918" s="157" t="s">
        <v>181</v>
      </c>
    </row>
    <row r="919" spans="2:65" s="13" customFormat="1" ht="11.25">
      <c r="B919" s="156"/>
      <c r="D919" s="150" t="s">
        <v>193</v>
      </c>
      <c r="E919" s="157" t="s">
        <v>20</v>
      </c>
      <c r="F919" s="158" t="s">
        <v>2518</v>
      </c>
      <c r="H919" s="159">
        <v>-2.1</v>
      </c>
      <c r="I919" s="160"/>
      <c r="L919" s="156"/>
      <c r="M919" s="161"/>
      <c r="T919" s="162"/>
      <c r="AT919" s="157" t="s">
        <v>193</v>
      </c>
      <c r="AU919" s="157" t="s">
        <v>82</v>
      </c>
      <c r="AV919" s="13" t="s">
        <v>82</v>
      </c>
      <c r="AW919" s="13" t="s">
        <v>36</v>
      </c>
      <c r="AX919" s="13" t="s">
        <v>74</v>
      </c>
      <c r="AY919" s="157" t="s">
        <v>181</v>
      </c>
    </row>
    <row r="920" spans="2:65" s="12" customFormat="1" ht="11.25">
      <c r="B920" s="149"/>
      <c r="D920" s="150" t="s">
        <v>193</v>
      </c>
      <c r="E920" s="151" t="s">
        <v>20</v>
      </c>
      <c r="F920" s="152" t="s">
        <v>2281</v>
      </c>
      <c r="H920" s="151" t="s">
        <v>20</v>
      </c>
      <c r="I920" s="153"/>
      <c r="L920" s="149"/>
      <c r="M920" s="154"/>
      <c r="T920" s="155"/>
      <c r="AT920" s="151" t="s">
        <v>193</v>
      </c>
      <c r="AU920" s="151" t="s">
        <v>82</v>
      </c>
      <c r="AV920" s="12" t="s">
        <v>22</v>
      </c>
      <c r="AW920" s="12" t="s">
        <v>36</v>
      </c>
      <c r="AX920" s="12" t="s">
        <v>74</v>
      </c>
      <c r="AY920" s="151" t="s">
        <v>181</v>
      </c>
    </row>
    <row r="921" spans="2:65" s="13" customFormat="1" ht="11.25">
      <c r="B921" s="156"/>
      <c r="D921" s="150" t="s">
        <v>193</v>
      </c>
      <c r="E921" s="157" t="s">
        <v>20</v>
      </c>
      <c r="F921" s="158" t="s">
        <v>2519</v>
      </c>
      <c r="H921" s="159">
        <v>15.54</v>
      </c>
      <c r="I921" s="160"/>
      <c r="L921" s="156"/>
      <c r="M921" s="161"/>
      <c r="T921" s="162"/>
      <c r="AT921" s="157" t="s">
        <v>193</v>
      </c>
      <c r="AU921" s="157" t="s">
        <v>82</v>
      </c>
      <c r="AV921" s="13" t="s">
        <v>82</v>
      </c>
      <c r="AW921" s="13" t="s">
        <v>36</v>
      </c>
      <c r="AX921" s="13" t="s">
        <v>74</v>
      </c>
      <c r="AY921" s="157" t="s">
        <v>181</v>
      </c>
    </row>
    <row r="922" spans="2:65" s="13" customFormat="1" ht="11.25">
      <c r="B922" s="156"/>
      <c r="D922" s="150" t="s">
        <v>193</v>
      </c>
      <c r="E922" s="157" t="s">
        <v>20</v>
      </c>
      <c r="F922" s="158" t="s">
        <v>2520</v>
      </c>
      <c r="H922" s="159">
        <v>-3.08</v>
      </c>
      <c r="I922" s="160"/>
      <c r="L922" s="156"/>
      <c r="M922" s="161"/>
      <c r="T922" s="162"/>
      <c r="AT922" s="157" t="s">
        <v>193</v>
      </c>
      <c r="AU922" s="157" t="s">
        <v>82</v>
      </c>
      <c r="AV922" s="13" t="s">
        <v>82</v>
      </c>
      <c r="AW922" s="13" t="s">
        <v>36</v>
      </c>
      <c r="AX922" s="13" t="s">
        <v>74</v>
      </c>
      <c r="AY922" s="157" t="s">
        <v>181</v>
      </c>
    </row>
    <row r="923" spans="2:65" s="14" customFormat="1" ht="11.25">
      <c r="B923" s="163"/>
      <c r="D923" s="150" t="s">
        <v>193</v>
      </c>
      <c r="E923" s="164" t="s">
        <v>20</v>
      </c>
      <c r="F923" s="165" t="s">
        <v>202</v>
      </c>
      <c r="H923" s="166">
        <v>25.074000000000002</v>
      </c>
      <c r="I923" s="167"/>
      <c r="L923" s="163"/>
      <c r="M923" s="187"/>
      <c r="N923" s="188"/>
      <c r="O923" s="188"/>
      <c r="P923" s="188"/>
      <c r="Q923" s="188"/>
      <c r="R923" s="188"/>
      <c r="S923" s="188"/>
      <c r="T923" s="189"/>
      <c r="AT923" s="164" t="s">
        <v>193</v>
      </c>
      <c r="AU923" s="164" t="s">
        <v>82</v>
      </c>
      <c r="AV923" s="14" t="s">
        <v>189</v>
      </c>
      <c r="AW923" s="14" t="s">
        <v>36</v>
      </c>
      <c r="AX923" s="14" t="s">
        <v>22</v>
      </c>
      <c r="AY923" s="164" t="s">
        <v>181</v>
      </c>
    </row>
    <row r="924" spans="2:65" s="1" customFormat="1" ht="6.95" customHeight="1">
      <c r="B924" s="42"/>
      <c r="C924" s="43"/>
      <c r="D924" s="43"/>
      <c r="E924" s="43"/>
      <c r="F924" s="43"/>
      <c r="G924" s="43"/>
      <c r="H924" s="43"/>
      <c r="I924" s="43"/>
      <c r="J924" s="43"/>
      <c r="K924" s="43"/>
      <c r="L924" s="33"/>
    </row>
  </sheetData>
  <sheetProtection algorithmName="SHA-512" hashValue="mYbTPEVUtm8cDeucZjMWM/kSsZVWGJuI9n8w0+iTPJuL/J/a1t/AYJZG5xg5VevIfEFphwKcAVIUYwZGTbJ6JQ==" saltValue="turodd7Bp/E/TtQzv26jBBLtoWg7zE9eDv07utXCFDPV1dGmVHnWIiVWtehLMvP7tAKkRoY3Icweao8WTlD2zw==" spinCount="100000" sheet="1" objects="1" scenarios="1" formatColumns="0" formatRows="0" autoFilter="0"/>
  <autoFilter ref="C99:K923" xr:uid="{00000000-0009-0000-0000-000010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hyperlinks>
    <hyperlink ref="F104" r:id="rId1" xr:uid="{00000000-0004-0000-1000-000000000000}"/>
    <hyperlink ref="F108" r:id="rId2" xr:uid="{00000000-0004-0000-1000-000001000000}"/>
    <hyperlink ref="F112" r:id="rId3" xr:uid="{00000000-0004-0000-1000-000002000000}"/>
    <hyperlink ref="F120" r:id="rId4" xr:uid="{00000000-0004-0000-1000-000003000000}"/>
    <hyperlink ref="F127" r:id="rId5" xr:uid="{00000000-0004-0000-1000-000004000000}"/>
    <hyperlink ref="F148" r:id="rId6" xr:uid="{00000000-0004-0000-1000-000005000000}"/>
    <hyperlink ref="F155" r:id="rId7" xr:uid="{00000000-0004-0000-1000-000006000000}"/>
    <hyperlink ref="F172" r:id="rId8" xr:uid="{00000000-0004-0000-1000-000007000000}"/>
    <hyperlink ref="F180" r:id="rId9" xr:uid="{00000000-0004-0000-1000-000008000000}"/>
    <hyperlink ref="F200" r:id="rId10" xr:uid="{00000000-0004-0000-1000-000009000000}"/>
    <hyperlink ref="F207" r:id="rId11" xr:uid="{00000000-0004-0000-1000-00000A000000}"/>
    <hyperlink ref="F214" r:id="rId12" xr:uid="{00000000-0004-0000-1000-00000B000000}"/>
    <hyperlink ref="F225" r:id="rId13" xr:uid="{00000000-0004-0000-1000-00000C000000}"/>
    <hyperlink ref="F236" r:id="rId14" xr:uid="{00000000-0004-0000-1000-00000D000000}"/>
    <hyperlink ref="F243" r:id="rId15" xr:uid="{00000000-0004-0000-1000-00000E000000}"/>
    <hyperlink ref="F250" r:id="rId16" xr:uid="{00000000-0004-0000-1000-00000F000000}"/>
    <hyperlink ref="F257" r:id="rId17" xr:uid="{00000000-0004-0000-1000-000010000000}"/>
    <hyperlink ref="F264" r:id="rId18" xr:uid="{00000000-0004-0000-1000-000011000000}"/>
    <hyperlink ref="F268" r:id="rId19" xr:uid="{00000000-0004-0000-1000-000012000000}"/>
    <hyperlink ref="F275" r:id="rId20" xr:uid="{00000000-0004-0000-1000-000013000000}"/>
    <hyperlink ref="F282" r:id="rId21" xr:uid="{00000000-0004-0000-1000-000014000000}"/>
    <hyperlink ref="F289" r:id="rId22" xr:uid="{00000000-0004-0000-1000-000015000000}"/>
    <hyperlink ref="F317" r:id="rId23" xr:uid="{00000000-0004-0000-1000-000016000000}"/>
    <hyperlink ref="F319" r:id="rId24" xr:uid="{00000000-0004-0000-1000-000017000000}"/>
    <hyperlink ref="F322" r:id="rId25" xr:uid="{00000000-0004-0000-1000-000018000000}"/>
    <hyperlink ref="F324" r:id="rId26" xr:uid="{00000000-0004-0000-1000-000019000000}"/>
    <hyperlink ref="F327" r:id="rId27" xr:uid="{00000000-0004-0000-1000-00001A000000}"/>
    <hyperlink ref="F330" r:id="rId28" xr:uid="{00000000-0004-0000-1000-00001B000000}"/>
    <hyperlink ref="F334" r:id="rId29" xr:uid="{00000000-0004-0000-1000-00001C000000}"/>
    <hyperlink ref="F341" r:id="rId30" xr:uid="{00000000-0004-0000-1000-00001D000000}"/>
    <hyperlink ref="F348" r:id="rId31" xr:uid="{00000000-0004-0000-1000-00001E000000}"/>
    <hyperlink ref="F355" r:id="rId32" xr:uid="{00000000-0004-0000-1000-00001F000000}"/>
    <hyperlink ref="F361" r:id="rId33" xr:uid="{00000000-0004-0000-1000-000020000000}"/>
    <hyperlink ref="F367" r:id="rId34" xr:uid="{00000000-0004-0000-1000-000021000000}"/>
    <hyperlink ref="F374" r:id="rId35" xr:uid="{00000000-0004-0000-1000-000022000000}"/>
    <hyperlink ref="F382" r:id="rId36" xr:uid="{00000000-0004-0000-1000-000023000000}"/>
    <hyperlink ref="F389" r:id="rId37" xr:uid="{00000000-0004-0000-1000-000024000000}"/>
    <hyperlink ref="F396" r:id="rId38" xr:uid="{00000000-0004-0000-1000-000025000000}"/>
    <hyperlink ref="F403" r:id="rId39" xr:uid="{00000000-0004-0000-1000-000026000000}"/>
    <hyperlink ref="F410" r:id="rId40" xr:uid="{00000000-0004-0000-1000-000027000000}"/>
    <hyperlink ref="F417" r:id="rId41" xr:uid="{00000000-0004-0000-1000-000028000000}"/>
    <hyperlink ref="F424" r:id="rId42" xr:uid="{00000000-0004-0000-1000-000029000000}"/>
    <hyperlink ref="F431" r:id="rId43" xr:uid="{00000000-0004-0000-1000-00002A000000}"/>
    <hyperlink ref="F438" r:id="rId44" xr:uid="{00000000-0004-0000-1000-00002B000000}"/>
    <hyperlink ref="F447" r:id="rId45" xr:uid="{00000000-0004-0000-1000-00002C000000}"/>
    <hyperlink ref="F454" r:id="rId46" xr:uid="{00000000-0004-0000-1000-00002D000000}"/>
    <hyperlink ref="F462" r:id="rId47" xr:uid="{00000000-0004-0000-1000-00002E000000}"/>
    <hyperlink ref="F470" r:id="rId48" xr:uid="{00000000-0004-0000-1000-00002F000000}"/>
    <hyperlink ref="F478" r:id="rId49" xr:uid="{00000000-0004-0000-1000-000030000000}"/>
    <hyperlink ref="F498" r:id="rId50" xr:uid="{00000000-0004-0000-1000-000031000000}"/>
    <hyperlink ref="F501" r:id="rId51" xr:uid="{00000000-0004-0000-1000-000032000000}"/>
    <hyperlink ref="F524" r:id="rId52" xr:uid="{00000000-0004-0000-1000-000033000000}"/>
    <hyperlink ref="F527" r:id="rId53" xr:uid="{00000000-0004-0000-1000-000034000000}"/>
    <hyperlink ref="F538" r:id="rId54" xr:uid="{00000000-0004-0000-1000-000035000000}"/>
    <hyperlink ref="F545" r:id="rId55" xr:uid="{00000000-0004-0000-1000-000036000000}"/>
    <hyperlink ref="F548" r:id="rId56" xr:uid="{00000000-0004-0000-1000-000037000000}"/>
    <hyperlink ref="F555" r:id="rId57" xr:uid="{00000000-0004-0000-1000-000038000000}"/>
    <hyperlink ref="F562" r:id="rId58" xr:uid="{00000000-0004-0000-1000-000039000000}"/>
    <hyperlink ref="F569" r:id="rId59" xr:uid="{00000000-0004-0000-1000-00003A000000}"/>
    <hyperlink ref="F578" r:id="rId60" xr:uid="{00000000-0004-0000-1000-00003B000000}"/>
    <hyperlink ref="F589" r:id="rId61" xr:uid="{00000000-0004-0000-1000-00003C000000}"/>
    <hyperlink ref="F596" r:id="rId62" xr:uid="{00000000-0004-0000-1000-00003D000000}"/>
    <hyperlink ref="F605" r:id="rId63" xr:uid="{00000000-0004-0000-1000-00003E000000}"/>
    <hyperlink ref="F618" r:id="rId64" xr:uid="{00000000-0004-0000-1000-00003F000000}"/>
    <hyperlink ref="F625" r:id="rId65" xr:uid="{00000000-0004-0000-1000-000040000000}"/>
    <hyperlink ref="F632" r:id="rId66" xr:uid="{00000000-0004-0000-1000-000041000000}"/>
    <hyperlink ref="F639" r:id="rId67" xr:uid="{00000000-0004-0000-1000-000042000000}"/>
    <hyperlink ref="F646" r:id="rId68" xr:uid="{00000000-0004-0000-1000-000043000000}"/>
    <hyperlink ref="F649" r:id="rId69" xr:uid="{00000000-0004-0000-1000-000044000000}"/>
    <hyperlink ref="F656" r:id="rId70" xr:uid="{00000000-0004-0000-1000-000045000000}"/>
    <hyperlink ref="F659" r:id="rId71" xr:uid="{00000000-0004-0000-1000-000046000000}"/>
    <hyperlink ref="F678" r:id="rId72" xr:uid="{00000000-0004-0000-1000-000047000000}"/>
    <hyperlink ref="F697" r:id="rId73" xr:uid="{00000000-0004-0000-1000-000048000000}"/>
    <hyperlink ref="F706" r:id="rId74" xr:uid="{00000000-0004-0000-1000-000049000000}"/>
    <hyperlink ref="F727" r:id="rId75" xr:uid="{00000000-0004-0000-1000-00004A000000}"/>
    <hyperlink ref="F730" r:id="rId76" xr:uid="{00000000-0004-0000-1000-00004B000000}"/>
    <hyperlink ref="F740" r:id="rId77" xr:uid="{00000000-0004-0000-1000-00004C000000}"/>
    <hyperlink ref="F760" r:id="rId78" xr:uid="{00000000-0004-0000-1000-00004D000000}"/>
    <hyperlink ref="F774" r:id="rId79" xr:uid="{00000000-0004-0000-1000-00004E000000}"/>
    <hyperlink ref="F788" r:id="rId80" xr:uid="{00000000-0004-0000-1000-00004F000000}"/>
    <hyperlink ref="F795" r:id="rId81" xr:uid="{00000000-0004-0000-1000-000050000000}"/>
    <hyperlink ref="F802" r:id="rId82" xr:uid="{00000000-0004-0000-1000-000051000000}"/>
    <hyperlink ref="F805" r:id="rId83" xr:uid="{00000000-0004-0000-1000-000052000000}"/>
    <hyperlink ref="F814" r:id="rId84" xr:uid="{00000000-0004-0000-1000-000053000000}"/>
    <hyperlink ref="F824" r:id="rId85" xr:uid="{00000000-0004-0000-1000-000054000000}"/>
    <hyperlink ref="F834" r:id="rId86" xr:uid="{00000000-0004-0000-1000-000055000000}"/>
    <hyperlink ref="F845" r:id="rId87" xr:uid="{00000000-0004-0000-1000-000056000000}"/>
    <hyperlink ref="F872" r:id="rId88" xr:uid="{00000000-0004-0000-1000-000057000000}"/>
    <hyperlink ref="F894" r:id="rId89" xr:uid="{00000000-0004-0000-1000-000058000000}"/>
    <hyperlink ref="F916" r:id="rId90" xr:uid="{00000000-0004-0000-1000-00005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9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135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2269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2533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ROUND((SUM(BE89:BE130)),  2)</f>
        <v>0</v>
      </c>
      <c r="I35" s="94">
        <v>0.21</v>
      </c>
      <c r="J35" s="84">
        <f>ROUND(((SUM(BE89:BE130))*I35),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ROUND((SUM(BF89:BF130)),  2)</f>
        <v>0</v>
      </c>
      <c r="I36" s="94">
        <v>0.12</v>
      </c>
      <c r="J36" s="84">
        <f>ROUND(((SUM(BF89:BF130))*I36),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ROUND((SUM(BG89:BG130)),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ROUND((SUM(BH89:BH130)),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ROUND((SUM(BI89:BI130)),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2269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SO_D1 - Elektroinstalace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1062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1063</v>
      </c>
      <c r="E65" s="106"/>
      <c r="F65" s="106"/>
      <c r="G65" s="106"/>
      <c r="H65" s="106"/>
      <c r="I65" s="106"/>
      <c r="J65" s="107">
        <f>J95</f>
        <v>0</v>
      </c>
      <c r="L65" s="104"/>
    </row>
    <row r="66" spans="2:12" s="8" customFormat="1" ht="24.95" customHeight="1">
      <c r="B66" s="104"/>
      <c r="D66" s="105" t="s">
        <v>1064</v>
      </c>
      <c r="E66" s="106"/>
      <c r="F66" s="106"/>
      <c r="G66" s="106"/>
      <c r="H66" s="106"/>
      <c r="I66" s="106"/>
      <c r="J66" s="107">
        <f>J110</f>
        <v>0</v>
      </c>
      <c r="L66" s="104"/>
    </row>
    <row r="67" spans="2:12" s="8" customFormat="1" ht="24.95" customHeight="1">
      <c r="B67" s="104"/>
      <c r="D67" s="105" t="s">
        <v>1065</v>
      </c>
      <c r="E67" s="106"/>
      <c r="F67" s="106"/>
      <c r="G67" s="106"/>
      <c r="H67" s="106"/>
      <c r="I67" s="106"/>
      <c r="J67" s="107">
        <f>J125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2269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SO_D1 - Elektroinstalace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P90+P95+P110+P125</f>
        <v>0</v>
      </c>
      <c r="Q89" s="51"/>
      <c r="R89" s="117">
        <f>R90+R95+R110+R125</f>
        <v>0</v>
      </c>
      <c r="S89" s="51"/>
      <c r="T89" s="118">
        <f>T90+T95+T110+T125</f>
        <v>0</v>
      </c>
      <c r="AT89" s="18" t="s">
        <v>73</v>
      </c>
      <c r="AU89" s="18" t="s">
        <v>150</v>
      </c>
      <c r="BK89" s="119">
        <f>BK90+BK95+BK110+BK125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1067</v>
      </c>
      <c r="I90" s="123"/>
      <c r="J90" s="124">
        <f>BK90</f>
        <v>0</v>
      </c>
      <c r="L90" s="120"/>
      <c r="M90" s="125"/>
      <c r="P90" s="126">
        <f>SUM(P91:P94)</f>
        <v>0</v>
      </c>
      <c r="R90" s="126">
        <f>SUM(R91:R94)</f>
        <v>0</v>
      </c>
      <c r="T90" s="127">
        <f>SUM(T91:T94)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SUM(BK91:BK94)</f>
        <v>0</v>
      </c>
    </row>
    <row r="91" spans="2:65" s="1" customFormat="1" ht="24.2" customHeight="1">
      <c r="B91" s="33"/>
      <c r="C91" s="132" t="s">
        <v>22</v>
      </c>
      <c r="D91" s="132" t="s">
        <v>184</v>
      </c>
      <c r="E91" s="133" t="s">
        <v>1068</v>
      </c>
      <c r="F91" s="134" t="s">
        <v>2534</v>
      </c>
      <c r="G91" s="135" t="s">
        <v>1070</v>
      </c>
      <c r="H91" s="136">
        <v>1</v>
      </c>
      <c r="I91" s="137"/>
      <c r="J91" s="138">
        <f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22</v>
      </c>
      <c r="BK91" s="144">
        <f>ROUND(I91*H91,2)</f>
        <v>0</v>
      </c>
      <c r="BL91" s="18" t="s">
        <v>189</v>
      </c>
      <c r="BM91" s="143" t="s">
        <v>2535</v>
      </c>
    </row>
    <row r="92" spans="2:65" s="1" customFormat="1" ht="24.2" customHeight="1">
      <c r="B92" s="33"/>
      <c r="C92" s="132" t="s">
        <v>82</v>
      </c>
      <c r="D92" s="132" t="s">
        <v>184</v>
      </c>
      <c r="E92" s="133" t="s">
        <v>1072</v>
      </c>
      <c r="F92" s="134" t="s">
        <v>2536</v>
      </c>
      <c r="G92" s="135" t="s">
        <v>1070</v>
      </c>
      <c r="H92" s="136">
        <v>1</v>
      </c>
      <c r="I92" s="137"/>
      <c r="J92" s="138">
        <f>ROUND(I92*H92,2)</f>
        <v>0</v>
      </c>
      <c r="K92" s="134" t="s">
        <v>20</v>
      </c>
      <c r="L92" s="33"/>
      <c r="M92" s="139" t="s">
        <v>20</v>
      </c>
      <c r="N92" s="140" t="s">
        <v>45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22</v>
      </c>
      <c r="BK92" s="144">
        <f>ROUND(I92*H92,2)</f>
        <v>0</v>
      </c>
      <c r="BL92" s="18" t="s">
        <v>189</v>
      </c>
      <c r="BM92" s="143" t="s">
        <v>2537</v>
      </c>
    </row>
    <row r="93" spans="2:65" s="1" customFormat="1" ht="24.2" customHeight="1">
      <c r="B93" s="33"/>
      <c r="C93" s="132" t="s">
        <v>182</v>
      </c>
      <c r="D93" s="132" t="s">
        <v>184</v>
      </c>
      <c r="E93" s="133" t="s">
        <v>1075</v>
      </c>
      <c r="F93" s="134" t="s">
        <v>2538</v>
      </c>
      <c r="G93" s="135" t="s">
        <v>1070</v>
      </c>
      <c r="H93" s="136">
        <v>1</v>
      </c>
      <c r="I93" s="137"/>
      <c r="J93" s="138">
        <f>ROUND(I93*H93,2)</f>
        <v>0</v>
      </c>
      <c r="K93" s="134" t="s">
        <v>20</v>
      </c>
      <c r="L93" s="33"/>
      <c r="M93" s="139" t="s">
        <v>20</v>
      </c>
      <c r="N93" s="140" t="s">
        <v>45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22</v>
      </c>
      <c r="BK93" s="144">
        <f>ROUND(I93*H93,2)</f>
        <v>0</v>
      </c>
      <c r="BL93" s="18" t="s">
        <v>189</v>
      </c>
      <c r="BM93" s="143" t="s">
        <v>2539</v>
      </c>
    </row>
    <row r="94" spans="2:65" s="1" customFormat="1" ht="24.2" customHeight="1">
      <c r="B94" s="33"/>
      <c r="C94" s="132" t="s">
        <v>189</v>
      </c>
      <c r="D94" s="132" t="s">
        <v>184</v>
      </c>
      <c r="E94" s="133" t="s">
        <v>1196</v>
      </c>
      <c r="F94" s="134" t="s">
        <v>2540</v>
      </c>
      <c r="G94" s="135" t="s">
        <v>1070</v>
      </c>
      <c r="H94" s="136">
        <v>1</v>
      </c>
      <c r="I94" s="137"/>
      <c r="J94" s="138">
        <f>ROUND(I94*H94,2)</f>
        <v>0</v>
      </c>
      <c r="K94" s="134" t="s">
        <v>20</v>
      </c>
      <c r="L94" s="33"/>
      <c r="M94" s="139" t="s">
        <v>20</v>
      </c>
      <c r="N94" s="140" t="s">
        <v>45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22</v>
      </c>
      <c r="BK94" s="144">
        <f>ROUND(I94*H94,2)</f>
        <v>0</v>
      </c>
      <c r="BL94" s="18" t="s">
        <v>189</v>
      </c>
      <c r="BM94" s="143" t="s">
        <v>2541</v>
      </c>
    </row>
    <row r="95" spans="2:65" s="11" customFormat="1" ht="25.9" customHeight="1">
      <c r="B95" s="120"/>
      <c r="D95" s="121" t="s">
        <v>73</v>
      </c>
      <c r="E95" s="122" t="s">
        <v>1078</v>
      </c>
      <c r="F95" s="122" t="s">
        <v>1079</v>
      </c>
      <c r="I95" s="123"/>
      <c r="J95" s="124">
        <f>BK95</f>
        <v>0</v>
      </c>
      <c r="L95" s="120"/>
      <c r="M95" s="125"/>
      <c r="P95" s="126">
        <f>SUM(P96:P109)</f>
        <v>0</v>
      </c>
      <c r="R95" s="126">
        <f>SUM(R96:R109)</f>
        <v>0</v>
      </c>
      <c r="T95" s="127">
        <f>SUM(T96:T109)</f>
        <v>0</v>
      </c>
      <c r="AR95" s="121" t="s">
        <v>22</v>
      </c>
      <c r="AT95" s="128" t="s">
        <v>73</v>
      </c>
      <c r="AU95" s="128" t="s">
        <v>74</v>
      </c>
      <c r="AY95" s="121" t="s">
        <v>181</v>
      </c>
      <c r="BK95" s="129">
        <f>SUM(BK96:BK109)</f>
        <v>0</v>
      </c>
    </row>
    <row r="96" spans="2:65" s="1" customFormat="1" ht="16.5" customHeight="1">
      <c r="B96" s="33"/>
      <c r="C96" s="132" t="s">
        <v>329</v>
      </c>
      <c r="D96" s="132" t="s">
        <v>184</v>
      </c>
      <c r="E96" s="133" t="s">
        <v>1080</v>
      </c>
      <c r="F96" s="134" t="s">
        <v>1081</v>
      </c>
      <c r="G96" s="135" t="s">
        <v>1082</v>
      </c>
      <c r="H96" s="136">
        <v>4</v>
      </c>
      <c r="I96" s="137"/>
      <c r="J96" s="138">
        <f t="shared" ref="J96:J109" si="0">ROUND(I96*H96,2)</f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ref="P96:P109" si="1">O96*H96</f>
        <v>0</v>
      </c>
      <c r="Q96" s="141">
        <v>0</v>
      </c>
      <c r="R96" s="141">
        <f t="shared" ref="R96:R109" si="2">Q96*H96</f>
        <v>0</v>
      </c>
      <c r="S96" s="141">
        <v>0</v>
      </c>
      <c r="T96" s="142">
        <f t="shared" ref="T96:T109" si="3">S96*H96</f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ref="BE96:BE109" si="4">IF(N96="základní",J96,0)</f>
        <v>0</v>
      </c>
      <c r="BF96" s="144">
        <f t="shared" ref="BF96:BF109" si="5">IF(N96="snížená",J96,0)</f>
        <v>0</v>
      </c>
      <c r="BG96" s="144">
        <f t="shared" ref="BG96:BG109" si="6">IF(N96="zákl. přenesená",J96,0)</f>
        <v>0</v>
      </c>
      <c r="BH96" s="144">
        <f t="shared" ref="BH96:BH109" si="7">IF(N96="sníž. přenesená",J96,0)</f>
        <v>0</v>
      </c>
      <c r="BI96" s="144">
        <f t="shared" ref="BI96:BI109" si="8">IF(N96="nulová",J96,0)</f>
        <v>0</v>
      </c>
      <c r="BJ96" s="18" t="s">
        <v>22</v>
      </c>
      <c r="BK96" s="144">
        <f t="shared" ref="BK96:BK109" si="9">ROUND(I96*H96,2)</f>
        <v>0</v>
      </c>
      <c r="BL96" s="18" t="s">
        <v>189</v>
      </c>
      <c r="BM96" s="143" t="s">
        <v>2542</v>
      </c>
    </row>
    <row r="97" spans="2:65" s="1" customFormat="1" ht="16.5" customHeight="1">
      <c r="B97" s="33"/>
      <c r="C97" s="132" t="s">
        <v>262</v>
      </c>
      <c r="D97" s="132" t="s">
        <v>184</v>
      </c>
      <c r="E97" s="133" t="s">
        <v>1087</v>
      </c>
      <c r="F97" s="134" t="s">
        <v>1088</v>
      </c>
      <c r="G97" s="135" t="s">
        <v>1082</v>
      </c>
      <c r="H97" s="136">
        <v>2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2543</v>
      </c>
    </row>
    <row r="98" spans="2:65" s="1" customFormat="1" ht="16.5" customHeight="1">
      <c r="B98" s="33"/>
      <c r="C98" s="132" t="s">
        <v>267</v>
      </c>
      <c r="D98" s="132" t="s">
        <v>184</v>
      </c>
      <c r="E98" s="133" t="s">
        <v>1090</v>
      </c>
      <c r="F98" s="134" t="s">
        <v>1094</v>
      </c>
      <c r="G98" s="135" t="s">
        <v>1082</v>
      </c>
      <c r="H98" s="136">
        <v>8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2544</v>
      </c>
    </row>
    <row r="99" spans="2:65" s="1" customFormat="1" ht="16.5" customHeight="1">
      <c r="B99" s="33"/>
      <c r="C99" s="132" t="s">
        <v>317</v>
      </c>
      <c r="D99" s="132" t="s">
        <v>184</v>
      </c>
      <c r="E99" s="133" t="s">
        <v>1096</v>
      </c>
      <c r="F99" s="134" t="s">
        <v>1097</v>
      </c>
      <c r="G99" s="135" t="s">
        <v>280</v>
      </c>
      <c r="H99" s="136">
        <v>170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2545</v>
      </c>
    </row>
    <row r="100" spans="2:65" s="1" customFormat="1" ht="16.5" customHeight="1">
      <c r="B100" s="33"/>
      <c r="C100" s="132" t="s">
        <v>322</v>
      </c>
      <c r="D100" s="132" t="s">
        <v>184</v>
      </c>
      <c r="E100" s="133" t="s">
        <v>1099</v>
      </c>
      <c r="F100" s="134" t="s">
        <v>1100</v>
      </c>
      <c r="G100" s="135" t="s">
        <v>280</v>
      </c>
      <c r="H100" s="136">
        <v>240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2546</v>
      </c>
    </row>
    <row r="101" spans="2:65" s="1" customFormat="1" ht="16.5" customHeight="1">
      <c r="B101" s="33"/>
      <c r="C101" s="132" t="s">
        <v>313</v>
      </c>
      <c r="D101" s="132" t="s">
        <v>184</v>
      </c>
      <c r="E101" s="133" t="s">
        <v>1105</v>
      </c>
      <c r="F101" s="134" t="s">
        <v>1106</v>
      </c>
      <c r="G101" s="135" t="s">
        <v>280</v>
      </c>
      <c r="H101" s="136">
        <v>40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2547</v>
      </c>
    </row>
    <row r="102" spans="2:65" s="1" customFormat="1" ht="16.5" customHeight="1">
      <c r="B102" s="33"/>
      <c r="C102" s="132" t="s">
        <v>27</v>
      </c>
      <c r="D102" s="132" t="s">
        <v>184</v>
      </c>
      <c r="E102" s="133" t="s">
        <v>1108</v>
      </c>
      <c r="F102" s="134" t="s">
        <v>1112</v>
      </c>
      <c r="G102" s="135" t="s">
        <v>1082</v>
      </c>
      <c r="H102" s="136">
        <v>18</v>
      </c>
      <c r="I102" s="137"/>
      <c r="J102" s="138">
        <f t="shared" si="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22</v>
      </c>
      <c r="BK102" s="144">
        <f t="shared" si="9"/>
        <v>0</v>
      </c>
      <c r="BL102" s="18" t="s">
        <v>189</v>
      </c>
      <c r="BM102" s="143" t="s">
        <v>2548</v>
      </c>
    </row>
    <row r="103" spans="2:65" s="1" customFormat="1" ht="16.5" customHeight="1">
      <c r="B103" s="33"/>
      <c r="C103" s="132" t="s">
        <v>8</v>
      </c>
      <c r="D103" s="132" t="s">
        <v>184</v>
      </c>
      <c r="E103" s="133" t="s">
        <v>1114</v>
      </c>
      <c r="F103" s="134" t="s">
        <v>1115</v>
      </c>
      <c r="G103" s="135" t="s">
        <v>280</v>
      </c>
      <c r="H103" s="136">
        <v>36</v>
      </c>
      <c r="I103" s="137"/>
      <c r="J103" s="138">
        <f t="shared" si="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22</v>
      </c>
      <c r="BK103" s="144">
        <f t="shared" si="9"/>
        <v>0</v>
      </c>
      <c r="BL103" s="18" t="s">
        <v>189</v>
      </c>
      <c r="BM103" s="143" t="s">
        <v>2549</v>
      </c>
    </row>
    <row r="104" spans="2:65" s="1" customFormat="1" ht="16.5" customHeight="1">
      <c r="B104" s="33"/>
      <c r="C104" s="132" t="s">
        <v>303</v>
      </c>
      <c r="D104" s="132" t="s">
        <v>184</v>
      </c>
      <c r="E104" s="133" t="s">
        <v>1117</v>
      </c>
      <c r="F104" s="134" t="s">
        <v>1118</v>
      </c>
      <c r="G104" s="135" t="s">
        <v>280</v>
      </c>
      <c r="H104" s="136">
        <v>9</v>
      </c>
      <c r="I104" s="137"/>
      <c r="J104" s="138">
        <f t="shared" si="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22</v>
      </c>
      <c r="BK104" s="144">
        <f t="shared" si="9"/>
        <v>0</v>
      </c>
      <c r="BL104" s="18" t="s">
        <v>189</v>
      </c>
      <c r="BM104" s="143" t="s">
        <v>2550</v>
      </c>
    </row>
    <row r="105" spans="2:65" s="1" customFormat="1" ht="24.2" customHeight="1">
      <c r="B105" s="33"/>
      <c r="C105" s="132" t="s">
        <v>308</v>
      </c>
      <c r="D105" s="132" t="s">
        <v>184</v>
      </c>
      <c r="E105" s="133" t="s">
        <v>1120</v>
      </c>
      <c r="F105" s="134" t="s">
        <v>1816</v>
      </c>
      <c r="G105" s="135" t="s">
        <v>280</v>
      </c>
      <c r="H105" s="136">
        <v>0</v>
      </c>
      <c r="I105" s="137"/>
      <c r="J105" s="138">
        <f t="shared" si="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22</v>
      </c>
      <c r="BK105" s="144">
        <f t="shared" si="9"/>
        <v>0</v>
      </c>
      <c r="BL105" s="18" t="s">
        <v>189</v>
      </c>
      <c r="BM105" s="143" t="s">
        <v>2551</v>
      </c>
    </row>
    <row r="106" spans="2:65" s="1" customFormat="1" ht="16.5" customHeight="1">
      <c r="B106" s="33"/>
      <c r="C106" s="132" t="s">
        <v>231</v>
      </c>
      <c r="D106" s="132" t="s">
        <v>184</v>
      </c>
      <c r="E106" s="133" t="s">
        <v>1123</v>
      </c>
      <c r="F106" s="134" t="s">
        <v>1124</v>
      </c>
      <c r="G106" s="135" t="s">
        <v>1082</v>
      </c>
      <c r="H106" s="136">
        <v>4</v>
      </c>
      <c r="I106" s="137"/>
      <c r="J106" s="138">
        <f t="shared" si="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22</v>
      </c>
      <c r="BK106" s="144">
        <f t="shared" si="9"/>
        <v>0</v>
      </c>
      <c r="BL106" s="18" t="s">
        <v>189</v>
      </c>
      <c r="BM106" s="143" t="s">
        <v>2552</v>
      </c>
    </row>
    <row r="107" spans="2:65" s="1" customFormat="1" ht="16.5" customHeight="1">
      <c r="B107" s="33"/>
      <c r="C107" s="132" t="s">
        <v>216</v>
      </c>
      <c r="D107" s="132" t="s">
        <v>184</v>
      </c>
      <c r="E107" s="133" t="s">
        <v>1126</v>
      </c>
      <c r="F107" s="134" t="s">
        <v>1127</v>
      </c>
      <c r="G107" s="135" t="s">
        <v>1082</v>
      </c>
      <c r="H107" s="136">
        <v>1</v>
      </c>
      <c r="I107" s="137"/>
      <c r="J107" s="138">
        <f t="shared" si="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22</v>
      </c>
      <c r="BK107" s="144">
        <f t="shared" si="9"/>
        <v>0</v>
      </c>
      <c r="BL107" s="18" t="s">
        <v>189</v>
      </c>
      <c r="BM107" s="143" t="s">
        <v>2553</v>
      </c>
    </row>
    <row r="108" spans="2:65" s="1" customFormat="1" ht="21.75" customHeight="1">
      <c r="B108" s="33"/>
      <c r="C108" s="132" t="s">
        <v>222</v>
      </c>
      <c r="D108" s="132" t="s">
        <v>184</v>
      </c>
      <c r="E108" s="133" t="s">
        <v>1129</v>
      </c>
      <c r="F108" s="134" t="s">
        <v>1130</v>
      </c>
      <c r="G108" s="135" t="s">
        <v>1082</v>
      </c>
      <c r="H108" s="136">
        <v>9</v>
      </c>
      <c r="I108" s="137"/>
      <c r="J108" s="138">
        <f t="shared" si="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22</v>
      </c>
      <c r="BK108" s="144">
        <f t="shared" si="9"/>
        <v>0</v>
      </c>
      <c r="BL108" s="18" t="s">
        <v>189</v>
      </c>
      <c r="BM108" s="143" t="s">
        <v>2554</v>
      </c>
    </row>
    <row r="109" spans="2:65" s="1" customFormat="1" ht="16.5" customHeight="1">
      <c r="B109" s="33"/>
      <c r="C109" s="132" t="s">
        <v>277</v>
      </c>
      <c r="D109" s="132" t="s">
        <v>184</v>
      </c>
      <c r="E109" s="133" t="s">
        <v>1135</v>
      </c>
      <c r="F109" s="134" t="s">
        <v>1136</v>
      </c>
      <c r="G109" s="135" t="s">
        <v>1070</v>
      </c>
      <c r="H109" s="136">
        <v>1</v>
      </c>
      <c r="I109" s="137"/>
      <c r="J109" s="138">
        <f t="shared" si="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22</v>
      </c>
      <c r="BK109" s="144">
        <f t="shared" si="9"/>
        <v>0</v>
      </c>
      <c r="BL109" s="18" t="s">
        <v>189</v>
      </c>
      <c r="BM109" s="143" t="s">
        <v>2555</v>
      </c>
    </row>
    <row r="110" spans="2:65" s="11" customFormat="1" ht="25.9" customHeight="1">
      <c r="B110" s="120"/>
      <c r="D110" s="121" t="s">
        <v>73</v>
      </c>
      <c r="E110" s="122" t="s">
        <v>1138</v>
      </c>
      <c r="F110" s="122" t="s">
        <v>1139</v>
      </c>
      <c r="I110" s="123"/>
      <c r="J110" s="124">
        <f>BK110</f>
        <v>0</v>
      </c>
      <c r="L110" s="120"/>
      <c r="M110" s="125"/>
      <c r="P110" s="126">
        <f>SUM(P111:P124)</f>
        <v>0</v>
      </c>
      <c r="R110" s="126">
        <f>SUM(R111:R124)</f>
        <v>0</v>
      </c>
      <c r="T110" s="127">
        <f>SUM(T111:T124)</f>
        <v>0</v>
      </c>
      <c r="AR110" s="121" t="s">
        <v>22</v>
      </c>
      <c r="AT110" s="128" t="s">
        <v>73</v>
      </c>
      <c r="AU110" s="128" t="s">
        <v>74</v>
      </c>
      <c r="AY110" s="121" t="s">
        <v>181</v>
      </c>
      <c r="BK110" s="129">
        <f>SUM(BK111:BK124)</f>
        <v>0</v>
      </c>
    </row>
    <row r="111" spans="2:65" s="1" customFormat="1" ht="16.5" customHeight="1">
      <c r="B111" s="33"/>
      <c r="C111" s="132" t="s">
        <v>431</v>
      </c>
      <c r="D111" s="132" t="s">
        <v>184</v>
      </c>
      <c r="E111" s="133" t="s">
        <v>1140</v>
      </c>
      <c r="F111" s="134" t="s">
        <v>1081</v>
      </c>
      <c r="G111" s="135" t="s">
        <v>1082</v>
      </c>
      <c r="H111" s="136">
        <v>4</v>
      </c>
      <c r="I111" s="137"/>
      <c r="J111" s="138">
        <f t="shared" ref="J111:J124" si="10">ROUND(I111*H111,2)</f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ref="P111:P124" si="11">O111*H111</f>
        <v>0</v>
      </c>
      <c r="Q111" s="141">
        <v>0</v>
      </c>
      <c r="R111" s="141">
        <f t="shared" ref="R111:R124" si="12">Q111*H111</f>
        <v>0</v>
      </c>
      <c r="S111" s="141">
        <v>0</v>
      </c>
      <c r="T111" s="142">
        <f t="shared" ref="T111:T124" si="13">S111*H111</f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ref="BE111:BE124" si="14">IF(N111="základní",J111,0)</f>
        <v>0</v>
      </c>
      <c r="BF111" s="144">
        <f t="shared" ref="BF111:BF124" si="15">IF(N111="snížená",J111,0)</f>
        <v>0</v>
      </c>
      <c r="BG111" s="144">
        <f t="shared" ref="BG111:BG124" si="16">IF(N111="zákl. přenesená",J111,0)</f>
        <v>0</v>
      </c>
      <c r="BH111" s="144">
        <f t="shared" ref="BH111:BH124" si="17">IF(N111="sníž. přenesená",J111,0)</f>
        <v>0</v>
      </c>
      <c r="BI111" s="144">
        <f t="shared" ref="BI111:BI124" si="18">IF(N111="nulová",J111,0)</f>
        <v>0</v>
      </c>
      <c r="BJ111" s="18" t="s">
        <v>22</v>
      </c>
      <c r="BK111" s="144">
        <f t="shared" ref="BK111:BK124" si="19">ROUND(I111*H111,2)</f>
        <v>0</v>
      </c>
      <c r="BL111" s="18" t="s">
        <v>189</v>
      </c>
      <c r="BM111" s="143" t="s">
        <v>2556</v>
      </c>
    </row>
    <row r="112" spans="2:65" s="1" customFormat="1" ht="16.5" customHeight="1">
      <c r="B112" s="33"/>
      <c r="C112" s="132" t="s">
        <v>409</v>
      </c>
      <c r="D112" s="132" t="s">
        <v>184</v>
      </c>
      <c r="E112" s="133" t="s">
        <v>1142</v>
      </c>
      <c r="F112" s="134" t="s">
        <v>1143</v>
      </c>
      <c r="G112" s="135" t="s">
        <v>1082</v>
      </c>
      <c r="H112" s="136">
        <v>30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2557</v>
      </c>
    </row>
    <row r="113" spans="2:65" s="1" customFormat="1" ht="16.5" customHeight="1">
      <c r="B113" s="33"/>
      <c r="C113" s="132" t="s">
        <v>418</v>
      </c>
      <c r="D113" s="132" t="s">
        <v>184</v>
      </c>
      <c r="E113" s="133" t="s">
        <v>1145</v>
      </c>
      <c r="F113" s="134" t="s">
        <v>1146</v>
      </c>
      <c r="G113" s="135" t="s">
        <v>1082</v>
      </c>
      <c r="H113" s="136">
        <v>32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2558</v>
      </c>
    </row>
    <row r="114" spans="2:65" s="1" customFormat="1" ht="16.5" customHeight="1">
      <c r="B114" s="33"/>
      <c r="C114" s="132" t="s">
        <v>402</v>
      </c>
      <c r="D114" s="132" t="s">
        <v>184</v>
      </c>
      <c r="E114" s="133" t="s">
        <v>1148</v>
      </c>
      <c r="F114" s="134" t="s">
        <v>1149</v>
      </c>
      <c r="G114" s="135" t="s">
        <v>280</v>
      </c>
      <c r="H114" s="136">
        <v>410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2559</v>
      </c>
    </row>
    <row r="115" spans="2:65" s="1" customFormat="1" ht="16.5" customHeight="1">
      <c r="B115" s="33"/>
      <c r="C115" s="132" t="s">
        <v>348</v>
      </c>
      <c r="D115" s="132" t="s">
        <v>184</v>
      </c>
      <c r="E115" s="133" t="s">
        <v>531</v>
      </c>
      <c r="F115" s="134" t="s">
        <v>1151</v>
      </c>
      <c r="G115" s="135" t="s">
        <v>1082</v>
      </c>
      <c r="H115" s="136">
        <v>4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2560</v>
      </c>
    </row>
    <row r="116" spans="2:65" s="1" customFormat="1" ht="16.5" customHeight="1">
      <c r="B116" s="33"/>
      <c r="C116" s="132" t="s">
        <v>370</v>
      </c>
      <c r="D116" s="132" t="s">
        <v>184</v>
      </c>
      <c r="E116" s="133" t="s">
        <v>1153</v>
      </c>
      <c r="F116" s="134" t="s">
        <v>1154</v>
      </c>
      <c r="G116" s="135" t="s">
        <v>280</v>
      </c>
      <c r="H116" s="136">
        <v>36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2561</v>
      </c>
    </row>
    <row r="117" spans="2:65" s="1" customFormat="1" ht="16.5" customHeight="1">
      <c r="B117" s="33"/>
      <c r="C117" s="132" t="s">
        <v>378</v>
      </c>
      <c r="D117" s="132" t="s">
        <v>184</v>
      </c>
      <c r="E117" s="133" t="s">
        <v>1156</v>
      </c>
      <c r="F117" s="134" t="s">
        <v>1157</v>
      </c>
      <c r="G117" s="135" t="s">
        <v>280</v>
      </c>
      <c r="H117" s="136">
        <v>9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2562</v>
      </c>
    </row>
    <row r="118" spans="2:65" s="1" customFormat="1" ht="16.5" customHeight="1">
      <c r="B118" s="33"/>
      <c r="C118" s="132" t="s">
        <v>365</v>
      </c>
      <c r="D118" s="132" t="s">
        <v>184</v>
      </c>
      <c r="E118" s="133" t="s">
        <v>1159</v>
      </c>
      <c r="F118" s="134" t="s">
        <v>1112</v>
      </c>
      <c r="G118" s="135" t="s">
        <v>1082</v>
      </c>
      <c r="H118" s="136">
        <v>18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2563</v>
      </c>
    </row>
    <row r="119" spans="2:65" s="1" customFormat="1" ht="16.5" customHeight="1">
      <c r="B119" s="33"/>
      <c r="C119" s="132" t="s">
        <v>396</v>
      </c>
      <c r="D119" s="132" t="s">
        <v>184</v>
      </c>
      <c r="E119" s="133" t="s">
        <v>1164</v>
      </c>
      <c r="F119" s="134" t="s">
        <v>1165</v>
      </c>
      <c r="G119" s="135" t="s">
        <v>280</v>
      </c>
      <c r="H119" s="136">
        <v>40</v>
      </c>
      <c r="I119" s="137"/>
      <c r="J119" s="138">
        <f t="shared" si="1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22</v>
      </c>
      <c r="BK119" s="144">
        <f t="shared" si="19"/>
        <v>0</v>
      </c>
      <c r="BL119" s="18" t="s">
        <v>189</v>
      </c>
      <c r="BM119" s="143" t="s">
        <v>2564</v>
      </c>
    </row>
    <row r="120" spans="2:65" s="1" customFormat="1" ht="16.5" customHeight="1">
      <c r="B120" s="33"/>
      <c r="C120" s="132" t="s">
        <v>424</v>
      </c>
      <c r="D120" s="132" t="s">
        <v>184</v>
      </c>
      <c r="E120" s="133" t="s">
        <v>1167</v>
      </c>
      <c r="F120" s="134" t="s">
        <v>1168</v>
      </c>
      <c r="G120" s="135" t="s">
        <v>1082</v>
      </c>
      <c r="H120" s="136">
        <v>4</v>
      </c>
      <c r="I120" s="137"/>
      <c r="J120" s="138">
        <f t="shared" si="1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11"/>
        <v>0</v>
      </c>
      <c r="Q120" s="141">
        <v>0</v>
      </c>
      <c r="R120" s="141">
        <f t="shared" si="12"/>
        <v>0</v>
      </c>
      <c r="S120" s="141">
        <v>0</v>
      </c>
      <c r="T120" s="142">
        <f t="shared" si="1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14"/>
        <v>0</v>
      </c>
      <c r="BF120" s="144">
        <f t="shared" si="15"/>
        <v>0</v>
      </c>
      <c r="BG120" s="144">
        <f t="shared" si="16"/>
        <v>0</v>
      </c>
      <c r="BH120" s="144">
        <f t="shared" si="17"/>
        <v>0</v>
      </c>
      <c r="BI120" s="144">
        <f t="shared" si="18"/>
        <v>0</v>
      </c>
      <c r="BJ120" s="18" t="s">
        <v>22</v>
      </c>
      <c r="BK120" s="144">
        <f t="shared" si="19"/>
        <v>0</v>
      </c>
      <c r="BL120" s="18" t="s">
        <v>189</v>
      </c>
      <c r="BM120" s="143" t="s">
        <v>2565</v>
      </c>
    </row>
    <row r="121" spans="2:65" s="1" customFormat="1" ht="16.5" customHeight="1">
      <c r="B121" s="33"/>
      <c r="C121" s="132" t="s">
        <v>7</v>
      </c>
      <c r="D121" s="132" t="s">
        <v>184</v>
      </c>
      <c r="E121" s="133" t="s">
        <v>1173</v>
      </c>
      <c r="F121" s="134" t="s">
        <v>1174</v>
      </c>
      <c r="G121" s="135" t="s">
        <v>1082</v>
      </c>
      <c r="H121" s="136">
        <v>2</v>
      </c>
      <c r="I121" s="137"/>
      <c r="J121" s="138">
        <f t="shared" si="1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14"/>
        <v>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22</v>
      </c>
      <c r="BK121" s="144">
        <f t="shared" si="19"/>
        <v>0</v>
      </c>
      <c r="BL121" s="18" t="s">
        <v>189</v>
      </c>
      <c r="BM121" s="143" t="s">
        <v>2566</v>
      </c>
    </row>
    <row r="122" spans="2:65" s="1" customFormat="1" ht="16.5" customHeight="1">
      <c r="B122" s="33"/>
      <c r="C122" s="132" t="s">
        <v>337</v>
      </c>
      <c r="D122" s="132" t="s">
        <v>184</v>
      </c>
      <c r="E122" s="133" t="s">
        <v>1176</v>
      </c>
      <c r="F122" s="134" t="s">
        <v>1177</v>
      </c>
      <c r="G122" s="135" t="s">
        <v>1082</v>
      </c>
      <c r="H122" s="136">
        <v>10</v>
      </c>
      <c r="I122" s="137"/>
      <c r="J122" s="138">
        <f t="shared" si="1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14"/>
        <v>0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22</v>
      </c>
      <c r="BK122" s="144">
        <f t="shared" si="19"/>
        <v>0</v>
      </c>
      <c r="BL122" s="18" t="s">
        <v>189</v>
      </c>
      <c r="BM122" s="143" t="s">
        <v>2567</v>
      </c>
    </row>
    <row r="123" spans="2:65" s="1" customFormat="1" ht="16.5" customHeight="1">
      <c r="B123" s="33"/>
      <c r="C123" s="132" t="s">
        <v>385</v>
      </c>
      <c r="D123" s="132" t="s">
        <v>184</v>
      </c>
      <c r="E123" s="133" t="s">
        <v>1182</v>
      </c>
      <c r="F123" s="134" t="s">
        <v>1183</v>
      </c>
      <c r="G123" s="135" t="s">
        <v>280</v>
      </c>
      <c r="H123" s="136">
        <v>0</v>
      </c>
      <c r="I123" s="137"/>
      <c r="J123" s="138">
        <f t="shared" si="1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11"/>
        <v>0</v>
      </c>
      <c r="Q123" s="141">
        <v>0</v>
      </c>
      <c r="R123" s="141">
        <f t="shared" si="12"/>
        <v>0</v>
      </c>
      <c r="S123" s="141">
        <v>0</v>
      </c>
      <c r="T123" s="142">
        <f t="shared" si="1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14"/>
        <v>0</v>
      </c>
      <c r="BF123" s="144">
        <f t="shared" si="15"/>
        <v>0</v>
      </c>
      <c r="BG123" s="144">
        <f t="shared" si="16"/>
        <v>0</v>
      </c>
      <c r="BH123" s="144">
        <f t="shared" si="17"/>
        <v>0</v>
      </c>
      <c r="BI123" s="144">
        <f t="shared" si="18"/>
        <v>0</v>
      </c>
      <c r="BJ123" s="18" t="s">
        <v>22</v>
      </c>
      <c r="BK123" s="144">
        <f t="shared" si="19"/>
        <v>0</v>
      </c>
      <c r="BL123" s="18" t="s">
        <v>189</v>
      </c>
      <c r="BM123" s="143" t="s">
        <v>2568</v>
      </c>
    </row>
    <row r="124" spans="2:65" s="1" customFormat="1" ht="16.5" customHeight="1">
      <c r="B124" s="33"/>
      <c r="C124" s="132" t="s">
        <v>359</v>
      </c>
      <c r="D124" s="132" t="s">
        <v>184</v>
      </c>
      <c r="E124" s="133" t="s">
        <v>1191</v>
      </c>
      <c r="F124" s="134" t="s">
        <v>1192</v>
      </c>
      <c r="G124" s="135" t="s">
        <v>1082</v>
      </c>
      <c r="H124" s="136">
        <v>8</v>
      </c>
      <c r="I124" s="137"/>
      <c r="J124" s="138">
        <f t="shared" si="1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11"/>
        <v>0</v>
      </c>
      <c r="Q124" s="141">
        <v>0</v>
      </c>
      <c r="R124" s="141">
        <f t="shared" si="12"/>
        <v>0</v>
      </c>
      <c r="S124" s="141">
        <v>0</v>
      </c>
      <c r="T124" s="142">
        <f t="shared" si="1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14"/>
        <v>0</v>
      </c>
      <c r="BF124" s="144">
        <f t="shared" si="15"/>
        <v>0</v>
      </c>
      <c r="BG124" s="144">
        <f t="shared" si="16"/>
        <v>0</v>
      </c>
      <c r="BH124" s="144">
        <f t="shared" si="17"/>
        <v>0</v>
      </c>
      <c r="BI124" s="144">
        <f t="shared" si="18"/>
        <v>0</v>
      </c>
      <c r="BJ124" s="18" t="s">
        <v>22</v>
      </c>
      <c r="BK124" s="144">
        <f t="shared" si="19"/>
        <v>0</v>
      </c>
      <c r="BL124" s="18" t="s">
        <v>189</v>
      </c>
      <c r="BM124" s="143" t="s">
        <v>2569</v>
      </c>
    </row>
    <row r="125" spans="2:65" s="11" customFormat="1" ht="25.9" customHeight="1">
      <c r="B125" s="120"/>
      <c r="D125" s="121" t="s">
        <v>73</v>
      </c>
      <c r="E125" s="122" t="s">
        <v>1194</v>
      </c>
      <c r="F125" s="122" t="s">
        <v>1195</v>
      </c>
      <c r="I125" s="123"/>
      <c r="J125" s="124">
        <f>BK125</f>
        <v>0</v>
      </c>
      <c r="L125" s="120"/>
      <c r="M125" s="125"/>
      <c r="P125" s="126">
        <f>SUM(P126:P130)</f>
        <v>0</v>
      </c>
      <c r="R125" s="126">
        <f>SUM(R126:R130)</f>
        <v>0</v>
      </c>
      <c r="T125" s="127">
        <f>SUM(T126:T130)</f>
        <v>0</v>
      </c>
      <c r="AR125" s="121" t="s">
        <v>22</v>
      </c>
      <c r="AT125" s="128" t="s">
        <v>73</v>
      </c>
      <c r="AU125" s="128" t="s">
        <v>74</v>
      </c>
      <c r="AY125" s="121" t="s">
        <v>181</v>
      </c>
      <c r="BK125" s="129">
        <f>SUM(BK126:BK130)</f>
        <v>0</v>
      </c>
    </row>
    <row r="126" spans="2:65" s="1" customFormat="1" ht="16.5" customHeight="1">
      <c r="B126" s="33"/>
      <c r="C126" s="132" t="s">
        <v>449</v>
      </c>
      <c r="D126" s="132" t="s">
        <v>184</v>
      </c>
      <c r="E126" s="133" t="s">
        <v>2570</v>
      </c>
      <c r="F126" s="134" t="s">
        <v>1197</v>
      </c>
      <c r="G126" s="135" t="s">
        <v>1070</v>
      </c>
      <c r="H126" s="136">
        <v>1</v>
      </c>
      <c r="I126" s="137"/>
      <c r="J126" s="138">
        <f>ROUND(I126*H126,2)</f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22</v>
      </c>
      <c r="BK126" s="144">
        <f>ROUND(I126*H126,2)</f>
        <v>0</v>
      </c>
      <c r="BL126" s="18" t="s">
        <v>189</v>
      </c>
      <c r="BM126" s="143" t="s">
        <v>2571</v>
      </c>
    </row>
    <row r="127" spans="2:65" s="1" customFormat="1" ht="16.5" customHeight="1">
      <c r="B127" s="33"/>
      <c r="C127" s="132" t="s">
        <v>455</v>
      </c>
      <c r="D127" s="132" t="s">
        <v>184</v>
      </c>
      <c r="E127" s="133" t="s">
        <v>1199</v>
      </c>
      <c r="F127" s="134" t="s">
        <v>1200</v>
      </c>
      <c r="G127" s="135" t="s">
        <v>1070</v>
      </c>
      <c r="H127" s="136">
        <v>1</v>
      </c>
      <c r="I127" s="137"/>
      <c r="J127" s="138">
        <f>ROUND(I127*H127,2)</f>
        <v>0</v>
      </c>
      <c r="K127" s="134" t="s">
        <v>20</v>
      </c>
      <c r="L127" s="33"/>
      <c r="M127" s="139" t="s">
        <v>20</v>
      </c>
      <c r="N127" s="140" t="s">
        <v>45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189</v>
      </c>
      <c r="AT127" s="143" t="s">
        <v>184</v>
      </c>
      <c r="AU127" s="143" t="s">
        <v>22</v>
      </c>
      <c r="AY127" s="18" t="s">
        <v>181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22</v>
      </c>
      <c r="BK127" s="144">
        <f>ROUND(I127*H127,2)</f>
        <v>0</v>
      </c>
      <c r="BL127" s="18" t="s">
        <v>189</v>
      </c>
      <c r="BM127" s="143" t="s">
        <v>2572</v>
      </c>
    </row>
    <row r="128" spans="2:65" s="1" customFormat="1" ht="16.5" customHeight="1">
      <c r="B128" s="33"/>
      <c r="C128" s="132" t="s">
        <v>461</v>
      </c>
      <c r="D128" s="132" t="s">
        <v>184</v>
      </c>
      <c r="E128" s="133" t="s">
        <v>1202</v>
      </c>
      <c r="F128" s="134" t="s">
        <v>1203</v>
      </c>
      <c r="G128" s="135" t="s">
        <v>1070</v>
      </c>
      <c r="H128" s="136">
        <v>1</v>
      </c>
      <c r="I128" s="137"/>
      <c r="J128" s="138">
        <f>ROUND(I128*H128,2)</f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189</v>
      </c>
      <c r="AT128" s="143" t="s">
        <v>184</v>
      </c>
      <c r="AU128" s="143" t="s">
        <v>22</v>
      </c>
      <c r="AY128" s="18" t="s">
        <v>181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22</v>
      </c>
      <c r="BK128" s="144">
        <f>ROUND(I128*H128,2)</f>
        <v>0</v>
      </c>
      <c r="BL128" s="18" t="s">
        <v>189</v>
      </c>
      <c r="BM128" s="143" t="s">
        <v>2573</v>
      </c>
    </row>
    <row r="129" spans="2:65" s="1" customFormat="1" ht="16.5" customHeight="1">
      <c r="B129" s="33"/>
      <c r="C129" s="132" t="s">
        <v>436</v>
      </c>
      <c r="D129" s="132" t="s">
        <v>184</v>
      </c>
      <c r="E129" s="133" t="s">
        <v>1205</v>
      </c>
      <c r="F129" s="134" t="s">
        <v>1206</v>
      </c>
      <c r="G129" s="135" t="s">
        <v>1082</v>
      </c>
      <c r="H129" s="136">
        <v>1</v>
      </c>
      <c r="I129" s="137"/>
      <c r="J129" s="138">
        <f>ROUND(I129*H129,2)</f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189</v>
      </c>
      <c r="AT129" s="143" t="s">
        <v>184</v>
      </c>
      <c r="AU129" s="143" t="s">
        <v>22</v>
      </c>
      <c r="AY129" s="18" t="s">
        <v>181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22</v>
      </c>
      <c r="BK129" s="144">
        <f>ROUND(I129*H129,2)</f>
        <v>0</v>
      </c>
      <c r="BL129" s="18" t="s">
        <v>189</v>
      </c>
      <c r="BM129" s="143" t="s">
        <v>2574</v>
      </c>
    </row>
    <row r="130" spans="2:65" s="1" customFormat="1" ht="16.5" customHeight="1">
      <c r="B130" s="33"/>
      <c r="C130" s="132" t="s">
        <v>441</v>
      </c>
      <c r="D130" s="132" t="s">
        <v>184</v>
      </c>
      <c r="E130" s="133" t="s">
        <v>1208</v>
      </c>
      <c r="F130" s="134" t="s">
        <v>1209</v>
      </c>
      <c r="G130" s="135" t="s">
        <v>1082</v>
      </c>
      <c r="H130" s="136">
        <v>1</v>
      </c>
      <c r="I130" s="137"/>
      <c r="J130" s="138">
        <f>ROUND(I130*H130,2)</f>
        <v>0</v>
      </c>
      <c r="K130" s="134" t="s">
        <v>20</v>
      </c>
      <c r="L130" s="33"/>
      <c r="M130" s="190" t="s">
        <v>20</v>
      </c>
      <c r="N130" s="191" t="s">
        <v>45</v>
      </c>
      <c r="O130" s="192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AR130" s="143" t="s">
        <v>189</v>
      </c>
      <c r="AT130" s="143" t="s">
        <v>184</v>
      </c>
      <c r="AU130" s="143" t="s">
        <v>22</v>
      </c>
      <c r="AY130" s="18" t="s">
        <v>181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22</v>
      </c>
      <c r="BK130" s="144">
        <f>ROUND(I130*H130,2)</f>
        <v>0</v>
      </c>
      <c r="BL130" s="18" t="s">
        <v>189</v>
      </c>
      <c r="BM130" s="143" t="s">
        <v>2575</v>
      </c>
    </row>
    <row r="131" spans="2:65" s="1" customFormat="1" ht="6.95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33"/>
    </row>
  </sheetData>
  <sheetProtection algorithmName="SHA-512" hashValue="A5TM/DuGivlTk/K2U9e/pMtfhRfu/a5vcNRlbGn/10OpphaDqz/ehLSXS5hFocZY249IvENxz2flDsn8JETH+Q==" saltValue="VlNT835zBi3FAaUOHCPTX3bMvoY9flxEvvFUg6SqcMSMeamFrohWwiCHOJt7ZMYO1efpWRQc8VOs3Dx5Gken2A==" spinCount="100000" sheet="1" objects="1" scenarios="1" formatColumns="0" formatRows="0" autoFilter="0"/>
  <autoFilter ref="C88:K130" xr:uid="{00000000-0009-0000-0000-000011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4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137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2269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2576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ROUND((SUM(BE89:BE146)),  2)</f>
        <v>0</v>
      </c>
      <c r="I35" s="94">
        <v>0.21</v>
      </c>
      <c r="J35" s="84">
        <f>ROUND(((SUM(BE89:BE146))*I35),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ROUND((SUM(BF89:BF146)),  2)</f>
        <v>0</v>
      </c>
      <c r="I36" s="94">
        <v>0.12</v>
      </c>
      <c r="J36" s="84">
        <f>ROUND(((SUM(BF89:BF146))*I36),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ROUND((SUM(BG89:BG146)),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ROUND((SUM(BH89:BH146)),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ROUND((SUM(BI89:BI146)),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2269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SO_D2 - Vodovod, kanalizace a vytápění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1212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1213</v>
      </c>
      <c r="E65" s="106"/>
      <c r="F65" s="106"/>
      <c r="G65" s="106"/>
      <c r="H65" s="106"/>
      <c r="I65" s="106"/>
      <c r="J65" s="107">
        <f>J101</f>
        <v>0</v>
      </c>
      <c r="L65" s="104"/>
    </row>
    <row r="66" spans="2:12" s="8" customFormat="1" ht="24.95" customHeight="1">
      <c r="B66" s="104"/>
      <c r="D66" s="105" t="s">
        <v>1214</v>
      </c>
      <c r="E66" s="106"/>
      <c r="F66" s="106"/>
      <c r="G66" s="106"/>
      <c r="H66" s="106"/>
      <c r="I66" s="106"/>
      <c r="J66" s="107">
        <f>J115</f>
        <v>0</v>
      </c>
      <c r="L66" s="104"/>
    </row>
    <row r="67" spans="2:12" s="8" customFormat="1" ht="24.95" customHeight="1">
      <c r="B67" s="104"/>
      <c r="D67" s="105" t="s">
        <v>1215</v>
      </c>
      <c r="E67" s="106"/>
      <c r="F67" s="106"/>
      <c r="G67" s="106"/>
      <c r="H67" s="106"/>
      <c r="I67" s="106"/>
      <c r="J67" s="107">
        <f>J127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2269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SO_D2 - Vodovod, kanalizace a vytápění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P90+P101+P115+P127</f>
        <v>0</v>
      </c>
      <c r="Q89" s="51"/>
      <c r="R89" s="117">
        <f>R90+R101+R115+R127</f>
        <v>0</v>
      </c>
      <c r="S89" s="51"/>
      <c r="T89" s="118">
        <f>T90+T101+T115+T127</f>
        <v>0</v>
      </c>
      <c r="AT89" s="18" t="s">
        <v>73</v>
      </c>
      <c r="AU89" s="18" t="s">
        <v>150</v>
      </c>
      <c r="BK89" s="119">
        <f>BK90+BK101+BK115+BK127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1216</v>
      </c>
      <c r="I90" s="123"/>
      <c r="J90" s="124">
        <f>BK90</f>
        <v>0</v>
      </c>
      <c r="L90" s="120"/>
      <c r="M90" s="125"/>
      <c r="P90" s="126">
        <f>SUM(P91:P100)</f>
        <v>0</v>
      </c>
      <c r="R90" s="126">
        <f>SUM(R91:R100)</f>
        <v>0</v>
      </c>
      <c r="T90" s="127">
        <f>SUM(T91:T100)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SUM(BK91:BK100)</f>
        <v>0</v>
      </c>
    </row>
    <row r="91" spans="2:65" s="1" customFormat="1" ht="16.5" customHeight="1">
      <c r="B91" s="33"/>
      <c r="C91" s="132" t="s">
        <v>189</v>
      </c>
      <c r="D91" s="132" t="s">
        <v>184</v>
      </c>
      <c r="E91" s="133" t="s">
        <v>1842</v>
      </c>
      <c r="F91" s="134" t="s">
        <v>1280</v>
      </c>
      <c r="G91" s="135" t="s">
        <v>1082</v>
      </c>
      <c r="H91" s="136">
        <v>6</v>
      </c>
      <c r="I91" s="137"/>
      <c r="J91" s="138">
        <f t="shared" ref="J91:J100" si="0"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ref="P91:P100" si="1">O91*H91</f>
        <v>0</v>
      </c>
      <c r="Q91" s="141">
        <v>0</v>
      </c>
      <c r="R91" s="141">
        <f t="shared" ref="R91:R100" si="2">Q91*H91</f>
        <v>0</v>
      </c>
      <c r="S91" s="141">
        <v>0</v>
      </c>
      <c r="T91" s="142">
        <f t="shared" ref="T91:T100" si="3"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ref="BE91:BE100" si="4">IF(N91="základní",J91,0)</f>
        <v>0</v>
      </c>
      <c r="BF91" s="144">
        <f t="shared" ref="BF91:BF100" si="5">IF(N91="snížená",J91,0)</f>
        <v>0</v>
      </c>
      <c r="BG91" s="144">
        <f t="shared" ref="BG91:BG100" si="6">IF(N91="zákl. přenesená",J91,0)</f>
        <v>0</v>
      </c>
      <c r="BH91" s="144">
        <f t="shared" ref="BH91:BH100" si="7">IF(N91="sníž. přenesená",J91,0)</f>
        <v>0</v>
      </c>
      <c r="BI91" s="144">
        <f t="shared" ref="BI91:BI100" si="8">IF(N91="nulová",J91,0)</f>
        <v>0</v>
      </c>
      <c r="BJ91" s="18" t="s">
        <v>22</v>
      </c>
      <c r="BK91" s="144">
        <f t="shared" ref="BK91:BK100" si="9">ROUND(I91*H91,2)</f>
        <v>0</v>
      </c>
      <c r="BL91" s="18" t="s">
        <v>189</v>
      </c>
      <c r="BM91" s="143" t="s">
        <v>2577</v>
      </c>
    </row>
    <row r="92" spans="2:65" s="1" customFormat="1" ht="16.5" customHeight="1">
      <c r="B92" s="33"/>
      <c r="C92" s="132" t="s">
        <v>216</v>
      </c>
      <c r="D92" s="132" t="s">
        <v>184</v>
      </c>
      <c r="E92" s="133" t="s">
        <v>1847</v>
      </c>
      <c r="F92" s="134" t="s">
        <v>1277</v>
      </c>
      <c r="G92" s="135" t="s">
        <v>1239</v>
      </c>
      <c r="H92" s="136">
        <v>40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2578</v>
      </c>
    </row>
    <row r="93" spans="2:65" s="1" customFormat="1" ht="16.5" customHeight="1">
      <c r="B93" s="33"/>
      <c r="C93" s="132" t="s">
        <v>267</v>
      </c>
      <c r="D93" s="132" t="s">
        <v>184</v>
      </c>
      <c r="E93" s="133" t="s">
        <v>1849</v>
      </c>
      <c r="F93" s="134" t="s">
        <v>478</v>
      </c>
      <c r="G93" s="135" t="s">
        <v>1070</v>
      </c>
      <c r="H93" s="136">
        <v>1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2579</v>
      </c>
    </row>
    <row r="94" spans="2:65" s="1" customFormat="1" ht="16.5" customHeight="1">
      <c r="B94" s="33"/>
      <c r="C94" s="132" t="s">
        <v>22</v>
      </c>
      <c r="D94" s="132" t="s">
        <v>184</v>
      </c>
      <c r="E94" s="133" t="s">
        <v>1217</v>
      </c>
      <c r="F94" s="134" t="s">
        <v>1218</v>
      </c>
      <c r="G94" s="135" t="s">
        <v>280</v>
      </c>
      <c r="H94" s="136">
        <v>15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2580</v>
      </c>
    </row>
    <row r="95" spans="2:65" s="1" customFormat="1" ht="16.5" customHeight="1">
      <c r="B95" s="33"/>
      <c r="C95" s="132" t="s">
        <v>82</v>
      </c>
      <c r="D95" s="132" t="s">
        <v>184</v>
      </c>
      <c r="E95" s="133" t="s">
        <v>1220</v>
      </c>
      <c r="F95" s="134" t="s">
        <v>1221</v>
      </c>
      <c r="G95" s="135" t="s">
        <v>280</v>
      </c>
      <c r="H95" s="136">
        <v>16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2581</v>
      </c>
    </row>
    <row r="96" spans="2:65" s="1" customFormat="1" ht="16.5" customHeight="1">
      <c r="B96" s="33"/>
      <c r="C96" s="132" t="s">
        <v>182</v>
      </c>
      <c r="D96" s="132" t="s">
        <v>184</v>
      </c>
      <c r="E96" s="133" t="s">
        <v>1223</v>
      </c>
      <c r="F96" s="134" t="s">
        <v>1224</v>
      </c>
      <c r="G96" s="135" t="s">
        <v>280</v>
      </c>
      <c r="H96" s="136">
        <v>51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2582</v>
      </c>
    </row>
    <row r="97" spans="2:65" s="1" customFormat="1" ht="16.5" customHeight="1">
      <c r="B97" s="33"/>
      <c r="C97" s="132" t="s">
        <v>222</v>
      </c>
      <c r="D97" s="132" t="s">
        <v>184</v>
      </c>
      <c r="E97" s="133" t="s">
        <v>1234</v>
      </c>
      <c r="F97" s="134" t="s">
        <v>1235</v>
      </c>
      <c r="G97" s="135" t="s">
        <v>1082</v>
      </c>
      <c r="H97" s="136">
        <v>19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2583</v>
      </c>
    </row>
    <row r="98" spans="2:65" s="1" customFormat="1" ht="16.5" customHeight="1">
      <c r="B98" s="33"/>
      <c r="C98" s="132" t="s">
        <v>231</v>
      </c>
      <c r="D98" s="132" t="s">
        <v>184</v>
      </c>
      <c r="E98" s="133" t="s">
        <v>1241</v>
      </c>
      <c r="F98" s="134" t="s">
        <v>1242</v>
      </c>
      <c r="G98" s="135" t="s">
        <v>1070</v>
      </c>
      <c r="H98" s="136">
        <v>3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2584</v>
      </c>
    </row>
    <row r="99" spans="2:65" s="1" customFormat="1" ht="16.5" customHeight="1">
      <c r="B99" s="33"/>
      <c r="C99" s="132" t="s">
        <v>262</v>
      </c>
      <c r="D99" s="132" t="s">
        <v>184</v>
      </c>
      <c r="E99" s="133" t="s">
        <v>1244</v>
      </c>
      <c r="F99" s="134" t="s">
        <v>1245</v>
      </c>
      <c r="G99" s="135" t="s">
        <v>280</v>
      </c>
      <c r="H99" s="136">
        <v>82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2585</v>
      </c>
    </row>
    <row r="100" spans="2:65" s="1" customFormat="1" ht="16.5" customHeight="1">
      <c r="B100" s="33"/>
      <c r="C100" s="132" t="s">
        <v>27</v>
      </c>
      <c r="D100" s="132" t="s">
        <v>184</v>
      </c>
      <c r="E100" s="133" t="s">
        <v>1249</v>
      </c>
      <c r="F100" s="134" t="s">
        <v>1250</v>
      </c>
      <c r="G100" s="135" t="s">
        <v>1251</v>
      </c>
      <c r="H100" s="136">
        <v>15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2586</v>
      </c>
    </row>
    <row r="101" spans="2:65" s="11" customFormat="1" ht="25.9" customHeight="1">
      <c r="B101" s="120"/>
      <c r="D101" s="121" t="s">
        <v>73</v>
      </c>
      <c r="E101" s="122" t="s">
        <v>1138</v>
      </c>
      <c r="F101" s="122" t="s">
        <v>1253</v>
      </c>
      <c r="I101" s="123"/>
      <c r="J101" s="124">
        <f>BK101</f>
        <v>0</v>
      </c>
      <c r="L101" s="120"/>
      <c r="M101" s="125"/>
      <c r="P101" s="126">
        <f>SUM(P102:P114)</f>
        <v>0</v>
      </c>
      <c r="R101" s="126">
        <f>SUM(R102:R114)</f>
        <v>0</v>
      </c>
      <c r="T101" s="127">
        <f>SUM(T102:T114)</f>
        <v>0</v>
      </c>
      <c r="AR101" s="121" t="s">
        <v>22</v>
      </c>
      <c r="AT101" s="128" t="s">
        <v>73</v>
      </c>
      <c r="AU101" s="128" t="s">
        <v>74</v>
      </c>
      <c r="AY101" s="121" t="s">
        <v>181</v>
      </c>
      <c r="BK101" s="129">
        <f>SUM(BK102:BK114)</f>
        <v>0</v>
      </c>
    </row>
    <row r="102" spans="2:65" s="1" customFormat="1" ht="16.5" customHeight="1">
      <c r="B102" s="33"/>
      <c r="C102" s="132" t="s">
        <v>359</v>
      </c>
      <c r="D102" s="132" t="s">
        <v>184</v>
      </c>
      <c r="E102" s="133" t="s">
        <v>1254</v>
      </c>
      <c r="F102" s="134" t="s">
        <v>1255</v>
      </c>
      <c r="G102" s="135" t="s">
        <v>1082</v>
      </c>
      <c r="H102" s="136">
        <v>10</v>
      </c>
      <c r="I102" s="137"/>
      <c r="J102" s="138">
        <f t="shared" ref="J102:J114" si="10">ROUND(I102*H102,2)</f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ref="P102:P114" si="11">O102*H102</f>
        <v>0</v>
      </c>
      <c r="Q102" s="141">
        <v>0</v>
      </c>
      <c r="R102" s="141">
        <f t="shared" ref="R102:R114" si="12">Q102*H102</f>
        <v>0</v>
      </c>
      <c r="S102" s="141">
        <v>0</v>
      </c>
      <c r="T102" s="142">
        <f t="shared" ref="T102:T114" si="13">S102*H102</f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ref="BE102:BE114" si="14">IF(N102="základní",J102,0)</f>
        <v>0</v>
      </c>
      <c r="BF102" s="144">
        <f t="shared" ref="BF102:BF114" si="15">IF(N102="snížená",J102,0)</f>
        <v>0</v>
      </c>
      <c r="BG102" s="144">
        <f t="shared" ref="BG102:BG114" si="16">IF(N102="zákl. přenesená",J102,0)</f>
        <v>0</v>
      </c>
      <c r="BH102" s="144">
        <f t="shared" ref="BH102:BH114" si="17">IF(N102="sníž. přenesená",J102,0)</f>
        <v>0</v>
      </c>
      <c r="BI102" s="144">
        <f t="shared" ref="BI102:BI114" si="18">IF(N102="nulová",J102,0)</f>
        <v>0</v>
      </c>
      <c r="BJ102" s="18" t="s">
        <v>22</v>
      </c>
      <c r="BK102" s="144">
        <f t="shared" ref="BK102:BK114" si="19">ROUND(I102*H102,2)</f>
        <v>0</v>
      </c>
      <c r="BL102" s="18" t="s">
        <v>189</v>
      </c>
      <c r="BM102" s="143" t="s">
        <v>2587</v>
      </c>
    </row>
    <row r="103" spans="2:65" s="1" customFormat="1" ht="16.5" customHeight="1">
      <c r="B103" s="33"/>
      <c r="C103" s="132" t="s">
        <v>329</v>
      </c>
      <c r="D103" s="132" t="s">
        <v>184</v>
      </c>
      <c r="E103" s="133" t="s">
        <v>2588</v>
      </c>
      <c r="F103" s="134" t="s">
        <v>1277</v>
      </c>
      <c r="G103" s="135" t="s">
        <v>1239</v>
      </c>
      <c r="H103" s="136">
        <v>30</v>
      </c>
      <c r="I103" s="137"/>
      <c r="J103" s="138">
        <f t="shared" si="1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1"/>
        <v>0</v>
      </c>
      <c r="Q103" s="141">
        <v>0</v>
      </c>
      <c r="R103" s="141">
        <f t="shared" si="12"/>
        <v>0</v>
      </c>
      <c r="S103" s="141">
        <v>0</v>
      </c>
      <c r="T103" s="142">
        <f t="shared" si="1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14"/>
        <v>0</v>
      </c>
      <c r="BF103" s="144">
        <f t="shared" si="15"/>
        <v>0</v>
      </c>
      <c r="BG103" s="144">
        <f t="shared" si="16"/>
        <v>0</v>
      </c>
      <c r="BH103" s="144">
        <f t="shared" si="17"/>
        <v>0</v>
      </c>
      <c r="BI103" s="144">
        <f t="shared" si="18"/>
        <v>0</v>
      </c>
      <c r="BJ103" s="18" t="s">
        <v>22</v>
      </c>
      <c r="BK103" s="144">
        <f t="shared" si="19"/>
        <v>0</v>
      </c>
      <c r="BL103" s="18" t="s">
        <v>189</v>
      </c>
      <c r="BM103" s="143" t="s">
        <v>2589</v>
      </c>
    </row>
    <row r="104" spans="2:65" s="1" customFormat="1" ht="16.5" customHeight="1">
      <c r="B104" s="33"/>
      <c r="C104" s="132" t="s">
        <v>365</v>
      </c>
      <c r="D104" s="132" t="s">
        <v>184</v>
      </c>
      <c r="E104" s="133" t="s">
        <v>1849</v>
      </c>
      <c r="F104" s="134" t="s">
        <v>478</v>
      </c>
      <c r="G104" s="135" t="s">
        <v>1070</v>
      </c>
      <c r="H104" s="136">
        <v>1</v>
      </c>
      <c r="I104" s="137"/>
      <c r="J104" s="138">
        <f t="shared" si="1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1"/>
        <v>0</v>
      </c>
      <c r="Q104" s="141">
        <v>0</v>
      </c>
      <c r="R104" s="141">
        <f t="shared" si="12"/>
        <v>0</v>
      </c>
      <c r="S104" s="141">
        <v>0</v>
      </c>
      <c r="T104" s="142">
        <f t="shared" si="1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14"/>
        <v>0</v>
      </c>
      <c r="BF104" s="144">
        <f t="shared" si="15"/>
        <v>0</v>
      </c>
      <c r="BG104" s="144">
        <f t="shared" si="16"/>
        <v>0</v>
      </c>
      <c r="BH104" s="144">
        <f t="shared" si="17"/>
        <v>0</v>
      </c>
      <c r="BI104" s="144">
        <f t="shared" si="18"/>
        <v>0</v>
      </c>
      <c r="BJ104" s="18" t="s">
        <v>22</v>
      </c>
      <c r="BK104" s="144">
        <f t="shared" si="19"/>
        <v>0</v>
      </c>
      <c r="BL104" s="18" t="s">
        <v>189</v>
      </c>
      <c r="BM104" s="143" t="s">
        <v>2590</v>
      </c>
    </row>
    <row r="105" spans="2:65" s="1" customFormat="1" ht="16.5" customHeight="1">
      <c r="B105" s="33"/>
      <c r="C105" s="132" t="s">
        <v>370</v>
      </c>
      <c r="D105" s="132" t="s">
        <v>184</v>
      </c>
      <c r="E105" s="133" t="s">
        <v>1249</v>
      </c>
      <c r="F105" s="134" t="s">
        <v>1250</v>
      </c>
      <c r="G105" s="135" t="s">
        <v>1251</v>
      </c>
      <c r="H105" s="136">
        <v>15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2591</v>
      </c>
    </row>
    <row r="106" spans="2:65" s="1" customFormat="1" ht="16.5" customHeight="1">
      <c r="B106" s="33"/>
      <c r="C106" s="132" t="s">
        <v>277</v>
      </c>
      <c r="D106" s="132" t="s">
        <v>184</v>
      </c>
      <c r="E106" s="133" t="s">
        <v>1259</v>
      </c>
      <c r="F106" s="134" t="s">
        <v>1260</v>
      </c>
      <c r="G106" s="135" t="s">
        <v>280</v>
      </c>
      <c r="H106" s="136">
        <v>11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2592</v>
      </c>
    </row>
    <row r="107" spans="2:65" s="1" customFormat="1" ht="16.5" customHeight="1">
      <c r="B107" s="33"/>
      <c r="C107" s="132" t="s">
        <v>8</v>
      </c>
      <c r="D107" s="132" t="s">
        <v>184</v>
      </c>
      <c r="E107" s="133" t="s">
        <v>1262</v>
      </c>
      <c r="F107" s="134" t="s">
        <v>1263</v>
      </c>
      <c r="G107" s="135" t="s">
        <v>280</v>
      </c>
      <c r="H107" s="136">
        <v>48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2593</v>
      </c>
    </row>
    <row r="108" spans="2:65" s="1" customFormat="1" ht="16.5" customHeight="1">
      <c r="B108" s="33"/>
      <c r="C108" s="132" t="s">
        <v>303</v>
      </c>
      <c r="D108" s="132" t="s">
        <v>184</v>
      </c>
      <c r="E108" s="133" t="s">
        <v>1265</v>
      </c>
      <c r="F108" s="134" t="s">
        <v>1266</v>
      </c>
      <c r="G108" s="135" t="s">
        <v>280</v>
      </c>
      <c r="H108" s="136">
        <v>13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2594</v>
      </c>
    </row>
    <row r="109" spans="2:65" s="1" customFormat="1" ht="16.5" customHeight="1">
      <c r="B109" s="33"/>
      <c r="C109" s="132" t="s">
        <v>308</v>
      </c>
      <c r="D109" s="132" t="s">
        <v>184</v>
      </c>
      <c r="E109" s="133" t="s">
        <v>1268</v>
      </c>
      <c r="F109" s="134" t="s">
        <v>1269</v>
      </c>
      <c r="G109" s="135" t="s">
        <v>280</v>
      </c>
      <c r="H109" s="136">
        <v>72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2595</v>
      </c>
    </row>
    <row r="110" spans="2:65" s="1" customFormat="1" ht="16.5" customHeight="1">
      <c r="B110" s="33"/>
      <c r="C110" s="132" t="s">
        <v>313</v>
      </c>
      <c r="D110" s="132" t="s">
        <v>184</v>
      </c>
      <c r="E110" s="133" t="s">
        <v>1271</v>
      </c>
      <c r="F110" s="134" t="s">
        <v>1235</v>
      </c>
      <c r="G110" s="135" t="s">
        <v>1082</v>
      </c>
      <c r="H110" s="136">
        <v>26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2596</v>
      </c>
    </row>
    <row r="111" spans="2:65" s="1" customFormat="1" ht="16.5" customHeight="1">
      <c r="B111" s="33"/>
      <c r="C111" s="132" t="s">
        <v>317</v>
      </c>
      <c r="D111" s="132" t="s">
        <v>184</v>
      </c>
      <c r="E111" s="133" t="s">
        <v>1273</v>
      </c>
      <c r="F111" s="134" t="s">
        <v>1274</v>
      </c>
      <c r="G111" s="135" t="s">
        <v>1082</v>
      </c>
      <c r="H111" s="136">
        <v>26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2597</v>
      </c>
    </row>
    <row r="112" spans="2:65" s="1" customFormat="1" ht="16.5" customHeight="1">
      <c r="B112" s="33"/>
      <c r="C112" s="132" t="s">
        <v>337</v>
      </c>
      <c r="D112" s="132" t="s">
        <v>184</v>
      </c>
      <c r="E112" s="133" t="s">
        <v>1279</v>
      </c>
      <c r="F112" s="134" t="s">
        <v>1280</v>
      </c>
      <c r="G112" s="135" t="s">
        <v>1082</v>
      </c>
      <c r="H112" s="136">
        <v>3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2598</v>
      </c>
    </row>
    <row r="113" spans="2:65" s="1" customFormat="1" ht="16.5" customHeight="1">
      <c r="B113" s="33"/>
      <c r="C113" s="132" t="s">
        <v>348</v>
      </c>
      <c r="D113" s="132" t="s">
        <v>184</v>
      </c>
      <c r="E113" s="133" t="s">
        <v>1291</v>
      </c>
      <c r="F113" s="134" t="s">
        <v>1292</v>
      </c>
      <c r="G113" s="135" t="s">
        <v>280</v>
      </c>
      <c r="H113" s="136">
        <v>72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2599</v>
      </c>
    </row>
    <row r="114" spans="2:65" s="1" customFormat="1" ht="16.5" customHeight="1">
      <c r="B114" s="33"/>
      <c r="C114" s="132" t="s">
        <v>7</v>
      </c>
      <c r="D114" s="132" t="s">
        <v>184</v>
      </c>
      <c r="E114" s="133" t="s">
        <v>1294</v>
      </c>
      <c r="F114" s="134" t="s">
        <v>1295</v>
      </c>
      <c r="G114" s="135" t="s">
        <v>280</v>
      </c>
      <c r="H114" s="136">
        <v>72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2600</v>
      </c>
    </row>
    <row r="115" spans="2:65" s="11" customFormat="1" ht="25.9" customHeight="1">
      <c r="B115" s="120"/>
      <c r="D115" s="121" t="s">
        <v>73</v>
      </c>
      <c r="E115" s="122" t="s">
        <v>1194</v>
      </c>
      <c r="F115" s="122" t="s">
        <v>1297</v>
      </c>
      <c r="I115" s="123"/>
      <c r="J115" s="124">
        <f>BK115</f>
        <v>0</v>
      </c>
      <c r="L115" s="120"/>
      <c r="M115" s="125"/>
      <c r="P115" s="126">
        <f>SUM(P116:P126)</f>
        <v>0</v>
      </c>
      <c r="R115" s="126">
        <f>SUM(R116:R126)</f>
        <v>0</v>
      </c>
      <c r="T115" s="127">
        <f>SUM(T116:T126)</f>
        <v>0</v>
      </c>
      <c r="AR115" s="121" t="s">
        <v>22</v>
      </c>
      <c r="AT115" s="128" t="s">
        <v>73</v>
      </c>
      <c r="AU115" s="128" t="s">
        <v>74</v>
      </c>
      <c r="AY115" s="121" t="s">
        <v>181</v>
      </c>
      <c r="BK115" s="129">
        <f>SUM(BK116:BK126)</f>
        <v>0</v>
      </c>
    </row>
    <row r="116" spans="2:65" s="1" customFormat="1" ht="16.5" customHeight="1">
      <c r="B116" s="33"/>
      <c r="C116" s="132" t="s">
        <v>378</v>
      </c>
      <c r="D116" s="132" t="s">
        <v>184</v>
      </c>
      <c r="E116" s="133" t="s">
        <v>1298</v>
      </c>
      <c r="F116" s="134" t="s">
        <v>1299</v>
      </c>
      <c r="G116" s="135" t="s">
        <v>1070</v>
      </c>
      <c r="H116" s="136">
        <v>6</v>
      </c>
      <c r="I116" s="137"/>
      <c r="J116" s="138">
        <f t="shared" ref="J116:J126" si="20">ROUND(I116*H116,2)</f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ref="P116:P126" si="21">O116*H116</f>
        <v>0</v>
      </c>
      <c r="Q116" s="141">
        <v>0</v>
      </c>
      <c r="R116" s="141">
        <f t="shared" ref="R116:R126" si="22">Q116*H116</f>
        <v>0</v>
      </c>
      <c r="S116" s="141">
        <v>0</v>
      </c>
      <c r="T116" s="142">
        <f t="shared" ref="T116:T126" si="23">S116*H116</f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ref="BE116:BE126" si="24">IF(N116="základní",J116,0)</f>
        <v>0</v>
      </c>
      <c r="BF116" s="144">
        <f t="shared" ref="BF116:BF126" si="25">IF(N116="snížená",J116,0)</f>
        <v>0</v>
      </c>
      <c r="BG116" s="144">
        <f t="shared" ref="BG116:BG126" si="26">IF(N116="zákl. přenesená",J116,0)</f>
        <v>0</v>
      </c>
      <c r="BH116" s="144">
        <f t="shared" ref="BH116:BH126" si="27">IF(N116="sníž. přenesená",J116,0)</f>
        <v>0</v>
      </c>
      <c r="BI116" s="144">
        <f t="shared" ref="BI116:BI126" si="28">IF(N116="nulová",J116,0)</f>
        <v>0</v>
      </c>
      <c r="BJ116" s="18" t="s">
        <v>22</v>
      </c>
      <c r="BK116" s="144">
        <f t="shared" ref="BK116:BK126" si="29">ROUND(I116*H116,2)</f>
        <v>0</v>
      </c>
      <c r="BL116" s="18" t="s">
        <v>189</v>
      </c>
      <c r="BM116" s="143" t="s">
        <v>2601</v>
      </c>
    </row>
    <row r="117" spans="2:65" s="1" customFormat="1" ht="16.5" customHeight="1">
      <c r="B117" s="33"/>
      <c r="C117" s="132" t="s">
        <v>385</v>
      </c>
      <c r="D117" s="132" t="s">
        <v>184</v>
      </c>
      <c r="E117" s="133" t="s">
        <v>1301</v>
      </c>
      <c r="F117" s="134" t="s">
        <v>1302</v>
      </c>
      <c r="G117" s="135" t="s">
        <v>1070</v>
      </c>
      <c r="H117" s="136">
        <v>1</v>
      </c>
      <c r="I117" s="137"/>
      <c r="J117" s="138">
        <f t="shared" si="2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21"/>
        <v>0</v>
      </c>
      <c r="Q117" s="141">
        <v>0</v>
      </c>
      <c r="R117" s="141">
        <f t="shared" si="22"/>
        <v>0</v>
      </c>
      <c r="S117" s="141">
        <v>0</v>
      </c>
      <c r="T117" s="142">
        <f t="shared" si="2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24"/>
        <v>0</v>
      </c>
      <c r="BF117" s="144">
        <f t="shared" si="25"/>
        <v>0</v>
      </c>
      <c r="BG117" s="144">
        <f t="shared" si="26"/>
        <v>0</v>
      </c>
      <c r="BH117" s="144">
        <f t="shared" si="27"/>
        <v>0</v>
      </c>
      <c r="BI117" s="144">
        <f t="shared" si="28"/>
        <v>0</v>
      </c>
      <c r="BJ117" s="18" t="s">
        <v>22</v>
      </c>
      <c r="BK117" s="144">
        <f t="shared" si="29"/>
        <v>0</v>
      </c>
      <c r="BL117" s="18" t="s">
        <v>189</v>
      </c>
      <c r="BM117" s="143" t="s">
        <v>2602</v>
      </c>
    </row>
    <row r="118" spans="2:65" s="1" customFormat="1" ht="16.5" customHeight="1">
      <c r="B118" s="33"/>
      <c r="C118" s="132" t="s">
        <v>396</v>
      </c>
      <c r="D118" s="132" t="s">
        <v>184</v>
      </c>
      <c r="E118" s="133" t="s">
        <v>1304</v>
      </c>
      <c r="F118" s="134" t="s">
        <v>1305</v>
      </c>
      <c r="G118" s="135" t="s">
        <v>1070</v>
      </c>
      <c r="H118" s="136">
        <v>6</v>
      </c>
      <c r="I118" s="137"/>
      <c r="J118" s="138">
        <f t="shared" si="2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21"/>
        <v>0</v>
      </c>
      <c r="Q118" s="141">
        <v>0</v>
      </c>
      <c r="R118" s="141">
        <f t="shared" si="22"/>
        <v>0</v>
      </c>
      <c r="S118" s="141">
        <v>0</v>
      </c>
      <c r="T118" s="142">
        <f t="shared" si="2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24"/>
        <v>0</v>
      </c>
      <c r="BF118" s="144">
        <f t="shared" si="25"/>
        <v>0</v>
      </c>
      <c r="BG118" s="144">
        <f t="shared" si="26"/>
        <v>0</v>
      </c>
      <c r="BH118" s="144">
        <f t="shared" si="27"/>
        <v>0</v>
      </c>
      <c r="BI118" s="144">
        <f t="shared" si="28"/>
        <v>0</v>
      </c>
      <c r="BJ118" s="18" t="s">
        <v>22</v>
      </c>
      <c r="BK118" s="144">
        <f t="shared" si="29"/>
        <v>0</v>
      </c>
      <c r="BL118" s="18" t="s">
        <v>189</v>
      </c>
      <c r="BM118" s="143" t="s">
        <v>2603</v>
      </c>
    </row>
    <row r="119" spans="2:65" s="1" customFormat="1" ht="16.5" customHeight="1">
      <c r="B119" s="33"/>
      <c r="C119" s="132" t="s">
        <v>402</v>
      </c>
      <c r="D119" s="132" t="s">
        <v>184</v>
      </c>
      <c r="E119" s="133" t="s">
        <v>1310</v>
      </c>
      <c r="F119" s="134" t="s">
        <v>1311</v>
      </c>
      <c r="G119" s="135" t="s">
        <v>1070</v>
      </c>
      <c r="H119" s="136">
        <v>4</v>
      </c>
      <c r="I119" s="137"/>
      <c r="J119" s="138">
        <f t="shared" si="2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21"/>
        <v>0</v>
      </c>
      <c r="Q119" s="141">
        <v>0</v>
      </c>
      <c r="R119" s="141">
        <f t="shared" si="22"/>
        <v>0</v>
      </c>
      <c r="S119" s="141">
        <v>0</v>
      </c>
      <c r="T119" s="142">
        <f t="shared" si="2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24"/>
        <v>0</v>
      </c>
      <c r="BF119" s="144">
        <f t="shared" si="25"/>
        <v>0</v>
      </c>
      <c r="BG119" s="144">
        <f t="shared" si="26"/>
        <v>0</v>
      </c>
      <c r="BH119" s="144">
        <f t="shared" si="27"/>
        <v>0</v>
      </c>
      <c r="BI119" s="144">
        <f t="shared" si="28"/>
        <v>0</v>
      </c>
      <c r="BJ119" s="18" t="s">
        <v>22</v>
      </c>
      <c r="BK119" s="144">
        <f t="shared" si="29"/>
        <v>0</v>
      </c>
      <c r="BL119" s="18" t="s">
        <v>189</v>
      </c>
      <c r="BM119" s="143" t="s">
        <v>2604</v>
      </c>
    </row>
    <row r="120" spans="2:65" s="1" customFormat="1" ht="16.5" customHeight="1">
      <c r="B120" s="33"/>
      <c r="C120" s="132" t="s">
        <v>409</v>
      </c>
      <c r="D120" s="132" t="s">
        <v>184</v>
      </c>
      <c r="E120" s="133" t="s">
        <v>1316</v>
      </c>
      <c r="F120" s="134" t="s">
        <v>1317</v>
      </c>
      <c r="G120" s="135" t="s">
        <v>1070</v>
      </c>
      <c r="H120" s="136">
        <v>2</v>
      </c>
      <c r="I120" s="137"/>
      <c r="J120" s="138">
        <f t="shared" si="2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21"/>
        <v>0</v>
      </c>
      <c r="Q120" s="141">
        <v>0</v>
      </c>
      <c r="R120" s="141">
        <f t="shared" si="22"/>
        <v>0</v>
      </c>
      <c r="S120" s="141">
        <v>0</v>
      </c>
      <c r="T120" s="142">
        <f t="shared" si="2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24"/>
        <v>0</v>
      </c>
      <c r="BF120" s="144">
        <f t="shared" si="25"/>
        <v>0</v>
      </c>
      <c r="BG120" s="144">
        <f t="shared" si="26"/>
        <v>0</v>
      </c>
      <c r="BH120" s="144">
        <f t="shared" si="27"/>
        <v>0</v>
      </c>
      <c r="BI120" s="144">
        <f t="shared" si="28"/>
        <v>0</v>
      </c>
      <c r="BJ120" s="18" t="s">
        <v>22</v>
      </c>
      <c r="BK120" s="144">
        <f t="shared" si="29"/>
        <v>0</v>
      </c>
      <c r="BL120" s="18" t="s">
        <v>189</v>
      </c>
      <c r="BM120" s="143" t="s">
        <v>2605</v>
      </c>
    </row>
    <row r="121" spans="2:65" s="1" customFormat="1" ht="16.5" customHeight="1">
      <c r="B121" s="33"/>
      <c r="C121" s="132" t="s">
        <v>418</v>
      </c>
      <c r="D121" s="132" t="s">
        <v>184</v>
      </c>
      <c r="E121" s="133" t="s">
        <v>1319</v>
      </c>
      <c r="F121" s="134" t="s">
        <v>1320</v>
      </c>
      <c r="G121" s="135" t="s">
        <v>1070</v>
      </c>
      <c r="H121" s="136">
        <v>1</v>
      </c>
      <c r="I121" s="137"/>
      <c r="J121" s="138">
        <f t="shared" si="2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21"/>
        <v>0</v>
      </c>
      <c r="Q121" s="141">
        <v>0</v>
      </c>
      <c r="R121" s="141">
        <f t="shared" si="22"/>
        <v>0</v>
      </c>
      <c r="S121" s="141">
        <v>0</v>
      </c>
      <c r="T121" s="142">
        <f t="shared" si="2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24"/>
        <v>0</v>
      </c>
      <c r="BF121" s="144">
        <f t="shared" si="25"/>
        <v>0</v>
      </c>
      <c r="BG121" s="144">
        <f t="shared" si="26"/>
        <v>0</v>
      </c>
      <c r="BH121" s="144">
        <f t="shared" si="27"/>
        <v>0</v>
      </c>
      <c r="BI121" s="144">
        <f t="shared" si="28"/>
        <v>0</v>
      </c>
      <c r="BJ121" s="18" t="s">
        <v>22</v>
      </c>
      <c r="BK121" s="144">
        <f t="shared" si="29"/>
        <v>0</v>
      </c>
      <c r="BL121" s="18" t="s">
        <v>189</v>
      </c>
      <c r="BM121" s="143" t="s">
        <v>2606</v>
      </c>
    </row>
    <row r="122" spans="2:65" s="1" customFormat="1" ht="16.5" customHeight="1">
      <c r="B122" s="33"/>
      <c r="C122" s="132" t="s">
        <v>424</v>
      </c>
      <c r="D122" s="132" t="s">
        <v>184</v>
      </c>
      <c r="E122" s="133" t="s">
        <v>1322</v>
      </c>
      <c r="F122" s="134" t="s">
        <v>1323</v>
      </c>
      <c r="G122" s="135" t="s">
        <v>1082</v>
      </c>
      <c r="H122" s="136">
        <v>6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2607</v>
      </c>
    </row>
    <row r="123" spans="2:65" s="1" customFormat="1" ht="16.5" customHeight="1">
      <c r="B123" s="33"/>
      <c r="C123" s="132" t="s">
        <v>431</v>
      </c>
      <c r="D123" s="132" t="s">
        <v>184</v>
      </c>
      <c r="E123" s="133" t="s">
        <v>1325</v>
      </c>
      <c r="F123" s="134" t="s">
        <v>1326</v>
      </c>
      <c r="G123" s="135" t="s">
        <v>1070</v>
      </c>
      <c r="H123" s="136">
        <v>1</v>
      </c>
      <c r="I123" s="137"/>
      <c r="J123" s="138">
        <f t="shared" si="2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21"/>
        <v>0</v>
      </c>
      <c r="Q123" s="141">
        <v>0</v>
      </c>
      <c r="R123" s="141">
        <f t="shared" si="22"/>
        <v>0</v>
      </c>
      <c r="S123" s="141">
        <v>0</v>
      </c>
      <c r="T123" s="142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2608</v>
      </c>
    </row>
    <row r="124" spans="2:65" s="1" customFormat="1" ht="16.5" customHeight="1">
      <c r="B124" s="33"/>
      <c r="C124" s="132" t="s">
        <v>436</v>
      </c>
      <c r="D124" s="132" t="s">
        <v>184</v>
      </c>
      <c r="E124" s="133" t="s">
        <v>1328</v>
      </c>
      <c r="F124" s="134" t="s">
        <v>1329</v>
      </c>
      <c r="G124" s="135" t="s">
        <v>1070</v>
      </c>
      <c r="H124" s="136">
        <v>24</v>
      </c>
      <c r="I124" s="137"/>
      <c r="J124" s="138">
        <f t="shared" si="2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21"/>
        <v>0</v>
      </c>
      <c r="Q124" s="141">
        <v>0</v>
      </c>
      <c r="R124" s="141">
        <f t="shared" si="22"/>
        <v>0</v>
      </c>
      <c r="S124" s="141">
        <v>0</v>
      </c>
      <c r="T124" s="142">
        <f t="shared" si="2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24"/>
        <v>0</v>
      </c>
      <c r="BF124" s="144">
        <f t="shared" si="25"/>
        <v>0</v>
      </c>
      <c r="BG124" s="144">
        <f t="shared" si="26"/>
        <v>0</v>
      </c>
      <c r="BH124" s="144">
        <f t="shared" si="27"/>
        <v>0</v>
      </c>
      <c r="BI124" s="144">
        <f t="shared" si="28"/>
        <v>0</v>
      </c>
      <c r="BJ124" s="18" t="s">
        <v>22</v>
      </c>
      <c r="BK124" s="144">
        <f t="shared" si="29"/>
        <v>0</v>
      </c>
      <c r="BL124" s="18" t="s">
        <v>189</v>
      </c>
      <c r="BM124" s="143" t="s">
        <v>2609</v>
      </c>
    </row>
    <row r="125" spans="2:65" s="1" customFormat="1" ht="16.5" customHeight="1">
      <c r="B125" s="33"/>
      <c r="C125" s="132" t="s">
        <v>441</v>
      </c>
      <c r="D125" s="132" t="s">
        <v>184</v>
      </c>
      <c r="E125" s="133" t="s">
        <v>1849</v>
      </c>
      <c r="F125" s="134" t="s">
        <v>478</v>
      </c>
      <c r="G125" s="135" t="s">
        <v>1070</v>
      </c>
      <c r="H125" s="136">
        <v>1</v>
      </c>
      <c r="I125" s="137"/>
      <c r="J125" s="138">
        <f t="shared" si="2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21"/>
        <v>0</v>
      </c>
      <c r="Q125" s="141">
        <v>0</v>
      </c>
      <c r="R125" s="141">
        <f t="shared" si="22"/>
        <v>0</v>
      </c>
      <c r="S125" s="141">
        <v>0</v>
      </c>
      <c r="T125" s="142">
        <f t="shared" si="2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24"/>
        <v>0</v>
      </c>
      <c r="BF125" s="144">
        <f t="shared" si="25"/>
        <v>0</v>
      </c>
      <c r="BG125" s="144">
        <f t="shared" si="26"/>
        <v>0</v>
      </c>
      <c r="BH125" s="144">
        <f t="shared" si="27"/>
        <v>0</v>
      </c>
      <c r="BI125" s="144">
        <f t="shared" si="28"/>
        <v>0</v>
      </c>
      <c r="BJ125" s="18" t="s">
        <v>22</v>
      </c>
      <c r="BK125" s="144">
        <f t="shared" si="29"/>
        <v>0</v>
      </c>
      <c r="BL125" s="18" t="s">
        <v>189</v>
      </c>
      <c r="BM125" s="143" t="s">
        <v>2610</v>
      </c>
    </row>
    <row r="126" spans="2:65" s="1" customFormat="1" ht="16.5" customHeight="1">
      <c r="B126" s="33"/>
      <c r="C126" s="132" t="s">
        <v>449</v>
      </c>
      <c r="D126" s="132" t="s">
        <v>184</v>
      </c>
      <c r="E126" s="133" t="s">
        <v>1249</v>
      </c>
      <c r="F126" s="134" t="s">
        <v>1250</v>
      </c>
      <c r="G126" s="135" t="s">
        <v>1251</v>
      </c>
      <c r="H126" s="136">
        <v>15</v>
      </c>
      <c r="I126" s="137"/>
      <c r="J126" s="138">
        <f t="shared" si="20"/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 t="shared" si="21"/>
        <v>0</v>
      </c>
      <c r="Q126" s="141">
        <v>0</v>
      </c>
      <c r="R126" s="141">
        <f t="shared" si="22"/>
        <v>0</v>
      </c>
      <c r="S126" s="141">
        <v>0</v>
      </c>
      <c r="T126" s="142">
        <f t="shared" si="23"/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 t="shared" si="24"/>
        <v>0</v>
      </c>
      <c r="BF126" s="144">
        <f t="shared" si="25"/>
        <v>0</v>
      </c>
      <c r="BG126" s="144">
        <f t="shared" si="26"/>
        <v>0</v>
      </c>
      <c r="BH126" s="144">
        <f t="shared" si="27"/>
        <v>0</v>
      </c>
      <c r="BI126" s="144">
        <f t="shared" si="28"/>
        <v>0</v>
      </c>
      <c r="BJ126" s="18" t="s">
        <v>22</v>
      </c>
      <c r="BK126" s="144">
        <f t="shared" si="29"/>
        <v>0</v>
      </c>
      <c r="BL126" s="18" t="s">
        <v>189</v>
      </c>
      <c r="BM126" s="143" t="s">
        <v>2611</v>
      </c>
    </row>
    <row r="127" spans="2:65" s="11" customFormat="1" ht="25.9" customHeight="1">
      <c r="B127" s="120"/>
      <c r="D127" s="121" t="s">
        <v>73</v>
      </c>
      <c r="E127" s="122" t="s">
        <v>1334</v>
      </c>
      <c r="F127" s="122" t="s">
        <v>1335</v>
      </c>
      <c r="I127" s="123"/>
      <c r="J127" s="124">
        <f>BK127</f>
        <v>0</v>
      </c>
      <c r="L127" s="120"/>
      <c r="M127" s="125"/>
      <c r="P127" s="126">
        <f>SUM(P128:P146)</f>
        <v>0</v>
      </c>
      <c r="R127" s="126">
        <f>SUM(R128:R146)</f>
        <v>0</v>
      </c>
      <c r="T127" s="127">
        <f>SUM(T128:T146)</f>
        <v>0</v>
      </c>
      <c r="AR127" s="121" t="s">
        <v>22</v>
      </c>
      <c r="AT127" s="128" t="s">
        <v>73</v>
      </c>
      <c r="AU127" s="128" t="s">
        <v>74</v>
      </c>
      <c r="AY127" s="121" t="s">
        <v>181</v>
      </c>
      <c r="BK127" s="129">
        <f>SUM(BK128:BK146)</f>
        <v>0</v>
      </c>
    </row>
    <row r="128" spans="2:65" s="1" customFormat="1" ht="16.5" customHeight="1">
      <c r="B128" s="33"/>
      <c r="C128" s="132" t="s">
        <v>455</v>
      </c>
      <c r="D128" s="132" t="s">
        <v>184</v>
      </c>
      <c r="E128" s="133" t="s">
        <v>1336</v>
      </c>
      <c r="F128" s="134" t="s">
        <v>1337</v>
      </c>
      <c r="G128" s="135" t="s">
        <v>1251</v>
      </c>
      <c r="H128" s="136">
        <v>20</v>
      </c>
      <c r="I128" s="137"/>
      <c r="J128" s="138">
        <f t="shared" ref="J128:J145" si="30">ROUND(I128*H128,2)</f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 t="shared" ref="P128:P145" si="31">O128*H128</f>
        <v>0</v>
      </c>
      <c r="Q128" s="141">
        <v>0</v>
      </c>
      <c r="R128" s="141">
        <f t="shared" ref="R128:R145" si="32">Q128*H128</f>
        <v>0</v>
      </c>
      <c r="S128" s="141">
        <v>0</v>
      </c>
      <c r="T128" s="142">
        <f t="shared" ref="T128:T145" si="33">S128*H128</f>
        <v>0</v>
      </c>
      <c r="AR128" s="143" t="s">
        <v>189</v>
      </c>
      <c r="AT128" s="143" t="s">
        <v>184</v>
      </c>
      <c r="AU128" s="143" t="s">
        <v>22</v>
      </c>
      <c r="AY128" s="18" t="s">
        <v>181</v>
      </c>
      <c r="BE128" s="144">
        <f t="shared" ref="BE128:BE145" si="34">IF(N128="základní",J128,0)</f>
        <v>0</v>
      </c>
      <c r="BF128" s="144">
        <f t="shared" ref="BF128:BF145" si="35">IF(N128="snížená",J128,0)</f>
        <v>0</v>
      </c>
      <c r="BG128" s="144">
        <f t="shared" ref="BG128:BG145" si="36">IF(N128="zákl. přenesená",J128,0)</f>
        <v>0</v>
      </c>
      <c r="BH128" s="144">
        <f t="shared" ref="BH128:BH145" si="37">IF(N128="sníž. přenesená",J128,0)</f>
        <v>0</v>
      </c>
      <c r="BI128" s="144">
        <f t="shared" ref="BI128:BI145" si="38">IF(N128="nulová",J128,0)</f>
        <v>0</v>
      </c>
      <c r="BJ128" s="18" t="s">
        <v>22</v>
      </c>
      <c r="BK128" s="144">
        <f t="shared" ref="BK128:BK145" si="39">ROUND(I128*H128,2)</f>
        <v>0</v>
      </c>
      <c r="BL128" s="18" t="s">
        <v>189</v>
      </c>
      <c r="BM128" s="143" t="s">
        <v>2612</v>
      </c>
    </row>
    <row r="129" spans="2:65" s="1" customFormat="1" ht="16.5" customHeight="1">
      <c r="B129" s="33"/>
      <c r="C129" s="132" t="s">
        <v>466</v>
      </c>
      <c r="D129" s="132" t="s">
        <v>184</v>
      </c>
      <c r="E129" s="133" t="s">
        <v>1343</v>
      </c>
      <c r="F129" s="134" t="s">
        <v>1344</v>
      </c>
      <c r="G129" s="135" t="s">
        <v>280</v>
      </c>
      <c r="H129" s="136">
        <v>4</v>
      </c>
      <c r="I129" s="137"/>
      <c r="J129" s="138">
        <f t="shared" si="30"/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 t="shared" si="31"/>
        <v>0</v>
      </c>
      <c r="Q129" s="141">
        <v>0</v>
      </c>
      <c r="R129" s="141">
        <f t="shared" si="32"/>
        <v>0</v>
      </c>
      <c r="S129" s="141">
        <v>0</v>
      </c>
      <c r="T129" s="142">
        <f t="shared" si="33"/>
        <v>0</v>
      </c>
      <c r="AR129" s="143" t="s">
        <v>189</v>
      </c>
      <c r="AT129" s="143" t="s">
        <v>184</v>
      </c>
      <c r="AU129" s="143" t="s">
        <v>22</v>
      </c>
      <c r="AY129" s="18" t="s">
        <v>181</v>
      </c>
      <c r="BE129" s="144">
        <f t="shared" si="34"/>
        <v>0</v>
      </c>
      <c r="BF129" s="144">
        <f t="shared" si="35"/>
        <v>0</v>
      </c>
      <c r="BG129" s="144">
        <f t="shared" si="36"/>
        <v>0</v>
      </c>
      <c r="BH129" s="144">
        <f t="shared" si="37"/>
        <v>0</v>
      </c>
      <c r="BI129" s="144">
        <f t="shared" si="38"/>
        <v>0</v>
      </c>
      <c r="BJ129" s="18" t="s">
        <v>22</v>
      </c>
      <c r="BK129" s="144">
        <f t="shared" si="39"/>
        <v>0</v>
      </c>
      <c r="BL129" s="18" t="s">
        <v>189</v>
      </c>
      <c r="BM129" s="143" t="s">
        <v>2613</v>
      </c>
    </row>
    <row r="130" spans="2:65" s="1" customFormat="1" ht="16.5" customHeight="1">
      <c r="B130" s="33"/>
      <c r="C130" s="132" t="s">
        <v>472</v>
      </c>
      <c r="D130" s="132" t="s">
        <v>184</v>
      </c>
      <c r="E130" s="133" t="s">
        <v>1346</v>
      </c>
      <c r="F130" s="134" t="s">
        <v>1347</v>
      </c>
      <c r="G130" s="135" t="s">
        <v>1082</v>
      </c>
      <c r="H130" s="136">
        <v>4</v>
      </c>
      <c r="I130" s="137"/>
      <c r="J130" s="138">
        <f t="shared" si="30"/>
        <v>0</v>
      </c>
      <c r="K130" s="134" t="s">
        <v>20</v>
      </c>
      <c r="L130" s="33"/>
      <c r="M130" s="139" t="s">
        <v>20</v>
      </c>
      <c r="N130" s="140" t="s">
        <v>45</v>
      </c>
      <c r="P130" s="141">
        <f t="shared" si="31"/>
        <v>0</v>
      </c>
      <c r="Q130" s="141">
        <v>0</v>
      </c>
      <c r="R130" s="141">
        <f t="shared" si="32"/>
        <v>0</v>
      </c>
      <c r="S130" s="141">
        <v>0</v>
      </c>
      <c r="T130" s="142">
        <f t="shared" si="33"/>
        <v>0</v>
      </c>
      <c r="AR130" s="143" t="s">
        <v>189</v>
      </c>
      <c r="AT130" s="143" t="s">
        <v>184</v>
      </c>
      <c r="AU130" s="143" t="s">
        <v>22</v>
      </c>
      <c r="AY130" s="18" t="s">
        <v>181</v>
      </c>
      <c r="BE130" s="144">
        <f t="shared" si="34"/>
        <v>0</v>
      </c>
      <c r="BF130" s="144">
        <f t="shared" si="35"/>
        <v>0</v>
      </c>
      <c r="BG130" s="144">
        <f t="shared" si="36"/>
        <v>0</v>
      </c>
      <c r="BH130" s="144">
        <f t="shared" si="37"/>
        <v>0</v>
      </c>
      <c r="BI130" s="144">
        <f t="shared" si="38"/>
        <v>0</v>
      </c>
      <c r="BJ130" s="18" t="s">
        <v>22</v>
      </c>
      <c r="BK130" s="144">
        <f t="shared" si="39"/>
        <v>0</v>
      </c>
      <c r="BL130" s="18" t="s">
        <v>189</v>
      </c>
      <c r="BM130" s="143" t="s">
        <v>2614</v>
      </c>
    </row>
    <row r="131" spans="2:65" s="1" customFormat="1" ht="16.5" customHeight="1">
      <c r="B131" s="33"/>
      <c r="C131" s="132" t="s">
        <v>479</v>
      </c>
      <c r="D131" s="132" t="s">
        <v>184</v>
      </c>
      <c r="E131" s="133" t="s">
        <v>1349</v>
      </c>
      <c r="F131" s="134" t="s">
        <v>1280</v>
      </c>
      <c r="G131" s="135" t="s">
        <v>1082</v>
      </c>
      <c r="H131" s="136">
        <v>4</v>
      </c>
      <c r="I131" s="137"/>
      <c r="J131" s="138">
        <f t="shared" si="30"/>
        <v>0</v>
      </c>
      <c r="K131" s="134" t="s">
        <v>20</v>
      </c>
      <c r="L131" s="33"/>
      <c r="M131" s="139" t="s">
        <v>20</v>
      </c>
      <c r="N131" s="140" t="s">
        <v>45</v>
      </c>
      <c r="P131" s="141">
        <f t="shared" si="31"/>
        <v>0</v>
      </c>
      <c r="Q131" s="141">
        <v>0</v>
      </c>
      <c r="R131" s="141">
        <f t="shared" si="32"/>
        <v>0</v>
      </c>
      <c r="S131" s="141">
        <v>0</v>
      </c>
      <c r="T131" s="142">
        <f t="shared" si="33"/>
        <v>0</v>
      </c>
      <c r="AR131" s="143" t="s">
        <v>189</v>
      </c>
      <c r="AT131" s="143" t="s">
        <v>184</v>
      </c>
      <c r="AU131" s="143" t="s">
        <v>22</v>
      </c>
      <c r="AY131" s="18" t="s">
        <v>181</v>
      </c>
      <c r="BE131" s="144">
        <f t="shared" si="34"/>
        <v>0</v>
      </c>
      <c r="BF131" s="144">
        <f t="shared" si="35"/>
        <v>0</v>
      </c>
      <c r="BG131" s="144">
        <f t="shared" si="36"/>
        <v>0</v>
      </c>
      <c r="BH131" s="144">
        <f t="shared" si="37"/>
        <v>0</v>
      </c>
      <c r="BI131" s="144">
        <f t="shared" si="38"/>
        <v>0</v>
      </c>
      <c r="BJ131" s="18" t="s">
        <v>22</v>
      </c>
      <c r="BK131" s="144">
        <f t="shared" si="39"/>
        <v>0</v>
      </c>
      <c r="BL131" s="18" t="s">
        <v>189</v>
      </c>
      <c r="BM131" s="143" t="s">
        <v>2615</v>
      </c>
    </row>
    <row r="132" spans="2:65" s="1" customFormat="1" ht="16.5" customHeight="1">
      <c r="B132" s="33"/>
      <c r="C132" s="132" t="s">
        <v>494</v>
      </c>
      <c r="D132" s="132" t="s">
        <v>184</v>
      </c>
      <c r="E132" s="133" t="s">
        <v>1354</v>
      </c>
      <c r="F132" s="134" t="s">
        <v>1355</v>
      </c>
      <c r="G132" s="135" t="s">
        <v>1239</v>
      </c>
      <c r="H132" s="136">
        <v>10</v>
      </c>
      <c r="I132" s="137"/>
      <c r="J132" s="138">
        <f t="shared" si="30"/>
        <v>0</v>
      </c>
      <c r="K132" s="134" t="s">
        <v>20</v>
      </c>
      <c r="L132" s="33"/>
      <c r="M132" s="139" t="s">
        <v>20</v>
      </c>
      <c r="N132" s="140" t="s">
        <v>45</v>
      </c>
      <c r="P132" s="141">
        <f t="shared" si="31"/>
        <v>0</v>
      </c>
      <c r="Q132" s="141">
        <v>0</v>
      </c>
      <c r="R132" s="141">
        <f t="shared" si="32"/>
        <v>0</v>
      </c>
      <c r="S132" s="141">
        <v>0</v>
      </c>
      <c r="T132" s="142">
        <f t="shared" si="33"/>
        <v>0</v>
      </c>
      <c r="AR132" s="143" t="s">
        <v>189</v>
      </c>
      <c r="AT132" s="143" t="s">
        <v>184</v>
      </c>
      <c r="AU132" s="143" t="s">
        <v>22</v>
      </c>
      <c r="AY132" s="18" t="s">
        <v>181</v>
      </c>
      <c r="BE132" s="144">
        <f t="shared" si="34"/>
        <v>0</v>
      </c>
      <c r="BF132" s="144">
        <f t="shared" si="35"/>
        <v>0</v>
      </c>
      <c r="BG132" s="144">
        <f t="shared" si="36"/>
        <v>0</v>
      </c>
      <c r="BH132" s="144">
        <f t="shared" si="37"/>
        <v>0</v>
      </c>
      <c r="BI132" s="144">
        <f t="shared" si="38"/>
        <v>0</v>
      </c>
      <c r="BJ132" s="18" t="s">
        <v>22</v>
      </c>
      <c r="BK132" s="144">
        <f t="shared" si="39"/>
        <v>0</v>
      </c>
      <c r="BL132" s="18" t="s">
        <v>189</v>
      </c>
      <c r="BM132" s="143" t="s">
        <v>2616</v>
      </c>
    </row>
    <row r="133" spans="2:65" s="1" customFormat="1" ht="16.5" customHeight="1">
      <c r="B133" s="33"/>
      <c r="C133" s="132" t="s">
        <v>499</v>
      </c>
      <c r="D133" s="132" t="s">
        <v>184</v>
      </c>
      <c r="E133" s="133" t="s">
        <v>1357</v>
      </c>
      <c r="F133" s="134" t="s">
        <v>1358</v>
      </c>
      <c r="G133" s="135" t="s">
        <v>1082</v>
      </c>
      <c r="H133" s="136">
        <v>2</v>
      </c>
      <c r="I133" s="137"/>
      <c r="J133" s="138">
        <f t="shared" si="30"/>
        <v>0</v>
      </c>
      <c r="K133" s="134" t="s">
        <v>20</v>
      </c>
      <c r="L133" s="33"/>
      <c r="M133" s="139" t="s">
        <v>20</v>
      </c>
      <c r="N133" s="140" t="s">
        <v>45</v>
      </c>
      <c r="P133" s="141">
        <f t="shared" si="31"/>
        <v>0</v>
      </c>
      <c r="Q133" s="141">
        <v>0</v>
      </c>
      <c r="R133" s="141">
        <f t="shared" si="32"/>
        <v>0</v>
      </c>
      <c r="S133" s="141">
        <v>0</v>
      </c>
      <c r="T133" s="142">
        <f t="shared" si="33"/>
        <v>0</v>
      </c>
      <c r="AR133" s="143" t="s">
        <v>189</v>
      </c>
      <c r="AT133" s="143" t="s">
        <v>184</v>
      </c>
      <c r="AU133" s="143" t="s">
        <v>22</v>
      </c>
      <c r="AY133" s="18" t="s">
        <v>181</v>
      </c>
      <c r="BE133" s="144">
        <f t="shared" si="34"/>
        <v>0</v>
      </c>
      <c r="BF133" s="144">
        <f t="shared" si="35"/>
        <v>0</v>
      </c>
      <c r="BG133" s="144">
        <f t="shared" si="36"/>
        <v>0</v>
      </c>
      <c r="BH133" s="144">
        <f t="shared" si="37"/>
        <v>0</v>
      </c>
      <c r="BI133" s="144">
        <f t="shared" si="38"/>
        <v>0</v>
      </c>
      <c r="BJ133" s="18" t="s">
        <v>22</v>
      </c>
      <c r="BK133" s="144">
        <f t="shared" si="39"/>
        <v>0</v>
      </c>
      <c r="BL133" s="18" t="s">
        <v>189</v>
      </c>
      <c r="BM133" s="143" t="s">
        <v>2617</v>
      </c>
    </row>
    <row r="134" spans="2:65" s="1" customFormat="1" ht="16.5" customHeight="1">
      <c r="B134" s="33"/>
      <c r="C134" s="132" t="s">
        <v>506</v>
      </c>
      <c r="D134" s="132" t="s">
        <v>184</v>
      </c>
      <c r="E134" s="133" t="s">
        <v>1360</v>
      </c>
      <c r="F134" s="134" t="s">
        <v>1361</v>
      </c>
      <c r="G134" s="135" t="s">
        <v>1082</v>
      </c>
      <c r="H134" s="136">
        <v>2</v>
      </c>
      <c r="I134" s="137"/>
      <c r="J134" s="138">
        <f t="shared" si="30"/>
        <v>0</v>
      </c>
      <c r="K134" s="134" t="s">
        <v>20</v>
      </c>
      <c r="L134" s="33"/>
      <c r="M134" s="139" t="s">
        <v>20</v>
      </c>
      <c r="N134" s="140" t="s">
        <v>45</v>
      </c>
      <c r="P134" s="141">
        <f t="shared" si="31"/>
        <v>0</v>
      </c>
      <c r="Q134" s="141">
        <v>0</v>
      </c>
      <c r="R134" s="141">
        <f t="shared" si="32"/>
        <v>0</v>
      </c>
      <c r="S134" s="141">
        <v>0</v>
      </c>
      <c r="T134" s="142">
        <f t="shared" si="33"/>
        <v>0</v>
      </c>
      <c r="AR134" s="143" t="s">
        <v>189</v>
      </c>
      <c r="AT134" s="143" t="s">
        <v>184</v>
      </c>
      <c r="AU134" s="143" t="s">
        <v>22</v>
      </c>
      <c r="AY134" s="18" t="s">
        <v>181</v>
      </c>
      <c r="BE134" s="144">
        <f t="shared" si="34"/>
        <v>0</v>
      </c>
      <c r="BF134" s="144">
        <f t="shared" si="35"/>
        <v>0</v>
      </c>
      <c r="BG134" s="144">
        <f t="shared" si="36"/>
        <v>0</v>
      </c>
      <c r="BH134" s="144">
        <f t="shared" si="37"/>
        <v>0</v>
      </c>
      <c r="BI134" s="144">
        <f t="shared" si="38"/>
        <v>0</v>
      </c>
      <c r="BJ134" s="18" t="s">
        <v>22</v>
      </c>
      <c r="BK134" s="144">
        <f t="shared" si="39"/>
        <v>0</v>
      </c>
      <c r="BL134" s="18" t="s">
        <v>189</v>
      </c>
      <c r="BM134" s="143" t="s">
        <v>2618</v>
      </c>
    </row>
    <row r="135" spans="2:65" s="1" customFormat="1" ht="16.5" customHeight="1">
      <c r="B135" s="33"/>
      <c r="C135" s="132" t="s">
        <v>510</v>
      </c>
      <c r="D135" s="132" t="s">
        <v>184</v>
      </c>
      <c r="E135" s="133" t="s">
        <v>1363</v>
      </c>
      <c r="F135" s="134" t="s">
        <v>1364</v>
      </c>
      <c r="G135" s="135" t="s">
        <v>1082</v>
      </c>
      <c r="H135" s="136">
        <v>2</v>
      </c>
      <c r="I135" s="137"/>
      <c r="J135" s="138">
        <f t="shared" si="30"/>
        <v>0</v>
      </c>
      <c r="K135" s="134" t="s">
        <v>20</v>
      </c>
      <c r="L135" s="33"/>
      <c r="M135" s="139" t="s">
        <v>20</v>
      </c>
      <c r="N135" s="140" t="s">
        <v>45</v>
      </c>
      <c r="P135" s="141">
        <f t="shared" si="31"/>
        <v>0</v>
      </c>
      <c r="Q135" s="141">
        <v>0</v>
      </c>
      <c r="R135" s="141">
        <f t="shared" si="32"/>
        <v>0</v>
      </c>
      <c r="S135" s="141">
        <v>0</v>
      </c>
      <c r="T135" s="142">
        <f t="shared" si="33"/>
        <v>0</v>
      </c>
      <c r="AR135" s="143" t="s">
        <v>189</v>
      </c>
      <c r="AT135" s="143" t="s">
        <v>184</v>
      </c>
      <c r="AU135" s="143" t="s">
        <v>22</v>
      </c>
      <c r="AY135" s="18" t="s">
        <v>181</v>
      </c>
      <c r="BE135" s="144">
        <f t="shared" si="34"/>
        <v>0</v>
      </c>
      <c r="BF135" s="144">
        <f t="shared" si="35"/>
        <v>0</v>
      </c>
      <c r="BG135" s="144">
        <f t="shared" si="36"/>
        <v>0</v>
      </c>
      <c r="BH135" s="144">
        <f t="shared" si="37"/>
        <v>0</v>
      </c>
      <c r="BI135" s="144">
        <f t="shared" si="38"/>
        <v>0</v>
      </c>
      <c r="BJ135" s="18" t="s">
        <v>22</v>
      </c>
      <c r="BK135" s="144">
        <f t="shared" si="39"/>
        <v>0</v>
      </c>
      <c r="BL135" s="18" t="s">
        <v>189</v>
      </c>
      <c r="BM135" s="143" t="s">
        <v>2619</v>
      </c>
    </row>
    <row r="136" spans="2:65" s="1" customFormat="1" ht="16.5" customHeight="1">
      <c r="B136" s="33"/>
      <c r="C136" s="132" t="s">
        <v>516</v>
      </c>
      <c r="D136" s="132" t="s">
        <v>184</v>
      </c>
      <c r="E136" s="133" t="s">
        <v>1366</v>
      </c>
      <c r="F136" s="134" t="s">
        <v>1367</v>
      </c>
      <c r="G136" s="135" t="s">
        <v>1082</v>
      </c>
      <c r="H136" s="136">
        <v>2</v>
      </c>
      <c r="I136" s="137"/>
      <c r="J136" s="138">
        <f t="shared" si="30"/>
        <v>0</v>
      </c>
      <c r="K136" s="134" t="s">
        <v>20</v>
      </c>
      <c r="L136" s="33"/>
      <c r="M136" s="139" t="s">
        <v>20</v>
      </c>
      <c r="N136" s="140" t="s">
        <v>45</v>
      </c>
      <c r="P136" s="141">
        <f t="shared" si="31"/>
        <v>0</v>
      </c>
      <c r="Q136" s="141">
        <v>0</v>
      </c>
      <c r="R136" s="141">
        <f t="shared" si="32"/>
        <v>0</v>
      </c>
      <c r="S136" s="141">
        <v>0</v>
      </c>
      <c r="T136" s="142">
        <f t="shared" si="33"/>
        <v>0</v>
      </c>
      <c r="AR136" s="143" t="s">
        <v>189</v>
      </c>
      <c r="AT136" s="143" t="s">
        <v>184</v>
      </c>
      <c r="AU136" s="143" t="s">
        <v>22</v>
      </c>
      <c r="AY136" s="18" t="s">
        <v>181</v>
      </c>
      <c r="BE136" s="144">
        <f t="shared" si="34"/>
        <v>0</v>
      </c>
      <c r="BF136" s="144">
        <f t="shared" si="35"/>
        <v>0</v>
      </c>
      <c r="BG136" s="144">
        <f t="shared" si="36"/>
        <v>0</v>
      </c>
      <c r="BH136" s="144">
        <f t="shared" si="37"/>
        <v>0</v>
      </c>
      <c r="BI136" s="144">
        <f t="shared" si="38"/>
        <v>0</v>
      </c>
      <c r="BJ136" s="18" t="s">
        <v>22</v>
      </c>
      <c r="BK136" s="144">
        <f t="shared" si="39"/>
        <v>0</v>
      </c>
      <c r="BL136" s="18" t="s">
        <v>189</v>
      </c>
      <c r="BM136" s="143" t="s">
        <v>2620</v>
      </c>
    </row>
    <row r="137" spans="2:65" s="1" customFormat="1" ht="16.5" customHeight="1">
      <c r="B137" s="33"/>
      <c r="C137" s="132" t="s">
        <v>520</v>
      </c>
      <c r="D137" s="132" t="s">
        <v>184</v>
      </c>
      <c r="E137" s="133" t="s">
        <v>1369</v>
      </c>
      <c r="F137" s="134" t="s">
        <v>1370</v>
      </c>
      <c r="G137" s="135" t="s">
        <v>1082</v>
      </c>
      <c r="H137" s="136">
        <v>2</v>
      </c>
      <c r="I137" s="137"/>
      <c r="J137" s="138">
        <f t="shared" si="30"/>
        <v>0</v>
      </c>
      <c r="K137" s="134" t="s">
        <v>20</v>
      </c>
      <c r="L137" s="33"/>
      <c r="M137" s="139" t="s">
        <v>20</v>
      </c>
      <c r="N137" s="140" t="s">
        <v>45</v>
      </c>
      <c r="P137" s="141">
        <f t="shared" si="31"/>
        <v>0</v>
      </c>
      <c r="Q137" s="141">
        <v>0</v>
      </c>
      <c r="R137" s="141">
        <f t="shared" si="32"/>
        <v>0</v>
      </c>
      <c r="S137" s="141">
        <v>0</v>
      </c>
      <c r="T137" s="142">
        <f t="shared" si="33"/>
        <v>0</v>
      </c>
      <c r="AR137" s="143" t="s">
        <v>189</v>
      </c>
      <c r="AT137" s="143" t="s">
        <v>184</v>
      </c>
      <c r="AU137" s="143" t="s">
        <v>22</v>
      </c>
      <c r="AY137" s="18" t="s">
        <v>181</v>
      </c>
      <c r="BE137" s="144">
        <f t="shared" si="34"/>
        <v>0</v>
      </c>
      <c r="BF137" s="144">
        <f t="shared" si="35"/>
        <v>0</v>
      </c>
      <c r="BG137" s="144">
        <f t="shared" si="36"/>
        <v>0</v>
      </c>
      <c r="BH137" s="144">
        <f t="shared" si="37"/>
        <v>0</v>
      </c>
      <c r="BI137" s="144">
        <f t="shared" si="38"/>
        <v>0</v>
      </c>
      <c r="BJ137" s="18" t="s">
        <v>22</v>
      </c>
      <c r="BK137" s="144">
        <f t="shared" si="39"/>
        <v>0</v>
      </c>
      <c r="BL137" s="18" t="s">
        <v>189</v>
      </c>
      <c r="BM137" s="143" t="s">
        <v>2621</v>
      </c>
    </row>
    <row r="138" spans="2:65" s="1" customFormat="1" ht="16.5" customHeight="1">
      <c r="B138" s="33"/>
      <c r="C138" s="132" t="s">
        <v>536</v>
      </c>
      <c r="D138" s="132" t="s">
        <v>184</v>
      </c>
      <c r="E138" s="133" t="s">
        <v>1387</v>
      </c>
      <c r="F138" s="134" t="s">
        <v>1388</v>
      </c>
      <c r="G138" s="135" t="s">
        <v>1251</v>
      </c>
      <c r="H138" s="136">
        <v>5</v>
      </c>
      <c r="I138" s="137"/>
      <c r="J138" s="138">
        <f t="shared" si="30"/>
        <v>0</v>
      </c>
      <c r="K138" s="134" t="s">
        <v>20</v>
      </c>
      <c r="L138" s="33"/>
      <c r="M138" s="139" t="s">
        <v>20</v>
      </c>
      <c r="N138" s="140" t="s">
        <v>45</v>
      </c>
      <c r="P138" s="141">
        <f t="shared" si="31"/>
        <v>0</v>
      </c>
      <c r="Q138" s="141">
        <v>0</v>
      </c>
      <c r="R138" s="141">
        <f t="shared" si="32"/>
        <v>0</v>
      </c>
      <c r="S138" s="141">
        <v>0</v>
      </c>
      <c r="T138" s="142">
        <f t="shared" si="33"/>
        <v>0</v>
      </c>
      <c r="AR138" s="143" t="s">
        <v>189</v>
      </c>
      <c r="AT138" s="143" t="s">
        <v>184</v>
      </c>
      <c r="AU138" s="143" t="s">
        <v>22</v>
      </c>
      <c r="AY138" s="18" t="s">
        <v>181</v>
      </c>
      <c r="BE138" s="144">
        <f t="shared" si="34"/>
        <v>0</v>
      </c>
      <c r="BF138" s="144">
        <f t="shared" si="35"/>
        <v>0</v>
      </c>
      <c r="BG138" s="144">
        <f t="shared" si="36"/>
        <v>0</v>
      </c>
      <c r="BH138" s="144">
        <f t="shared" si="37"/>
        <v>0</v>
      </c>
      <c r="BI138" s="144">
        <f t="shared" si="38"/>
        <v>0</v>
      </c>
      <c r="BJ138" s="18" t="s">
        <v>22</v>
      </c>
      <c r="BK138" s="144">
        <f t="shared" si="39"/>
        <v>0</v>
      </c>
      <c r="BL138" s="18" t="s">
        <v>189</v>
      </c>
      <c r="BM138" s="143" t="s">
        <v>2622</v>
      </c>
    </row>
    <row r="139" spans="2:65" s="1" customFormat="1" ht="16.5" customHeight="1">
      <c r="B139" s="33"/>
      <c r="C139" s="132" t="s">
        <v>461</v>
      </c>
      <c r="D139" s="132" t="s">
        <v>184</v>
      </c>
      <c r="E139" s="133" t="s">
        <v>1891</v>
      </c>
      <c r="F139" s="134" t="s">
        <v>2623</v>
      </c>
      <c r="G139" s="135" t="s">
        <v>1251</v>
      </c>
      <c r="H139" s="136">
        <v>20</v>
      </c>
      <c r="I139" s="137"/>
      <c r="J139" s="138">
        <f t="shared" si="30"/>
        <v>0</v>
      </c>
      <c r="K139" s="134" t="s">
        <v>20</v>
      </c>
      <c r="L139" s="33"/>
      <c r="M139" s="139" t="s">
        <v>20</v>
      </c>
      <c r="N139" s="140" t="s">
        <v>45</v>
      </c>
      <c r="P139" s="141">
        <f t="shared" si="31"/>
        <v>0</v>
      </c>
      <c r="Q139" s="141">
        <v>0</v>
      </c>
      <c r="R139" s="141">
        <f t="shared" si="32"/>
        <v>0</v>
      </c>
      <c r="S139" s="141">
        <v>0</v>
      </c>
      <c r="T139" s="142">
        <f t="shared" si="33"/>
        <v>0</v>
      </c>
      <c r="AR139" s="143" t="s">
        <v>189</v>
      </c>
      <c r="AT139" s="143" t="s">
        <v>184</v>
      </c>
      <c r="AU139" s="143" t="s">
        <v>22</v>
      </c>
      <c r="AY139" s="18" t="s">
        <v>181</v>
      </c>
      <c r="BE139" s="144">
        <f t="shared" si="34"/>
        <v>0</v>
      </c>
      <c r="BF139" s="144">
        <f t="shared" si="35"/>
        <v>0</v>
      </c>
      <c r="BG139" s="144">
        <f t="shared" si="36"/>
        <v>0</v>
      </c>
      <c r="BH139" s="144">
        <f t="shared" si="37"/>
        <v>0</v>
      </c>
      <c r="BI139" s="144">
        <f t="shared" si="38"/>
        <v>0</v>
      </c>
      <c r="BJ139" s="18" t="s">
        <v>22</v>
      </c>
      <c r="BK139" s="144">
        <f t="shared" si="39"/>
        <v>0</v>
      </c>
      <c r="BL139" s="18" t="s">
        <v>189</v>
      </c>
      <c r="BM139" s="143" t="s">
        <v>2624</v>
      </c>
    </row>
    <row r="140" spans="2:65" s="1" customFormat="1" ht="16.5" customHeight="1">
      <c r="B140" s="33"/>
      <c r="C140" s="132" t="s">
        <v>545</v>
      </c>
      <c r="D140" s="132" t="s">
        <v>184</v>
      </c>
      <c r="E140" s="133" t="s">
        <v>1900</v>
      </c>
      <c r="F140" s="134" t="s">
        <v>478</v>
      </c>
      <c r="G140" s="135" t="s">
        <v>1070</v>
      </c>
      <c r="H140" s="136">
        <v>1</v>
      </c>
      <c r="I140" s="137"/>
      <c r="J140" s="138">
        <f t="shared" si="30"/>
        <v>0</v>
      </c>
      <c r="K140" s="134" t="s">
        <v>20</v>
      </c>
      <c r="L140" s="33"/>
      <c r="M140" s="139" t="s">
        <v>20</v>
      </c>
      <c r="N140" s="140" t="s">
        <v>45</v>
      </c>
      <c r="P140" s="141">
        <f t="shared" si="31"/>
        <v>0</v>
      </c>
      <c r="Q140" s="141">
        <v>0</v>
      </c>
      <c r="R140" s="141">
        <f t="shared" si="32"/>
        <v>0</v>
      </c>
      <c r="S140" s="141">
        <v>0</v>
      </c>
      <c r="T140" s="142">
        <f t="shared" si="33"/>
        <v>0</v>
      </c>
      <c r="AR140" s="143" t="s">
        <v>189</v>
      </c>
      <c r="AT140" s="143" t="s">
        <v>184</v>
      </c>
      <c r="AU140" s="143" t="s">
        <v>22</v>
      </c>
      <c r="AY140" s="18" t="s">
        <v>181</v>
      </c>
      <c r="BE140" s="144">
        <f t="shared" si="34"/>
        <v>0</v>
      </c>
      <c r="BF140" s="144">
        <f t="shared" si="35"/>
        <v>0</v>
      </c>
      <c r="BG140" s="144">
        <f t="shared" si="36"/>
        <v>0</v>
      </c>
      <c r="BH140" s="144">
        <f t="shared" si="37"/>
        <v>0</v>
      </c>
      <c r="BI140" s="144">
        <f t="shared" si="38"/>
        <v>0</v>
      </c>
      <c r="BJ140" s="18" t="s">
        <v>22</v>
      </c>
      <c r="BK140" s="144">
        <f t="shared" si="39"/>
        <v>0</v>
      </c>
      <c r="BL140" s="18" t="s">
        <v>189</v>
      </c>
      <c r="BM140" s="143" t="s">
        <v>2625</v>
      </c>
    </row>
    <row r="141" spans="2:65" s="1" customFormat="1" ht="16.5" customHeight="1">
      <c r="B141" s="33"/>
      <c r="C141" s="132" t="s">
        <v>488</v>
      </c>
      <c r="D141" s="132" t="s">
        <v>184</v>
      </c>
      <c r="E141" s="133" t="s">
        <v>2626</v>
      </c>
      <c r="F141" s="134" t="s">
        <v>1352</v>
      </c>
      <c r="G141" s="135" t="s">
        <v>1070</v>
      </c>
      <c r="H141" s="136">
        <v>1</v>
      </c>
      <c r="I141" s="137"/>
      <c r="J141" s="138">
        <f t="shared" si="30"/>
        <v>0</v>
      </c>
      <c r="K141" s="134" t="s">
        <v>20</v>
      </c>
      <c r="L141" s="33"/>
      <c r="M141" s="139" t="s">
        <v>20</v>
      </c>
      <c r="N141" s="140" t="s">
        <v>45</v>
      </c>
      <c r="P141" s="141">
        <f t="shared" si="31"/>
        <v>0</v>
      </c>
      <c r="Q141" s="141">
        <v>0</v>
      </c>
      <c r="R141" s="141">
        <f t="shared" si="32"/>
        <v>0</v>
      </c>
      <c r="S141" s="141">
        <v>0</v>
      </c>
      <c r="T141" s="142">
        <f t="shared" si="33"/>
        <v>0</v>
      </c>
      <c r="AR141" s="143" t="s">
        <v>189</v>
      </c>
      <c r="AT141" s="143" t="s">
        <v>184</v>
      </c>
      <c r="AU141" s="143" t="s">
        <v>22</v>
      </c>
      <c r="AY141" s="18" t="s">
        <v>181</v>
      </c>
      <c r="BE141" s="144">
        <f t="shared" si="34"/>
        <v>0</v>
      </c>
      <c r="BF141" s="144">
        <f t="shared" si="35"/>
        <v>0</v>
      </c>
      <c r="BG141" s="144">
        <f t="shared" si="36"/>
        <v>0</v>
      </c>
      <c r="BH141" s="144">
        <f t="shared" si="37"/>
        <v>0</v>
      </c>
      <c r="BI141" s="144">
        <f t="shared" si="38"/>
        <v>0</v>
      </c>
      <c r="BJ141" s="18" t="s">
        <v>22</v>
      </c>
      <c r="BK141" s="144">
        <f t="shared" si="39"/>
        <v>0</v>
      </c>
      <c r="BL141" s="18" t="s">
        <v>189</v>
      </c>
      <c r="BM141" s="143" t="s">
        <v>2627</v>
      </c>
    </row>
    <row r="142" spans="2:65" s="1" customFormat="1" ht="16.5" customHeight="1">
      <c r="B142" s="33"/>
      <c r="C142" s="132" t="s">
        <v>526</v>
      </c>
      <c r="D142" s="132" t="s">
        <v>184</v>
      </c>
      <c r="E142" s="133" t="s">
        <v>2628</v>
      </c>
      <c r="F142" s="134" t="s">
        <v>2629</v>
      </c>
      <c r="G142" s="135" t="s">
        <v>1082</v>
      </c>
      <c r="H142" s="136">
        <v>1</v>
      </c>
      <c r="I142" s="137"/>
      <c r="J142" s="138">
        <f t="shared" si="30"/>
        <v>0</v>
      </c>
      <c r="K142" s="134" t="s">
        <v>20</v>
      </c>
      <c r="L142" s="33"/>
      <c r="M142" s="139" t="s">
        <v>20</v>
      </c>
      <c r="N142" s="140" t="s">
        <v>45</v>
      </c>
      <c r="P142" s="141">
        <f t="shared" si="31"/>
        <v>0</v>
      </c>
      <c r="Q142" s="141">
        <v>0</v>
      </c>
      <c r="R142" s="141">
        <f t="shared" si="32"/>
        <v>0</v>
      </c>
      <c r="S142" s="141">
        <v>0</v>
      </c>
      <c r="T142" s="142">
        <f t="shared" si="33"/>
        <v>0</v>
      </c>
      <c r="AR142" s="143" t="s">
        <v>189</v>
      </c>
      <c r="AT142" s="143" t="s">
        <v>184</v>
      </c>
      <c r="AU142" s="143" t="s">
        <v>22</v>
      </c>
      <c r="AY142" s="18" t="s">
        <v>181</v>
      </c>
      <c r="BE142" s="144">
        <f t="shared" si="34"/>
        <v>0</v>
      </c>
      <c r="BF142" s="144">
        <f t="shared" si="35"/>
        <v>0</v>
      </c>
      <c r="BG142" s="144">
        <f t="shared" si="36"/>
        <v>0</v>
      </c>
      <c r="BH142" s="144">
        <f t="shared" si="37"/>
        <v>0</v>
      </c>
      <c r="BI142" s="144">
        <f t="shared" si="38"/>
        <v>0</v>
      </c>
      <c r="BJ142" s="18" t="s">
        <v>22</v>
      </c>
      <c r="BK142" s="144">
        <f t="shared" si="39"/>
        <v>0</v>
      </c>
      <c r="BL142" s="18" t="s">
        <v>189</v>
      </c>
      <c r="BM142" s="143" t="s">
        <v>2630</v>
      </c>
    </row>
    <row r="143" spans="2:65" s="1" customFormat="1" ht="16.5" customHeight="1">
      <c r="B143" s="33"/>
      <c r="C143" s="132" t="s">
        <v>530</v>
      </c>
      <c r="D143" s="132" t="s">
        <v>184</v>
      </c>
      <c r="E143" s="133" t="s">
        <v>2631</v>
      </c>
      <c r="F143" s="134" t="s">
        <v>2632</v>
      </c>
      <c r="G143" s="135" t="s">
        <v>1082</v>
      </c>
      <c r="H143" s="136">
        <v>1</v>
      </c>
      <c r="I143" s="137"/>
      <c r="J143" s="138">
        <f t="shared" si="30"/>
        <v>0</v>
      </c>
      <c r="K143" s="134" t="s">
        <v>20</v>
      </c>
      <c r="L143" s="33"/>
      <c r="M143" s="139" t="s">
        <v>20</v>
      </c>
      <c r="N143" s="140" t="s">
        <v>45</v>
      </c>
      <c r="P143" s="141">
        <f t="shared" si="31"/>
        <v>0</v>
      </c>
      <c r="Q143" s="141">
        <v>0</v>
      </c>
      <c r="R143" s="141">
        <f t="shared" si="32"/>
        <v>0</v>
      </c>
      <c r="S143" s="141">
        <v>0</v>
      </c>
      <c r="T143" s="142">
        <f t="shared" si="33"/>
        <v>0</v>
      </c>
      <c r="AR143" s="143" t="s">
        <v>189</v>
      </c>
      <c r="AT143" s="143" t="s">
        <v>184</v>
      </c>
      <c r="AU143" s="143" t="s">
        <v>22</v>
      </c>
      <c r="AY143" s="18" t="s">
        <v>181</v>
      </c>
      <c r="BE143" s="144">
        <f t="shared" si="34"/>
        <v>0</v>
      </c>
      <c r="BF143" s="144">
        <f t="shared" si="35"/>
        <v>0</v>
      </c>
      <c r="BG143" s="144">
        <f t="shared" si="36"/>
        <v>0</v>
      </c>
      <c r="BH143" s="144">
        <f t="shared" si="37"/>
        <v>0</v>
      </c>
      <c r="BI143" s="144">
        <f t="shared" si="38"/>
        <v>0</v>
      </c>
      <c r="BJ143" s="18" t="s">
        <v>22</v>
      </c>
      <c r="BK143" s="144">
        <f t="shared" si="39"/>
        <v>0</v>
      </c>
      <c r="BL143" s="18" t="s">
        <v>189</v>
      </c>
      <c r="BM143" s="143" t="s">
        <v>2633</v>
      </c>
    </row>
    <row r="144" spans="2:65" s="1" customFormat="1" ht="16.5" customHeight="1">
      <c r="B144" s="33"/>
      <c r="C144" s="132" t="s">
        <v>540</v>
      </c>
      <c r="D144" s="132" t="s">
        <v>184</v>
      </c>
      <c r="E144" s="133" t="s">
        <v>2634</v>
      </c>
      <c r="F144" s="134" t="s">
        <v>1391</v>
      </c>
      <c r="G144" s="135" t="s">
        <v>1070</v>
      </c>
      <c r="H144" s="136">
        <v>1</v>
      </c>
      <c r="I144" s="137"/>
      <c r="J144" s="138">
        <f t="shared" si="30"/>
        <v>0</v>
      </c>
      <c r="K144" s="134" t="s">
        <v>20</v>
      </c>
      <c r="L144" s="33"/>
      <c r="M144" s="139" t="s">
        <v>20</v>
      </c>
      <c r="N144" s="140" t="s">
        <v>45</v>
      </c>
      <c r="P144" s="141">
        <f t="shared" si="31"/>
        <v>0</v>
      </c>
      <c r="Q144" s="141">
        <v>0</v>
      </c>
      <c r="R144" s="141">
        <f t="shared" si="32"/>
        <v>0</v>
      </c>
      <c r="S144" s="141">
        <v>0</v>
      </c>
      <c r="T144" s="142">
        <f t="shared" si="33"/>
        <v>0</v>
      </c>
      <c r="AR144" s="143" t="s">
        <v>189</v>
      </c>
      <c r="AT144" s="143" t="s">
        <v>184</v>
      </c>
      <c r="AU144" s="143" t="s">
        <v>22</v>
      </c>
      <c r="AY144" s="18" t="s">
        <v>181</v>
      </c>
      <c r="BE144" s="144">
        <f t="shared" si="34"/>
        <v>0</v>
      </c>
      <c r="BF144" s="144">
        <f t="shared" si="35"/>
        <v>0</v>
      </c>
      <c r="BG144" s="144">
        <f t="shared" si="36"/>
        <v>0</v>
      </c>
      <c r="BH144" s="144">
        <f t="shared" si="37"/>
        <v>0</v>
      </c>
      <c r="BI144" s="144">
        <f t="shared" si="38"/>
        <v>0</v>
      </c>
      <c r="BJ144" s="18" t="s">
        <v>22</v>
      </c>
      <c r="BK144" s="144">
        <f t="shared" si="39"/>
        <v>0</v>
      </c>
      <c r="BL144" s="18" t="s">
        <v>189</v>
      </c>
      <c r="BM144" s="143" t="s">
        <v>2635</v>
      </c>
    </row>
    <row r="145" spans="2:65" s="1" customFormat="1" ht="16.5" customHeight="1">
      <c r="B145" s="33"/>
      <c r="C145" s="132" t="s">
        <v>550</v>
      </c>
      <c r="D145" s="132" t="s">
        <v>184</v>
      </c>
      <c r="E145" s="133" t="s">
        <v>1249</v>
      </c>
      <c r="F145" s="134" t="s">
        <v>1250</v>
      </c>
      <c r="G145" s="135" t="s">
        <v>1251</v>
      </c>
      <c r="H145" s="136">
        <v>5</v>
      </c>
      <c r="I145" s="137"/>
      <c r="J145" s="138">
        <f t="shared" si="30"/>
        <v>0</v>
      </c>
      <c r="K145" s="134" t="s">
        <v>20</v>
      </c>
      <c r="L145" s="33"/>
      <c r="M145" s="139" t="s">
        <v>20</v>
      </c>
      <c r="N145" s="140" t="s">
        <v>45</v>
      </c>
      <c r="P145" s="141">
        <f t="shared" si="31"/>
        <v>0</v>
      </c>
      <c r="Q145" s="141">
        <v>0</v>
      </c>
      <c r="R145" s="141">
        <f t="shared" si="32"/>
        <v>0</v>
      </c>
      <c r="S145" s="141">
        <v>0</v>
      </c>
      <c r="T145" s="142">
        <f t="shared" si="33"/>
        <v>0</v>
      </c>
      <c r="AR145" s="143" t="s">
        <v>189</v>
      </c>
      <c r="AT145" s="143" t="s">
        <v>184</v>
      </c>
      <c r="AU145" s="143" t="s">
        <v>22</v>
      </c>
      <c r="AY145" s="18" t="s">
        <v>181</v>
      </c>
      <c r="BE145" s="144">
        <f t="shared" si="34"/>
        <v>0</v>
      </c>
      <c r="BF145" s="144">
        <f t="shared" si="35"/>
        <v>0</v>
      </c>
      <c r="BG145" s="144">
        <f t="shared" si="36"/>
        <v>0</v>
      </c>
      <c r="BH145" s="144">
        <f t="shared" si="37"/>
        <v>0</v>
      </c>
      <c r="BI145" s="144">
        <f t="shared" si="38"/>
        <v>0</v>
      </c>
      <c r="BJ145" s="18" t="s">
        <v>22</v>
      </c>
      <c r="BK145" s="144">
        <f t="shared" si="39"/>
        <v>0</v>
      </c>
      <c r="BL145" s="18" t="s">
        <v>189</v>
      </c>
      <c r="BM145" s="143" t="s">
        <v>2636</v>
      </c>
    </row>
    <row r="146" spans="2:65" s="1" customFormat="1" ht="97.5">
      <c r="B146" s="33"/>
      <c r="D146" s="150" t="s">
        <v>1232</v>
      </c>
      <c r="F146" s="195" t="s">
        <v>1396</v>
      </c>
      <c r="I146" s="147"/>
      <c r="L146" s="33"/>
      <c r="M146" s="196"/>
      <c r="N146" s="192"/>
      <c r="O146" s="192"/>
      <c r="P146" s="192"/>
      <c r="Q146" s="192"/>
      <c r="R146" s="192"/>
      <c r="S146" s="192"/>
      <c r="T146" s="197"/>
      <c r="AT146" s="18" t="s">
        <v>1232</v>
      </c>
      <c r="AU146" s="18" t="s">
        <v>22</v>
      </c>
    </row>
    <row r="147" spans="2:65" s="1" customFormat="1" ht="6.95" customHeight="1">
      <c r="B147" s="42"/>
      <c r="C147" s="43"/>
      <c r="D147" s="43"/>
      <c r="E147" s="43"/>
      <c r="F147" s="43"/>
      <c r="G147" s="43"/>
      <c r="H147" s="43"/>
      <c r="I147" s="43"/>
      <c r="J147" s="43"/>
      <c r="K147" s="43"/>
      <c r="L147" s="33"/>
    </row>
  </sheetData>
  <sheetProtection algorithmName="SHA-512" hashValue="oGttMR/Ds2Ku6C2WL9Tv6ZX03ONhirDfhtsOATpXNQLm1+piU8ZcTVUTg4CRNY6O+MGvjGdi1z9yFRzy9HrTGA==" saltValue="h67nKCeAfzYbWFst/xzzN3VVpw93S3hs1gn2IodlPYJhMkozAhygPO42k664Q09KmdZztPczZHXJM6taJGcrCg==" spinCount="100000" sheet="1" objects="1" scenarios="1" formatColumns="0" formatRows="0" autoFilter="0"/>
  <autoFilter ref="C88:K146" xr:uid="{00000000-0009-0000-0000-00001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144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146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ROUND(J100,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ROUND((SUM(BE100:BE1158)),  2)</f>
        <v>0</v>
      </c>
      <c r="I35" s="94">
        <v>0.21</v>
      </c>
      <c r="J35" s="84">
        <f>ROUND(((SUM(BE100:BE1158))*I35),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ROUND((SUM(BF100:BF1158)),  2)</f>
        <v>0</v>
      </c>
      <c r="I36" s="94">
        <v>0.12</v>
      </c>
      <c r="J36" s="84">
        <f>ROUND(((SUM(BF100:BF1158))*I36),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ROUND((SUM(BG100:BG1158)),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ROUND((SUM(BH100:BH1158)),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ROUND((SUM(BI100:BI1158)),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144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SO_A - Část A - stavební část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J100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151</v>
      </c>
      <c r="E64" s="106"/>
      <c r="F64" s="106"/>
      <c r="G64" s="106"/>
      <c r="H64" s="106"/>
      <c r="I64" s="106"/>
      <c r="J64" s="107">
        <f>J101</f>
        <v>0</v>
      </c>
      <c r="L64" s="104"/>
    </row>
    <row r="65" spans="2:12" s="9" customFormat="1" ht="19.899999999999999" customHeight="1">
      <c r="B65" s="108"/>
      <c r="D65" s="109" t="s">
        <v>152</v>
      </c>
      <c r="E65" s="110"/>
      <c r="F65" s="110"/>
      <c r="G65" s="110"/>
      <c r="H65" s="110"/>
      <c r="I65" s="110"/>
      <c r="J65" s="111">
        <f>J102</f>
        <v>0</v>
      </c>
      <c r="L65" s="108"/>
    </row>
    <row r="66" spans="2:12" s="9" customFormat="1" ht="19.899999999999999" customHeight="1">
      <c r="B66" s="108"/>
      <c r="D66" s="109" t="s">
        <v>153</v>
      </c>
      <c r="E66" s="110"/>
      <c r="F66" s="110"/>
      <c r="G66" s="110"/>
      <c r="H66" s="110"/>
      <c r="I66" s="110"/>
      <c r="J66" s="111">
        <f>J128</f>
        <v>0</v>
      </c>
      <c r="L66" s="108"/>
    </row>
    <row r="67" spans="2:12" s="9" customFormat="1" ht="19.899999999999999" customHeight="1">
      <c r="B67" s="108"/>
      <c r="D67" s="109" t="s">
        <v>154</v>
      </c>
      <c r="E67" s="110"/>
      <c r="F67" s="110"/>
      <c r="G67" s="110"/>
      <c r="H67" s="110"/>
      <c r="I67" s="110"/>
      <c r="J67" s="111">
        <f>J245</f>
        <v>0</v>
      </c>
      <c r="L67" s="108"/>
    </row>
    <row r="68" spans="2:12" s="9" customFormat="1" ht="19.899999999999999" customHeight="1">
      <c r="B68" s="108"/>
      <c r="D68" s="109" t="s">
        <v>155</v>
      </c>
      <c r="E68" s="110"/>
      <c r="F68" s="110"/>
      <c r="G68" s="110"/>
      <c r="H68" s="110"/>
      <c r="I68" s="110"/>
      <c r="J68" s="111">
        <f>J416</f>
        <v>0</v>
      </c>
      <c r="L68" s="108"/>
    </row>
    <row r="69" spans="2:12" s="9" customFormat="1" ht="19.899999999999999" customHeight="1">
      <c r="B69" s="108"/>
      <c r="D69" s="109" t="s">
        <v>156</v>
      </c>
      <c r="E69" s="110"/>
      <c r="F69" s="110"/>
      <c r="G69" s="110"/>
      <c r="H69" s="110"/>
      <c r="I69" s="110"/>
      <c r="J69" s="111">
        <f>J429</f>
        <v>0</v>
      </c>
      <c r="L69" s="108"/>
    </row>
    <row r="70" spans="2:12" s="8" customFormat="1" ht="24.95" customHeight="1">
      <c r="B70" s="104"/>
      <c r="D70" s="105" t="s">
        <v>157</v>
      </c>
      <c r="E70" s="106"/>
      <c r="F70" s="106"/>
      <c r="G70" s="106"/>
      <c r="H70" s="106"/>
      <c r="I70" s="106"/>
      <c r="J70" s="107">
        <f>J432</f>
        <v>0</v>
      </c>
      <c r="L70" s="104"/>
    </row>
    <row r="71" spans="2:12" s="9" customFormat="1" ht="19.899999999999999" customHeight="1">
      <c r="B71" s="108"/>
      <c r="D71" s="109" t="s">
        <v>158</v>
      </c>
      <c r="E71" s="110"/>
      <c r="F71" s="110"/>
      <c r="G71" s="110"/>
      <c r="H71" s="110"/>
      <c r="I71" s="110"/>
      <c r="J71" s="111">
        <f>J433</f>
        <v>0</v>
      </c>
      <c r="L71" s="108"/>
    </row>
    <row r="72" spans="2:12" s="9" customFormat="1" ht="19.899999999999999" customHeight="1">
      <c r="B72" s="108"/>
      <c r="D72" s="109" t="s">
        <v>159</v>
      </c>
      <c r="E72" s="110"/>
      <c r="F72" s="110"/>
      <c r="G72" s="110"/>
      <c r="H72" s="110"/>
      <c r="I72" s="110"/>
      <c r="J72" s="111">
        <f>J512</f>
        <v>0</v>
      </c>
      <c r="L72" s="108"/>
    </row>
    <row r="73" spans="2:12" s="9" customFormat="1" ht="19.899999999999999" customHeight="1">
      <c r="B73" s="108"/>
      <c r="D73" s="109" t="s">
        <v>160</v>
      </c>
      <c r="E73" s="110"/>
      <c r="F73" s="110"/>
      <c r="G73" s="110"/>
      <c r="H73" s="110"/>
      <c r="I73" s="110"/>
      <c r="J73" s="111">
        <f>J650</f>
        <v>0</v>
      </c>
      <c r="L73" s="108"/>
    </row>
    <row r="74" spans="2:12" s="9" customFormat="1" ht="19.899999999999999" customHeight="1">
      <c r="B74" s="108"/>
      <c r="D74" s="109" t="s">
        <v>161</v>
      </c>
      <c r="E74" s="110"/>
      <c r="F74" s="110"/>
      <c r="G74" s="110"/>
      <c r="H74" s="110"/>
      <c r="I74" s="110"/>
      <c r="J74" s="111">
        <f>J688</f>
        <v>0</v>
      </c>
      <c r="L74" s="108"/>
    </row>
    <row r="75" spans="2:12" s="9" customFormat="1" ht="19.899999999999999" customHeight="1">
      <c r="B75" s="108"/>
      <c r="D75" s="109" t="s">
        <v>162</v>
      </c>
      <c r="E75" s="110"/>
      <c r="F75" s="110"/>
      <c r="G75" s="110"/>
      <c r="H75" s="110"/>
      <c r="I75" s="110"/>
      <c r="J75" s="111">
        <f>J851</f>
        <v>0</v>
      </c>
      <c r="L75" s="108"/>
    </row>
    <row r="76" spans="2:12" s="9" customFormat="1" ht="19.899999999999999" customHeight="1">
      <c r="B76" s="108"/>
      <c r="D76" s="109" t="s">
        <v>163</v>
      </c>
      <c r="E76" s="110"/>
      <c r="F76" s="110"/>
      <c r="G76" s="110"/>
      <c r="H76" s="110"/>
      <c r="I76" s="110"/>
      <c r="J76" s="111">
        <f>J861</f>
        <v>0</v>
      </c>
      <c r="L76" s="108"/>
    </row>
    <row r="77" spans="2:12" s="9" customFormat="1" ht="19.899999999999999" customHeight="1">
      <c r="B77" s="108"/>
      <c r="D77" s="109" t="s">
        <v>164</v>
      </c>
      <c r="E77" s="110"/>
      <c r="F77" s="110"/>
      <c r="G77" s="110"/>
      <c r="H77" s="110"/>
      <c r="I77" s="110"/>
      <c r="J77" s="111">
        <f>J1013</f>
        <v>0</v>
      </c>
      <c r="L77" s="108"/>
    </row>
    <row r="78" spans="2:12" s="9" customFormat="1" ht="19.899999999999999" customHeight="1">
      <c r="B78" s="108"/>
      <c r="D78" s="109" t="s">
        <v>165</v>
      </c>
      <c r="E78" s="110"/>
      <c r="F78" s="110"/>
      <c r="G78" s="110"/>
      <c r="H78" s="110"/>
      <c r="I78" s="110"/>
      <c r="J78" s="111">
        <f>J1050</f>
        <v>0</v>
      </c>
      <c r="L78" s="108"/>
    </row>
    <row r="79" spans="2:12" s="1" customFormat="1" ht="21.75" customHeight="1">
      <c r="B79" s="33"/>
      <c r="L79" s="33"/>
    </row>
    <row r="80" spans="2:12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33"/>
    </row>
    <row r="84" spans="2:12" s="1" customFormat="1" ht="6.95" customHeight="1">
      <c r="B84" s="44"/>
      <c r="C84" s="45"/>
      <c r="D84" s="45"/>
      <c r="E84" s="45"/>
      <c r="F84" s="45"/>
      <c r="G84" s="45"/>
      <c r="H84" s="45"/>
      <c r="I84" s="45"/>
      <c r="J84" s="45"/>
      <c r="K84" s="45"/>
      <c r="L84" s="33"/>
    </row>
    <row r="85" spans="2:12" s="1" customFormat="1" ht="24.95" customHeight="1">
      <c r="B85" s="33"/>
      <c r="C85" s="22" t="s">
        <v>166</v>
      </c>
      <c r="L85" s="33"/>
    </row>
    <row r="86" spans="2:12" s="1" customFormat="1" ht="6.95" customHeight="1">
      <c r="B86" s="33"/>
      <c r="L86" s="33"/>
    </row>
    <row r="87" spans="2:12" s="1" customFormat="1" ht="12" customHeight="1">
      <c r="B87" s="33"/>
      <c r="C87" s="28" t="s">
        <v>16</v>
      </c>
      <c r="L87" s="33"/>
    </row>
    <row r="88" spans="2:12" s="1" customFormat="1" ht="16.5" customHeight="1">
      <c r="B88" s="33"/>
      <c r="E88" s="325" t="str">
        <f>E7</f>
        <v>ZŠ Milín - stavební úpravy hygienického zařízení</v>
      </c>
      <c r="F88" s="326"/>
      <c r="G88" s="326"/>
      <c r="H88" s="326"/>
      <c r="L88" s="33"/>
    </row>
    <row r="89" spans="2:12" ht="12" customHeight="1">
      <c r="B89" s="21"/>
      <c r="C89" s="28" t="s">
        <v>143</v>
      </c>
      <c r="L89" s="21"/>
    </row>
    <row r="90" spans="2:12" s="1" customFormat="1" ht="16.5" customHeight="1">
      <c r="B90" s="33"/>
      <c r="E90" s="325" t="s">
        <v>144</v>
      </c>
      <c r="F90" s="327"/>
      <c r="G90" s="327"/>
      <c r="H90" s="327"/>
      <c r="L90" s="33"/>
    </row>
    <row r="91" spans="2:12" s="1" customFormat="1" ht="12" customHeight="1">
      <c r="B91" s="33"/>
      <c r="C91" s="28" t="s">
        <v>145</v>
      </c>
      <c r="L91" s="33"/>
    </row>
    <row r="92" spans="2:12" s="1" customFormat="1" ht="16.5" customHeight="1">
      <c r="B92" s="33"/>
      <c r="E92" s="284" t="str">
        <f>E11</f>
        <v>SO_A - Část A - stavební část</v>
      </c>
      <c r="F92" s="327"/>
      <c r="G92" s="327"/>
      <c r="H92" s="327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23</v>
      </c>
      <c r="F94" s="26" t="str">
        <f>F14</f>
        <v>Milín</v>
      </c>
      <c r="I94" s="28" t="s">
        <v>25</v>
      </c>
      <c r="J94" s="50" t="str">
        <f>IF(J14="","",J14)</f>
        <v>13. 4. 2025</v>
      </c>
      <c r="L94" s="33"/>
    </row>
    <row r="95" spans="2:12" s="1" customFormat="1" ht="6.95" customHeight="1">
      <c r="B95" s="33"/>
      <c r="L95" s="33"/>
    </row>
    <row r="96" spans="2:12" s="1" customFormat="1" ht="15.2" customHeight="1">
      <c r="B96" s="33"/>
      <c r="C96" s="28" t="s">
        <v>29</v>
      </c>
      <c r="F96" s="26" t="str">
        <f>E17</f>
        <v xml:space="preserve"> </v>
      </c>
      <c r="I96" s="28" t="s">
        <v>35</v>
      </c>
      <c r="J96" s="31" t="str">
        <f>E23</f>
        <v xml:space="preserve"> </v>
      </c>
      <c r="L96" s="33"/>
    </row>
    <row r="97" spans="2:65" s="1" customFormat="1" ht="15.2" customHeight="1">
      <c r="B97" s="33"/>
      <c r="C97" s="28" t="s">
        <v>33</v>
      </c>
      <c r="F97" s="26" t="str">
        <f>IF(E20="","",E20)</f>
        <v>Vyplň údaj</v>
      </c>
      <c r="I97" s="28" t="s">
        <v>37</v>
      </c>
      <c r="J97" s="31" t="str">
        <f>E26</f>
        <v xml:space="preserve"> 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12"/>
      <c r="C99" s="113" t="s">
        <v>167</v>
      </c>
      <c r="D99" s="114" t="s">
        <v>59</v>
      </c>
      <c r="E99" s="114" t="s">
        <v>55</v>
      </c>
      <c r="F99" s="114" t="s">
        <v>56</v>
      </c>
      <c r="G99" s="114" t="s">
        <v>168</v>
      </c>
      <c r="H99" s="114" t="s">
        <v>169</v>
      </c>
      <c r="I99" s="114" t="s">
        <v>170</v>
      </c>
      <c r="J99" s="114" t="s">
        <v>149</v>
      </c>
      <c r="K99" s="115" t="s">
        <v>171</v>
      </c>
      <c r="L99" s="112"/>
      <c r="M99" s="57" t="s">
        <v>20</v>
      </c>
      <c r="N99" s="58" t="s">
        <v>44</v>
      </c>
      <c r="O99" s="58" t="s">
        <v>172</v>
      </c>
      <c r="P99" s="58" t="s">
        <v>173</v>
      </c>
      <c r="Q99" s="58" t="s">
        <v>174</v>
      </c>
      <c r="R99" s="58" t="s">
        <v>175</v>
      </c>
      <c r="S99" s="58" t="s">
        <v>176</v>
      </c>
      <c r="T99" s="59" t="s">
        <v>177</v>
      </c>
    </row>
    <row r="100" spans="2:65" s="1" customFormat="1" ht="22.9" customHeight="1">
      <c r="B100" s="33"/>
      <c r="C100" s="62" t="s">
        <v>178</v>
      </c>
      <c r="J100" s="116">
        <f>BK100</f>
        <v>0</v>
      </c>
      <c r="L100" s="33"/>
      <c r="M100" s="60"/>
      <c r="N100" s="51"/>
      <c r="O100" s="51"/>
      <c r="P100" s="117">
        <f>P101+P432</f>
        <v>0</v>
      </c>
      <c r="Q100" s="51"/>
      <c r="R100" s="117">
        <f>R101+R432</f>
        <v>17.861933872000002</v>
      </c>
      <c r="S100" s="51"/>
      <c r="T100" s="118">
        <f>T101+T432</f>
        <v>27.501793359999997</v>
      </c>
      <c r="AT100" s="18" t="s">
        <v>73</v>
      </c>
      <c r="AU100" s="18" t="s">
        <v>150</v>
      </c>
      <c r="BK100" s="119">
        <f>BK101+BK432</f>
        <v>0</v>
      </c>
    </row>
    <row r="101" spans="2:65" s="11" customFormat="1" ht="25.9" customHeight="1">
      <c r="B101" s="120"/>
      <c r="D101" s="121" t="s">
        <v>73</v>
      </c>
      <c r="E101" s="122" t="s">
        <v>179</v>
      </c>
      <c r="F101" s="122" t="s">
        <v>180</v>
      </c>
      <c r="I101" s="123"/>
      <c r="J101" s="124">
        <f>BK101</f>
        <v>0</v>
      </c>
      <c r="L101" s="120"/>
      <c r="M101" s="125"/>
      <c r="P101" s="126">
        <f>P102+P128+P245+P416+P429</f>
        <v>0</v>
      </c>
      <c r="R101" s="126">
        <f>R102+R128+R245+R416+R429</f>
        <v>4.9884098659999996</v>
      </c>
      <c r="T101" s="127">
        <f>T102+T128+T245+T416+T429</f>
        <v>14.737098999999999</v>
      </c>
      <c r="AR101" s="121" t="s">
        <v>22</v>
      </c>
      <c r="AT101" s="128" t="s">
        <v>73</v>
      </c>
      <c r="AU101" s="128" t="s">
        <v>74</v>
      </c>
      <c r="AY101" s="121" t="s">
        <v>181</v>
      </c>
      <c r="BK101" s="129">
        <f>BK102+BK128+BK245+BK416+BK429</f>
        <v>0</v>
      </c>
    </row>
    <row r="102" spans="2:65" s="11" customFormat="1" ht="22.9" customHeight="1">
      <c r="B102" s="120"/>
      <c r="D102" s="121" t="s">
        <v>73</v>
      </c>
      <c r="E102" s="130" t="s">
        <v>182</v>
      </c>
      <c r="F102" s="130" t="s">
        <v>183</v>
      </c>
      <c r="I102" s="123"/>
      <c r="J102" s="131">
        <f>BK102</f>
        <v>0</v>
      </c>
      <c r="L102" s="120"/>
      <c r="M102" s="125"/>
      <c r="P102" s="126">
        <f>SUM(P103:P127)</f>
        <v>0</v>
      </c>
      <c r="R102" s="126">
        <f>SUM(R103:R127)</f>
        <v>0.48521360000000002</v>
      </c>
      <c r="T102" s="127">
        <f>SUM(T103:T127)</f>
        <v>0</v>
      </c>
      <c r="AR102" s="121" t="s">
        <v>22</v>
      </c>
      <c r="AT102" s="128" t="s">
        <v>73</v>
      </c>
      <c r="AU102" s="128" t="s">
        <v>22</v>
      </c>
      <c r="AY102" s="121" t="s">
        <v>181</v>
      </c>
      <c r="BK102" s="129">
        <f>SUM(BK103:BK127)</f>
        <v>0</v>
      </c>
    </row>
    <row r="103" spans="2:65" s="1" customFormat="1" ht="37.9" customHeight="1">
      <c r="B103" s="33"/>
      <c r="C103" s="132" t="s">
        <v>22</v>
      </c>
      <c r="D103" s="132" t="s">
        <v>184</v>
      </c>
      <c r="E103" s="133" t="s">
        <v>185</v>
      </c>
      <c r="F103" s="134" t="s">
        <v>186</v>
      </c>
      <c r="G103" s="135" t="s">
        <v>187</v>
      </c>
      <c r="H103" s="136">
        <v>1</v>
      </c>
      <c r="I103" s="137"/>
      <c r="J103" s="138">
        <f>ROUND(I103*H103,2)</f>
        <v>0</v>
      </c>
      <c r="K103" s="134" t="s">
        <v>188</v>
      </c>
      <c r="L103" s="33"/>
      <c r="M103" s="139" t="s">
        <v>20</v>
      </c>
      <c r="N103" s="140" t="s">
        <v>45</v>
      </c>
      <c r="P103" s="141">
        <f>O103*H103</f>
        <v>0</v>
      </c>
      <c r="Q103" s="141">
        <v>2.1260000000000001E-2</v>
      </c>
      <c r="R103" s="141">
        <f>Q103*H103</f>
        <v>2.1260000000000001E-2</v>
      </c>
      <c r="S103" s="141">
        <v>0</v>
      </c>
      <c r="T103" s="142">
        <f>S103*H103</f>
        <v>0</v>
      </c>
      <c r="AR103" s="143" t="s">
        <v>189</v>
      </c>
      <c r="AT103" s="143" t="s">
        <v>184</v>
      </c>
      <c r="AU103" s="143" t="s">
        <v>82</v>
      </c>
      <c r="AY103" s="18" t="s">
        <v>181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8" t="s">
        <v>22</v>
      </c>
      <c r="BK103" s="144">
        <f>ROUND(I103*H103,2)</f>
        <v>0</v>
      </c>
      <c r="BL103" s="18" t="s">
        <v>189</v>
      </c>
      <c r="BM103" s="143" t="s">
        <v>190</v>
      </c>
    </row>
    <row r="104" spans="2:65" s="1" customFormat="1" ht="11.25">
      <c r="B104" s="33"/>
      <c r="D104" s="145" t="s">
        <v>191</v>
      </c>
      <c r="F104" s="146" t="s">
        <v>192</v>
      </c>
      <c r="I104" s="147"/>
      <c r="L104" s="33"/>
      <c r="M104" s="148"/>
      <c r="T104" s="54"/>
      <c r="AT104" s="18" t="s">
        <v>191</v>
      </c>
      <c r="AU104" s="18" t="s">
        <v>82</v>
      </c>
    </row>
    <row r="105" spans="2:65" s="12" customFormat="1" ht="11.25">
      <c r="B105" s="149"/>
      <c r="D105" s="150" t="s">
        <v>193</v>
      </c>
      <c r="E105" s="151" t="s">
        <v>20</v>
      </c>
      <c r="F105" s="152" t="s">
        <v>194</v>
      </c>
      <c r="H105" s="151" t="s">
        <v>20</v>
      </c>
      <c r="I105" s="153"/>
      <c r="L105" s="149"/>
      <c r="M105" s="154"/>
      <c r="T105" s="155"/>
      <c r="AT105" s="151" t="s">
        <v>193</v>
      </c>
      <c r="AU105" s="151" t="s">
        <v>82</v>
      </c>
      <c r="AV105" s="12" t="s">
        <v>22</v>
      </c>
      <c r="AW105" s="12" t="s">
        <v>36</v>
      </c>
      <c r="AX105" s="12" t="s">
        <v>74</v>
      </c>
      <c r="AY105" s="151" t="s">
        <v>181</v>
      </c>
    </row>
    <row r="106" spans="2:65" s="13" customFormat="1" ht="11.25">
      <c r="B106" s="156"/>
      <c r="D106" s="150" t="s">
        <v>193</v>
      </c>
      <c r="E106" s="157" t="s">
        <v>20</v>
      </c>
      <c r="F106" s="158" t="s">
        <v>22</v>
      </c>
      <c r="H106" s="159">
        <v>1</v>
      </c>
      <c r="I106" s="160"/>
      <c r="L106" s="156"/>
      <c r="M106" s="161"/>
      <c r="T106" s="162"/>
      <c r="AT106" s="157" t="s">
        <v>193</v>
      </c>
      <c r="AU106" s="157" t="s">
        <v>82</v>
      </c>
      <c r="AV106" s="13" t="s">
        <v>82</v>
      </c>
      <c r="AW106" s="13" t="s">
        <v>36</v>
      </c>
      <c r="AX106" s="13" t="s">
        <v>22</v>
      </c>
      <c r="AY106" s="157" t="s">
        <v>181</v>
      </c>
    </row>
    <row r="107" spans="2:65" s="1" customFormat="1" ht="37.9" customHeight="1">
      <c r="B107" s="33"/>
      <c r="C107" s="132" t="s">
        <v>82</v>
      </c>
      <c r="D107" s="132" t="s">
        <v>184</v>
      </c>
      <c r="E107" s="133" t="s">
        <v>195</v>
      </c>
      <c r="F107" s="134" t="s">
        <v>196</v>
      </c>
      <c r="G107" s="135" t="s">
        <v>187</v>
      </c>
      <c r="H107" s="136">
        <v>3</v>
      </c>
      <c r="I107" s="137"/>
      <c r="J107" s="138">
        <f>ROUND(I107*H107,2)</f>
        <v>0</v>
      </c>
      <c r="K107" s="134" t="s">
        <v>188</v>
      </c>
      <c r="L107" s="33"/>
      <c r="M107" s="139" t="s">
        <v>20</v>
      </c>
      <c r="N107" s="140" t="s">
        <v>45</v>
      </c>
      <c r="P107" s="141">
        <f>O107*H107</f>
        <v>0</v>
      </c>
      <c r="Q107" s="141">
        <v>2.6929999999999999E-2</v>
      </c>
      <c r="R107" s="141">
        <f>Q107*H107</f>
        <v>8.0790000000000001E-2</v>
      </c>
      <c r="S107" s="141">
        <v>0</v>
      </c>
      <c r="T107" s="142">
        <f>S107*H107</f>
        <v>0</v>
      </c>
      <c r="AR107" s="143" t="s">
        <v>189</v>
      </c>
      <c r="AT107" s="143" t="s">
        <v>184</v>
      </c>
      <c r="AU107" s="143" t="s">
        <v>82</v>
      </c>
      <c r="AY107" s="18" t="s">
        <v>181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22</v>
      </c>
      <c r="BK107" s="144">
        <f>ROUND(I107*H107,2)</f>
        <v>0</v>
      </c>
      <c r="BL107" s="18" t="s">
        <v>189</v>
      </c>
      <c r="BM107" s="143" t="s">
        <v>197</v>
      </c>
    </row>
    <row r="108" spans="2:65" s="1" customFormat="1" ht="11.25">
      <c r="B108" s="33"/>
      <c r="D108" s="145" t="s">
        <v>191</v>
      </c>
      <c r="F108" s="146" t="s">
        <v>198</v>
      </c>
      <c r="I108" s="147"/>
      <c r="L108" s="33"/>
      <c r="M108" s="148"/>
      <c r="T108" s="54"/>
      <c r="AT108" s="18" t="s">
        <v>191</v>
      </c>
      <c r="AU108" s="18" t="s">
        <v>82</v>
      </c>
    </row>
    <row r="109" spans="2:65" s="12" customFormat="1" ht="11.25">
      <c r="B109" s="149"/>
      <c r="D109" s="150" t="s">
        <v>193</v>
      </c>
      <c r="E109" s="151" t="s">
        <v>20</v>
      </c>
      <c r="F109" s="152" t="s">
        <v>199</v>
      </c>
      <c r="H109" s="151" t="s">
        <v>20</v>
      </c>
      <c r="I109" s="153"/>
      <c r="L109" s="149"/>
      <c r="M109" s="154"/>
      <c r="T109" s="155"/>
      <c r="AT109" s="151" t="s">
        <v>193</v>
      </c>
      <c r="AU109" s="151" t="s">
        <v>82</v>
      </c>
      <c r="AV109" s="12" t="s">
        <v>22</v>
      </c>
      <c r="AW109" s="12" t="s">
        <v>36</v>
      </c>
      <c r="AX109" s="12" t="s">
        <v>74</v>
      </c>
      <c r="AY109" s="151" t="s">
        <v>181</v>
      </c>
    </row>
    <row r="110" spans="2:65" s="13" customFormat="1" ht="11.25">
      <c r="B110" s="156"/>
      <c r="D110" s="150" t="s">
        <v>193</v>
      </c>
      <c r="E110" s="157" t="s">
        <v>20</v>
      </c>
      <c r="F110" s="158" t="s">
        <v>200</v>
      </c>
      <c r="H110" s="159">
        <v>2</v>
      </c>
      <c r="I110" s="160"/>
      <c r="L110" s="156"/>
      <c r="M110" s="161"/>
      <c r="T110" s="162"/>
      <c r="AT110" s="157" t="s">
        <v>193</v>
      </c>
      <c r="AU110" s="157" t="s">
        <v>82</v>
      </c>
      <c r="AV110" s="13" t="s">
        <v>82</v>
      </c>
      <c r="AW110" s="13" t="s">
        <v>36</v>
      </c>
      <c r="AX110" s="13" t="s">
        <v>74</v>
      </c>
      <c r="AY110" s="157" t="s">
        <v>181</v>
      </c>
    </row>
    <row r="111" spans="2:65" s="12" customFormat="1" ht="11.25">
      <c r="B111" s="149"/>
      <c r="D111" s="150" t="s">
        <v>193</v>
      </c>
      <c r="E111" s="151" t="s">
        <v>20</v>
      </c>
      <c r="F111" s="152" t="s">
        <v>201</v>
      </c>
      <c r="H111" s="151" t="s">
        <v>20</v>
      </c>
      <c r="I111" s="153"/>
      <c r="L111" s="149"/>
      <c r="M111" s="154"/>
      <c r="T111" s="155"/>
      <c r="AT111" s="151" t="s">
        <v>193</v>
      </c>
      <c r="AU111" s="151" t="s">
        <v>82</v>
      </c>
      <c r="AV111" s="12" t="s">
        <v>22</v>
      </c>
      <c r="AW111" s="12" t="s">
        <v>36</v>
      </c>
      <c r="AX111" s="12" t="s">
        <v>74</v>
      </c>
      <c r="AY111" s="151" t="s">
        <v>181</v>
      </c>
    </row>
    <row r="112" spans="2:65" s="13" customFormat="1" ht="11.25">
      <c r="B112" s="156"/>
      <c r="D112" s="150" t="s">
        <v>193</v>
      </c>
      <c r="E112" s="157" t="s">
        <v>20</v>
      </c>
      <c r="F112" s="158" t="s">
        <v>22</v>
      </c>
      <c r="H112" s="159">
        <v>1</v>
      </c>
      <c r="I112" s="160"/>
      <c r="L112" s="156"/>
      <c r="M112" s="161"/>
      <c r="T112" s="162"/>
      <c r="AT112" s="157" t="s">
        <v>193</v>
      </c>
      <c r="AU112" s="157" t="s">
        <v>82</v>
      </c>
      <c r="AV112" s="13" t="s">
        <v>82</v>
      </c>
      <c r="AW112" s="13" t="s">
        <v>36</v>
      </c>
      <c r="AX112" s="13" t="s">
        <v>74</v>
      </c>
      <c r="AY112" s="157" t="s">
        <v>181</v>
      </c>
    </row>
    <row r="113" spans="2:65" s="14" customFormat="1" ht="11.25">
      <c r="B113" s="163"/>
      <c r="D113" s="150" t="s">
        <v>193</v>
      </c>
      <c r="E113" s="164" t="s">
        <v>20</v>
      </c>
      <c r="F113" s="165" t="s">
        <v>202</v>
      </c>
      <c r="H113" s="166">
        <v>3</v>
      </c>
      <c r="I113" s="167"/>
      <c r="L113" s="163"/>
      <c r="M113" s="168"/>
      <c r="T113" s="169"/>
      <c r="AT113" s="164" t="s">
        <v>193</v>
      </c>
      <c r="AU113" s="164" t="s">
        <v>82</v>
      </c>
      <c r="AV113" s="14" t="s">
        <v>189</v>
      </c>
      <c r="AW113" s="14" t="s">
        <v>36</v>
      </c>
      <c r="AX113" s="14" t="s">
        <v>22</v>
      </c>
      <c r="AY113" s="164" t="s">
        <v>181</v>
      </c>
    </row>
    <row r="114" spans="2:65" s="1" customFormat="1" ht="37.9" customHeight="1">
      <c r="B114" s="33"/>
      <c r="C114" s="132" t="s">
        <v>182</v>
      </c>
      <c r="D114" s="132" t="s">
        <v>184</v>
      </c>
      <c r="E114" s="133" t="s">
        <v>203</v>
      </c>
      <c r="F114" s="134" t="s">
        <v>204</v>
      </c>
      <c r="G114" s="135" t="s">
        <v>187</v>
      </c>
      <c r="H114" s="136">
        <v>1</v>
      </c>
      <c r="I114" s="137"/>
      <c r="J114" s="138">
        <f>ROUND(I114*H114,2)</f>
        <v>0</v>
      </c>
      <c r="K114" s="134" t="s">
        <v>188</v>
      </c>
      <c r="L114" s="33"/>
      <c r="M114" s="139" t="s">
        <v>20</v>
      </c>
      <c r="N114" s="140" t="s">
        <v>45</v>
      </c>
      <c r="P114" s="141">
        <f>O114*H114</f>
        <v>0</v>
      </c>
      <c r="Q114" s="141">
        <v>2.5329999999999998E-2</v>
      </c>
      <c r="R114" s="141">
        <f>Q114*H114</f>
        <v>2.5329999999999998E-2</v>
      </c>
      <c r="S114" s="141">
        <v>0</v>
      </c>
      <c r="T114" s="142">
        <f>S114*H114</f>
        <v>0</v>
      </c>
      <c r="AR114" s="143" t="s">
        <v>189</v>
      </c>
      <c r="AT114" s="143" t="s">
        <v>184</v>
      </c>
      <c r="AU114" s="143" t="s">
        <v>82</v>
      </c>
      <c r="AY114" s="18" t="s">
        <v>181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22</v>
      </c>
      <c r="BK114" s="144">
        <f>ROUND(I114*H114,2)</f>
        <v>0</v>
      </c>
      <c r="BL114" s="18" t="s">
        <v>189</v>
      </c>
      <c r="BM114" s="143" t="s">
        <v>205</v>
      </c>
    </row>
    <row r="115" spans="2:65" s="1" customFormat="1" ht="11.25">
      <c r="B115" s="33"/>
      <c r="D115" s="145" t="s">
        <v>191</v>
      </c>
      <c r="F115" s="146" t="s">
        <v>206</v>
      </c>
      <c r="I115" s="147"/>
      <c r="L115" s="33"/>
      <c r="M115" s="148"/>
      <c r="T115" s="54"/>
      <c r="AT115" s="18" t="s">
        <v>191</v>
      </c>
      <c r="AU115" s="18" t="s">
        <v>82</v>
      </c>
    </row>
    <row r="116" spans="2:65" s="12" customFormat="1" ht="11.25">
      <c r="B116" s="149"/>
      <c r="D116" s="150" t="s">
        <v>193</v>
      </c>
      <c r="E116" s="151" t="s">
        <v>20</v>
      </c>
      <c r="F116" s="152" t="s">
        <v>207</v>
      </c>
      <c r="H116" s="151" t="s">
        <v>20</v>
      </c>
      <c r="I116" s="153"/>
      <c r="L116" s="149"/>
      <c r="M116" s="154"/>
      <c r="T116" s="155"/>
      <c r="AT116" s="151" t="s">
        <v>193</v>
      </c>
      <c r="AU116" s="151" t="s">
        <v>82</v>
      </c>
      <c r="AV116" s="12" t="s">
        <v>22</v>
      </c>
      <c r="AW116" s="12" t="s">
        <v>36</v>
      </c>
      <c r="AX116" s="12" t="s">
        <v>74</v>
      </c>
      <c r="AY116" s="151" t="s">
        <v>181</v>
      </c>
    </row>
    <row r="117" spans="2:65" s="12" customFormat="1" ht="11.25">
      <c r="B117" s="149"/>
      <c r="D117" s="150" t="s">
        <v>193</v>
      </c>
      <c r="E117" s="151" t="s">
        <v>20</v>
      </c>
      <c r="F117" s="152" t="s">
        <v>208</v>
      </c>
      <c r="H117" s="151" t="s">
        <v>20</v>
      </c>
      <c r="I117" s="153"/>
      <c r="L117" s="149"/>
      <c r="M117" s="154"/>
      <c r="T117" s="155"/>
      <c r="AT117" s="151" t="s">
        <v>193</v>
      </c>
      <c r="AU117" s="151" t="s">
        <v>82</v>
      </c>
      <c r="AV117" s="12" t="s">
        <v>22</v>
      </c>
      <c r="AW117" s="12" t="s">
        <v>36</v>
      </c>
      <c r="AX117" s="12" t="s">
        <v>74</v>
      </c>
      <c r="AY117" s="151" t="s">
        <v>181</v>
      </c>
    </row>
    <row r="118" spans="2:65" s="13" customFormat="1" ht="11.25">
      <c r="B118" s="156"/>
      <c r="D118" s="150" t="s">
        <v>193</v>
      </c>
      <c r="E118" s="157" t="s">
        <v>20</v>
      </c>
      <c r="F118" s="158" t="s">
        <v>22</v>
      </c>
      <c r="H118" s="159">
        <v>1</v>
      </c>
      <c r="I118" s="160"/>
      <c r="L118" s="156"/>
      <c r="M118" s="161"/>
      <c r="T118" s="162"/>
      <c r="AT118" s="157" t="s">
        <v>193</v>
      </c>
      <c r="AU118" s="157" t="s">
        <v>82</v>
      </c>
      <c r="AV118" s="13" t="s">
        <v>82</v>
      </c>
      <c r="AW118" s="13" t="s">
        <v>36</v>
      </c>
      <c r="AX118" s="13" t="s">
        <v>22</v>
      </c>
      <c r="AY118" s="157" t="s">
        <v>181</v>
      </c>
    </row>
    <row r="119" spans="2:65" s="1" customFormat="1" ht="37.9" customHeight="1">
      <c r="B119" s="33"/>
      <c r="C119" s="132" t="s">
        <v>189</v>
      </c>
      <c r="D119" s="132" t="s">
        <v>184</v>
      </c>
      <c r="E119" s="133" t="s">
        <v>209</v>
      </c>
      <c r="F119" s="134" t="s">
        <v>210</v>
      </c>
      <c r="G119" s="135" t="s">
        <v>211</v>
      </c>
      <c r="H119" s="136">
        <v>0.64</v>
      </c>
      <c r="I119" s="137"/>
      <c r="J119" s="138">
        <f>ROUND(I119*H119,2)</f>
        <v>0</v>
      </c>
      <c r="K119" s="134" t="s">
        <v>188</v>
      </c>
      <c r="L119" s="33"/>
      <c r="M119" s="139" t="s">
        <v>20</v>
      </c>
      <c r="N119" s="140" t="s">
        <v>45</v>
      </c>
      <c r="P119" s="141">
        <f>O119*H119</f>
        <v>0</v>
      </c>
      <c r="Q119" s="141">
        <v>0.13319</v>
      </c>
      <c r="R119" s="141">
        <f>Q119*H119</f>
        <v>8.5241600000000001E-2</v>
      </c>
      <c r="S119" s="141">
        <v>0</v>
      </c>
      <c r="T119" s="142">
        <f>S119*H119</f>
        <v>0</v>
      </c>
      <c r="AR119" s="143" t="s">
        <v>189</v>
      </c>
      <c r="AT119" s="143" t="s">
        <v>184</v>
      </c>
      <c r="AU119" s="143" t="s">
        <v>82</v>
      </c>
      <c r="AY119" s="18" t="s">
        <v>181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22</v>
      </c>
      <c r="BK119" s="144">
        <f>ROUND(I119*H119,2)</f>
        <v>0</v>
      </c>
      <c r="BL119" s="18" t="s">
        <v>189</v>
      </c>
      <c r="BM119" s="143" t="s">
        <v>212</v>
      </c>
    </row>
    <row r="120" spans="2:65" s="1" customFormat="1" ht="11.25">
      <c r="B120" s="33"/>
      <c r="D120" s="145" t="s">
        <v>191</v>
      </c>
      <c r="F120" s="146" t="s">
        <v>213</v>
      </c>
      <c r="I120" s="147"/>
      <c r="L120" s="33"/>
      <c r="M120" s="148"/>
      <c r="T120" s="54"/>
      <c r="AT120" s="18" t="s">
        <v>191</v>
      </c>
      <c r="AU120" s="18" t="s">
        <v>82</v>
      </c>
    </row>
    <row r="121" spans="2:65" s="12" customFormat="1" ht="11.25">
      <c r="B121" s="149"/>
      <c r="D121" s="150" t="s">
        <v>193</v>
      </c>
      <c r="E121" s="151" t="s">
        <v>20</v>
      </c>
      <c r="F121" s="152" t="s">
        <v>207</v>
      </c>
      <c r="H121" s="151" t="s">
        <v>20</v>
      </c>
      <c r="I121" s="153"/>
      <c r="L121" s="149"/>
      <c r="M121" s="154"/>
      <c r="T121" s="155"/>
      <c r="AT121" s="151" t="s">
        <v>193</v>
      </c>
      <c r="AU121" s="151" t="s">
        <v>82</v>
      </c>
      <c r="AV121" s="12" t="s">
        <v>22</v>
      </c>
      <c r="AW121" s="12" t="s">
        <v>36</v>
      </c>
      <c r="AX121" s="12" t="s">
        <v>74</v>
      </c>
      <c r="AY121" s="151" t="s">
        <v>181</v>
      </c>
    </row>
    <row r="122" spans="2:65" s="12" customFormat="1" ht="11.25">
      <c r="B122" s="149"/>
      <c r="D122" s="150" t="s">
        <v>193</v>
      </c>
      <c r="E122" s="151" t="s">
        <v>20</v>
      </c>
      <c r="F122" s="152" t="s">
        <v>214</v>
      </c>
      <c r="H122" s="151" t="s">
        <v>20</v>
      </c>
      <c r="I122" s="153"/>
      <c r="L122" s="149"/>
      <c r="M122" s="154"/>
      <c r="T122" s="155"/>
      <c r="AT122" s="151" t="s">
        <v>193</v>
      </c>
      <c r="AU122" s="151" t="s">
        <v>82</v>
      </c>
      <c r="AV122" s="12" t="s">
        <v>22</v>
      </c>
      <c r="AW122" s="12" t="s">
        <v>36</v>
      </c>
      <c r="AX122" s="12" t="s">
        <v>74</v>
      </c>
      <c r="AY122" s="151" t="s">
        <v>181</v>
      </c>
    </row>
    <row r="123" spans="2:65" s="13" customFormat="1" ht="11.25">
      <c r="B123" s="156"/>
      <c r="D123" s="150" t="s">
        <v>193</v>
      </c>
      <c r="E123" s="157" t="s">
        <v>20</v>
      </c>
      <c r="F123" s="158" t="s">
        <v>215</v>
      </c>
      <c r="H123" s="159">
        <v>0.64</v>
      </c>
      <c r="I123" s="160"/>
      <c r="L123" s="156"/>
      <c r="M123" s="161"/>
      <c r="T123" s="162"/>
      <c r="AT123" s="157" t="s">
        <v>193</v>
      </c>
      <c r="AU123" s="157" t="s">
        <v>82</v>
      </c>
      <c r="AV123" s="13" t="s">
        <v>82</v>
      </c>
      <c r="AW123" s="13" t="s">
        <v>36</v>
      </c>
      <c r="AX123" s="13" t="s">
        <v>22</v>
      </c>
      <c r="AY123" s="157" t="s">
        <v>181</v>
      </c>
    </row>
    <row r="124" spans="2:65" s="1" customFormat="1" ht="37.9" customHeight="1">
      <c r="B124" s="33"/>
      <c r="C124" s="132" t="s">
        <v>216</v>
      </c>
      <c r="D124" s="132" t="s">
        <v>184</v>
      </c>
      <c r="E124" s="133" t="s">
        <v>217</v>
      </c>
      <c r="F124" s="134" t="s">
        <v>218</v>
      </c>
      <c r="G124" s="135" t="s">
        <v>211</v>
      </c>
      <c r="H124" s="136">
        <v>0.6</v>
      </c>
      <c r="I124" s="137"/>
      <c r="J124" s="138">
        <f>ROUND(I124*H124,2)</f>
        <v>0</v>
      </c>
      <c r="K124" s="134" t="s">
        <v>188</v>
      </c>
      <c r="L124" s="33"/>
      <c r="M124" s="139" t="s">
        <v>20</v>
      </c>
      <c r="N124" s="140" t="s">
        <v>45</v>
      </c>
      <c r="P124" s="141">
        <f>O124*H124</f>
        <v>0</v>
      </c>
      <c r="Q124" s="141">
        <v>0.45432</v>
      </c>
      <c r="R124" s="141">
        <f>Q124*H124</f>
        <v>0.272592</v>
      </c>
      <c r="S124" s="141">
        <v>0</v>
      </c>
      <c r="T124" s="142">
        <f>S124*H124</f>
        <v>0</v>
      </c>
      <c r="AR124" s="143" t="s">
        <v>189</v>
      </c>
      <c r="AT124" s="143" t="s">
        <v>184</v>
      </c>
      <c r="AU124" s="143" t="s">
        <v>82</v>
      </c>
      <c r="AY124" s="18" t="s">
        <v>181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22</v>
      </c>
      <c r="BK124" s="144">
        <f>ROUND(I124*H124,2)</f>
        <v>0</v>
      </c>
      <c r="BL124" s="18" t="s">
        <v>189</v>
      </c>
      <c r="BM124" s="143" t="s">
        <v>219</v>
      </c>
    </row>
    <row r="125" spans="2:65" s="1" customFormat="1" ht="11.25">
      <c r="B125" s="33"/>
      <c r="D125" s="145" t="s">
        <v>191</v>
      </c>
      <c r="F125" s="146" t="s">
        <v>220</v>
      </c>
      <c r="I125" s="147"/>
      <c r="L125" s="33"/>
      <c r="M125" s="148"/>
      <c r="T125" s="54"/>
      <c r="AT125" s="18" t="s">
        <v>191</v>
      </c>
      <c r="AU125" s="18" t="s">
        <v>82</v>
      </c>
    </row>
    <row r="126" spans="2:65" s="12" customFormat="1" ht="11.25">
      <c r="B126" s="149"/>
      <c r="D126" s="150" t="s">
        <v>193</v>
      </c>
      <c r="E126" s="151" t="s">
        <v>20</v>
      </c>
      <c r="F126" s="152" t="s">
        <v>201</v>
      </c>
      <c r="H126" s="151" t="s">
        <v>20</v>
      </c>
      <c r="I126" s="153"/>
      <c r="L126" s="149"/>
      <c r="M126" s="154"/>
      <c r="T126" s="155"/>
      <c r="AT126" s="151" t="s">
        <v>193</v>
      </c>
      <c r="AU126" s="151" t="s">
        <v>82</v>
      </c>
      <c r="AV126" s="12" t="s">
        <v>22</v>
      </c>
      <c r="AW126" s="12" t="s">
        <v>36</v>
      </c>
      <c r="AX126" s="12" t="s">
        <v>74</v>
      </c>
      <c r="AY126" s="151" t="s">
        <v>181</v>
      </c>
    </row>
    <row r="127" spans="2:65" s="13" customFormat="1" ht="11.25">
      <c r="B127" s="156"/>
      <c r="D127" s="150" t="s">
        <v>193</v>
      </c>
      <c r="E127" s="157" t="s">
        <v>20</v>
      </c>
      <c r="F127" s="158" t="s">
        <v>221</v>
      </c>
      <c r="H127" s="159">
        <v>0.6</v>
      </c>
      <c r="I127" s="160"/>
      <c r="L127" s="156"/>
      <c r="M127" s="161"/>
      <c r="T127" s="162"/>
      <c r="AT127" s="157" t="s">
        <v>193</v>
      </c>
      <c r="AU127" s="157" t="s">
        <v>82</v>
      </c>
      <c r="AV127" s="13" t="s">
        <v>82</v>
      </c>
      <c r="AW127" s="13" t="s">
        <v>36</v>
      </c>
      <c r="AX127" s="13" t="s">
        <v>22</v>
      </c>
      <c r="AY127" s="157" t="s">
        <v>181</v>
      </c>
    </row>
    <row r="128" spans="2:65" s="11" customFormat="1" ht="22.9" customHeight="1">
      <c r="B128" s="120"/>
      <c r="D128" s="121" t="s">
        <v>73</v>
      </c>
      <c r="E128" s="130" t="s">
        <v>222</v>
      </c>
      <c r="F128" s="130" t="s">
        <v>223</v>
      </c>
      <c r="I128" s="123"/>
      <c r="J128" s="131">
        <f>BK128</f>
        <v>0</v>
      </c>
      <c r="L128" s="120"/>
      <c r="M128" s="125"/>
      <c r="P128" s="126">
        <f>SUM(P129:P244)</f>
        <v>0</v>
      </c>
      <c r="R128" s="126">
        <f>SUM(R129:R244)</f>
        <v>4.4936982399999996</v>
      </c>
      <c r="T128" s="127">
        <f>SUM(T129:T244)</f>
        <v>0</v>
      </c>
      <c r="AR128" s="121" t="s">
        <v>22</v>
      </c>
      <c r="AT128" s="128" t="s">
        <v>73</v>
      </c>
      <c r="AU128" s="128" t="s">
        <v>22</v>
      </c>
      <c r="AY128" s="121" t="s">
        <v>181</v>
      </c>
      <c r="BK128" s="129">
        <f>SUM(BK129:BK244)</f>
        <v>0</v>
      </c>
    </row>
    <row r="129" spans="2:65" s="1" customFormat="1" ht="49.15" customHeight="1">
      <c r="B129" s="33"/>
      <c r="C129" s="132" t="s">
        <v>222</v>
      </c>
      <c r="D129" s="132" t="s">
        <v>184</v>
      </c>
      <c r="E129" s="133" t="s">
        <v>224</v>
      </c>
      <c r="F129" s="134" t="s">
        <v>225</v>
      </c>
      <c r="G129" s="135" t="s">
        <v>211</v>
      </c>
      <c r="H129" s="136">
        <v>39.9</v>
      </c>
      <c r="I129" s="137"/>
      <c r="J129" s="138">
        <f>ROUND(I129*H129,2)</f>
        <v>0</v>
      </c>
      <c r="K129" s="134" t="s">
        <v>188</v>
      </c>
      <c r="L129" s="33"/>
      <c r="M129" s="139" t="s">
        <v>20</v>
      </c>
      <c r="N129" s="140" t="s">
        <v>45</v>
      </c>
      <c r="P129" s="141">
        <f>O129*H129</f>
        <v>0</v>
      </c>
      <c r="Q129" s="141">
        <v>9.41E-3</v>
      </c>
      <c r="R129" s="141">
        <f>Q129*H129</f>
        <v>0.37545899999999999</v>
      </c>
      <c r="S129" s="141">
        <v>0</v>
      </c>
      <c r="T129" s="142">
        <f>S129*H129</f>
        <v>0</v>
      </c>
      <c r="AR129" s="143" t="s">
        <v>189</v>
      </c>
      <c r="AT129" s="143" t="s">
        <v>184</v>
      </c>
      <c r="AU129" s="143" t="s">
        <v>82</v>
      </c>
      <c r="AY129" s="18" t="s">
        <v>181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22</v>
      </c>
      <c r="BK129" s="144">
        <f>ROUND(I129*H129,2)</f>
        <v>0</v>
      </c>
      <c r="BL129" s="18" t="s">
        <v>189</v>
      </c>
      <c r="BM129" s="143" t="s">
        <v>226</v>
      </c>
    </row>
    <row r="130" spans="2:65" s="1" customFormat="1" ht="11.25">
      <c r="B130" s="33"/>
      <c r="D130" s="145" t="s">
        <v>191</v>
      </c>
      <c r="F130" s="146" t="s">
        <v>227</v>
      </c>
      <c r="I130" s="147"/>
      <c r="L130" s="33"/>
      <c r="M130" s="148"/>
      <c r="T130" s="54"/>
      <c r="AT130" s="18" t="s">
        <v>191</v>
      </c>
      <c r="AU130" s="18" t="s">
        <v>82</v>
      </c>
    </row>
    <row r="131" spans="2:65" s="12" customFormat="1" ht="11.25">
      <c r="B131" s="149"/>
      <c r="D131" s="150" t="s">
        <v>193</v>
      </c>
      <c r="E131" s="151" t="s">
        <v>20</v>
      </c>
      <c r="F131" s="152" t="s">
        <v>194</v>
      </c>
      <c r="H131" s="151" t="s">
        <v>20</v>
      </c>
      <c r="I131" s="153"/>
      <c r="L131" s="149"/>
      <c r="M131" s="154"/>
      <c r="T131" s="155"/>
      <c r="AT131" s="151" t="s">
        <v>193</v>
      </c>
      <c r="AU131" s="151" t="s">
        <v>82</v>
      </c>
      <c r="AV131" s="12" t="s">
        <v>22</v>
      </c>
      <c r="AW131" s="12" t="s">
        <v>36</v>
      </c>
      <c r="AX131" s="12" t="s">
        <v>74</v>
      </c>
      <c r="AY131" s="151" t="s">
        <v>181</v>
      </c>
    </row>
    <row r="132" spans="2:65" s="13" customFormat="1" ht="11.25">
      <c r="B132" s="156"/>
      <c r="D132" s="150" t="s">
        <v>193</v>
      </c>
      <c r="E132" s="157" t="s">
        <v>20</v>
      </c>
      <c r="F132" s="158" t="s">
        <v>228</v>
      </c>
      <c r="H132" s="159">
        <v>10.199999999999999</v>
      </c>
      <c r="I132" s="160"/>
      <c r="L132" s="156"/>
      <c r="M132" s="161"/>
      <c r="T132" s="162"/>
      <c r="AT132" s="157" t="s">
        <v>193</v>
      </c>
      <c r="AU132" s="157" t="s">
        <v>82</v>
      </c>
      <c r="AV132" s="13" t="s">
        <v>82</v>
      </c>
      <c r="AW132" s="13" t="s">
        <v>36</v>
      </c>
      <c r="AX132" s="13" t="s">
        <v>74</v>
      </c>
      <c r="AY132" s="157" t="s">
        <v>181</v>
      </c>
    </row>
    <row r="133" spans="2:65" s="12" customFormat="1" ht="11.25">
      <c r="B133" s="149"/>
      <c r="D133" s="150" t="s">
        <v>193</v>
      </c>
      <c r="E133" s="151" t="s">
        <v>20</v>
      </c>
      <c r="F133" s="152" t="s">
        <v>199</v>
      </c>
      <c r="H133" s="151" t="s">
        <v>20</v>
      </c>
      <c r="I133" s="153"/>
      <c r="L133" s="149"/>
      <c r="M133" s="154"/>
      <c r="T133" s="155"/>
      <c r="AT133" s="151" t="s">
        <v>193</v>
      </c>
      <c r="AU133" s="151" t="s">
        <v>82</v>
      </c>
      <c r="AV133" s="12" t="s">
        <v>22</v>
      </c>
      <c r="AW133" s="12" t="s">
        <v>36</v>
      </c>
      <c r="AX133" s="12" t="s">
        <v>74</v>
      </c>
      <c r="AY133" s="151" t="s">
        <v>181</v>
      </c>
    </row>
    <row r="134" spans="2:65" s="13" customFormat="1" ht="11.25">
      <c r="B134" s="156"/>
      <c r="D134" s="150" t="s">
        <v>193</v>
      </c>
      <c r="E134" s="157" t="s">
        <v>20</v>
      </c>
      <c r="F134" s="158" t="s">
        <v>229</v>
      </c>
      <c r="H134" s="159">
        <v>17.600000000000001</v>
      </c>
      <c r="I134" s="160"/>
      <c r="L134" s="156"/>
      <c r="M134" s="161"/>
      <c r="T134" s="162"/>
      <c r="AT134" s="157" t="s">
        <v>193</v>
      </c>
      <c r="AU134" s="157" t="s">
        <v>82</v>
      </c>
      <c r="AV134" s="13" t="s">
        <v>82</v>
      </c>
      <c r="AW134" s="13" t="s">
        <v>36</v>
      </c>
      <c r="AX134" s="13" t="s">
        <v>74</v>
      </c>
      <c r="AY134" s="157" t="s">
        <v>181</v>
      </c>
    </row>
    <row r="135" spans="2:65" s="12" customFormat="1" ht="11.25">
      <c r="B135" s="149"/>
      <c r="D135" s="150" t="s">
        <v>193</v>
      </c>
      <c r="E135" s="151" t="s">
        <v>20</v>
      </c>
      <c r="F135" s="152" t="s">
        <v>201</v>
      </c>
      <c r="H135" s="151" t="s">
        <v>20</v>
      </c>
      <c r="I135" s="153"/>
      <c r="L135" s="149"/>
      <c r="M135" s="154"/>
      <c r="T135" s="155"/>
      <c r="AT135" s="151" t="s">
        <v>193</v>
      </c>
      <c r="AU135" s="151" t="s">
        <v>82</v>
      </c>
      <c r="AV135" s="12" t="s">
        <v>22</v>
      </c>
      <c r="AW135" s="12" t="s">
        <v>36</v>
      </c>
      <c r="AX135" s="12" t="s">
        <v>74</v>
      </c>
      <c r="AY135" s="151" t="s">
        <v>181</v>
      </c>
    </row>
    <row r="136" spans="2:65" s="13" customFormat="1" ht="11.25">
      <c r="B136" s="156"/>
      <c r="D136" s="150" t="s">
        <v>193</v>
      </c>
      <c r="E136" s="157" t="s">
        <v>20</v>
      </c>
      <c r="F136" s="158" t="s">
        <v>230</v>
      </c>
      <c r="H136" s="159">
        <v>12.1</v>
      </c>
      <c r="I136" s="160"/>
      <c r="L136" s="156"/>
      <c r="M136" s="161"/>
      <c r="T136" s="162"/>
      <c r="AT136" s="157" t="s">
        <v>193</v>
      </c>
      <c r="AU136" s="157" t="s">
        <v>82</v>
      </c>
      <c r="AV136" s="13" t="s">
        <v>82</v>
      </c>
      <c r="AW136" s="13" t="s">
        <v>36</v>
      </c>
      <c r="AX136" s="13" t="s">
        <v>74</v>
      </c>
      <c r="AY136" s="157" t="s">
        <v>181</v>
      </c>
    </row>
    <row r="137" spans="2:65" s="14" customFormat="1" ht="11.25">
      <c r="B137" s="163"/>
      <c r="D137" s="150" t="s">
        <v>193</v>
      </c>
      <c r="E137" s="164" t="s">
        <v>20</v>
      </c>
      <c r="F137" s="165" t="s">
        <v>202</v>
      </c>
      <c r="H137" s="166">
        <v>39.9</v>
      </c>
      <c r="I137" s="167"/>
      <c r="L137" s="163"/>
      <c r="M137" s="168"/>
      <c r="T137" s="169"/>
      <c r="AT137" s="164" t="s">
        <v>193</v>
      </c>
      <c r="AU137" s="164" t="s">
        <v>82</v>
      </c>
      <c r="AV137" s="14" t="s">
        <v>189</v>
      </c>
      <c r="AW137" s="14" t="s">
        <v>36</v>
      </c>
      <c r="AX137" s="14" t="s">
        <v>22</v>
      </c>
      <c r="AY137" s="164" t="s">
        <v>181</v>
      </c>
    </row>
    <row r="138" spans="2:65" s="1" customFormat="1" ht="44.25" customHeight="1">
      <c r="B138" s="33"/>
      <c r="C138" s="132" t="s">
        <v>231</v>
      </c>
      <c r="D138" s="132" t="s">
        <v>184</v>
      </c>
      <c r="E138" s="133" t="s">
        <v>232</v>
      </c>
      <c r="F138" s="134" t="s">
        <v>233</v>
      </c>
      <c r="G138" s="135" t="s">
        <v>211</v>
      </c>
      <c r="H138" s="136">
        <v>170.83699999999999</v>
      </c>
      <c r="I138" s="137"/>
      <c r="J138" s="138">
        <f>ROUND(I138*H138,2)</f>
        <v>0</v>
      </c>
      <c r="K138" s="134" t="s">
        <v>188</v>
      </c>
      <c r="L138" s="33"/>
      <c r="M138" s="139" t="s">
        <v>20</v>
      </c>
      <c r="N138" s="140" t="s">
        <v>45</v>
      </c>
      <c r="P138" s="141">
        <f>O138*H138</f>
        <v>0</v>
      </c>
      <c r="Q138" s="141">
        <v>1.7399999999999999E-2</v>
      </c>
      <c r="R138" s="141">
        <f>Q138*H138</f>
        <v>2.9725637999999996</v>
      </c>
      <c r="S138" s="141">
        <v>0</v>
      </c>
      <c r="T138" s="142">
        <f>S138*H138</f>
        <v>0</v>
      </c>
      <c r="AR138" s="143" t="s">
        <v>189</v>
      </c>
      <c r="AT138" s="143" t="s">
        <v>184</v>
      </c>
      <c r="AU138" s="143" t="s">
        <v>82</v>
      </c>
      <c r="AY138" s="18" t="s">
        <v>181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22</v>
      </c>
      <c r="BK138" s="144">
        <f>ROUND(I138*H138,2)</f>
        <v>0</v>
      </c>
      <c r="BL138" s="18" t="s">
        <v>189</v>
      </c>
      <c r="BM138" s="143" t="s">
        <v>234</v>
      </c>
    </row>
    <row r="139" spans="2:65" s="1" customFormat="1" ht="11.25">
      <c r="B139" s="33"/>
      <c r="D139" s="145" t="s">
        <v>191</v>
      </c>
      <c r="F139" s="146" t="s">
        <v>235</v>
      </c>
      <c r="I139" s="147"/>
      <c r="L139" s="33"/>
      <c r="M139" s="148"/>
      <c r="T139" s="54"/>
      <c r="AT139" s="18" t="s">
        <v>191</v>
      </c>
      <c r="AU139" s="18" t="s">
        <v>82</v>
      </c>
    </row>
    <row r="140" spans="2:65" s="12" customFormat="1" ht="11.25">
      <c r="B140" s="149"/>
      <c r="D140" s="150" t="s">
        <v>193</v>
      </c>
      <c r="E140" s="151" t="s">
        <v>20</v>
      </c>
      <c r="F140" s="152" t="s">
        <v>236</v>
      </c>
      <c r="H140" s="151" t="s">
        <v>20</v>
      </c>
      <c r="I140" s="153"/>
      <c r="L140" s="149"/>
      <c r="M140" s="154"/>
      <c r="T140" s="155"/>
      <c r="AT140" s="151" t="s">
        <v>193</v>
      </c>
      <c r="AU140" s="151" t="s">
        <v>82</v>
      </c>
      <c r="AV140" s="12" t="s">
        <v>22</v>
      </c>
      <c r="AW140" s="12" t="s">
        <v>36</v>
      </c>
      <c r="AX140" s="12" t="s">
        <v>74</v>
      </c>
      <c r="AY140" s="151" t="s">
        <v>181</v>
      </c>
    </row>
    <row r="141" spans="2:65" s="12" customFormat="1" ht="11.25">
      <c r="B141" s="149"/>
      <c r="D141" s="150" t="s">
        <v>193</v>
      </c>
      <c r="E141" s="151" t="s">
        <v>20</v>
      </c>
      <c r="F141" s="152" t="s">
        <v>194</v>
      </c>
      <c r="H141" s="151" t="s">
        <v>20</v>
      </c>
      <c r="I141" s="153"/>
      <c r="L141" s="149"/>
      <c r="M141" s="154"/>
      <c r="T141" s="155"/>
      <c r="AT141" s="151" t="s">
        <v>193</v>
      </c>
      <c r="AU141" s="151" t="s">
        <v>82</v>
      </c>
      <c r="AV141" s="12" t="s">
        <v>22</v>
      </c>
      <c r="AW141" s="12" t="s">
        <v>36</v>
      </c>
      <c r="AX141" s="12" t="s">
        <v>74</v>
      </c>
      <c r="AY141" s="151" t="s">
        <v>181</v>
      </c>
    </row>
    <row r="142" spans="2:65" s="13" customFormat="1" ht="11.25">
      <c r="B142" s="156"/>
      <c r="D142" s="150" t="s">
        <v>193</v>
      </c>
      <c r="E142" s="157" t="s">
        <v>20</v>
      </c>
      <c r="F142" s="158" t="s">
        <v>237</v>
      </c>
      <c r="H142" s="159">
        <v>25.166</v>
      </c>
      <c r="I142" s="160"/>
      <c r="L142" s="156"/>
      <c r="M142" s="161"/>
      <c r="T142" s="162"/>
      <c r="AT142" s="157" t="s">
        <v>193</v>
      </c>
      <c r="AU142" s="157" t="s">
        <v>82</v>
      </c>
      <c r="AV142" s="13" t="s">
        <v>82</v>
      </c>
      <c r="AW142" s="13" t="s">
        <v>36</v>
      </c>
      <c r="AX142" s="13" t="s">
        <v>74</v>
      </c>
      <c r="AY142" s="157" t="s">
        <v>181</v>
      </c>
    </row>
    <row r="143" spans="2:65" s="13" customFormat="1" ht="11.25">
      <c r="B143" s="156"/>
      <c r="D143" s="150" t="s">
        <v>193</v>
      </c>
      <c r="E143" s="157" t="s">
        <v>20</v>
      </c>
      <c r="F143" s="158" t="s">
        <v>238</v>
      </c>
      <c r="H143" s="159">
        <v>15.404999999999999</v>
      </c>
      <c r="I143" s="160"/>
      <c r="L143" s="156"/>
      <c r="M143" s="161"/>
      <c r="T143" s="162"/>
      <c r="AT143" s="157" t="s">
        <v>193</v>
      </c>
      <c r="AU143" s="157" t="s">
        <v>82</v>
      </c>
      <c r="AV143" s="13" t="s">
        <v>82</v>
      </c>
      <c r="AW143" s="13" t="s">
        <v>36</v>
      </c>
      <c r="AX143" s="13" t="s">
        <v>74</v>
      </c>
      <c r="AY143" s="157" t="s">
        <v>181</v>
      </c>
    </row>
    <row r="144" spans="2:65" s="13" customFormat="1" ht="11.25">
      <c r="B144" s="156"/>
      <c r="D144" s="150" t="s">
        <v>193</v>
      </c>
      <c r="E144" s="157" t="s">
        <v>20</v>
      </c>
      <c r="F144" s="158" t="s">
        <v>239</v>
      </c>
      <c r="H144" s="159">
        <v>16.856000000000002</v>
      </c>
      <c r="I144" s="160"/>
      <c r="L144" s="156"/>
      <c r="M144" s="161"/>
      <c r="T144" s="162"/>
      <c r="AT144" s="157" t="s">
        <v>193</v>
      </c>
      <c r="AU144" s="157" t="s">
        <v>82</v>
      </c>
      <c r="AV144" s="13" t="s">
        <v>82</v>
      </c>
      <c r="AW144" s="13" t="s">
        <v>36</v>
      </c>
      <c r="AX144" s="13" t="s">
        <v>74</v>
      </c>
      <c r="AY144" s="157" t="s">
        <v>181</v>
      </c>
    </row>
    <row r="145" spans="2:51" s="13" customFormat="1" ht="11.25">
      <c r="B145" s="156"/>
      <c r="D145" s="150" t="s">
        <v>193</v>
      </c>
      <c r="E145" s="157" t="s">
        <v>20</v>
      </c>
      <c r="F145" s="158" t="s">
        <v>240</v>
      </c>
      <c r="H145" s="159">
        <v>13.16</v>
      </c>
      <c r="I145" s="160"/>
      <c r="L145" s="156"/>
      <c r="M145" s="161"/>
      <c r="T145" s="162"/>
      <c r="AT145" s="157" t="s">
        <v>193</v>
      </c>
      <c r="AU145" s="157" t="s">
        <v>82</v>
      </c>
      <c r="AV145" s="13" t="s">
        <v>82</v>
      </c>
      <c r="AW145" s="13" t="s">
        <v>36</v>
      </c>
      <c r="AX145" s="13" t="s">
        <v>74</v>
      </c>
      <c r="AY145" s="157" t="s">
        <v>181</v>
      </c>
    </row>
    <row r="146" spans="2:51" s="13" customFormat="1" ht="11.25">
      <c r="B146" s="156"/>
      <c r="D146" s="150" t="s">
        <v>193</v>
      </c>
      <c r="E146" s="157" t="s">
        <v>20</v>
      </c>
      <c r="F146" s="158" t="s">
        <v>241</v>
      </c>
      <c r="H146" s="159">
        <v>12.146000000000001</v>
      </c>
      <c r="I146" s="160"/>
      <c r="L146" s="156"/>
      <c r="M146" s="161"/>
      <c r="T146" s="162"/>
      <c r="AT146" s="157" t="s">
        <v>193</v>
      </c>
      <c r="AU146" s="157" t="s">
        <v>82</v>
      </c>
      <c r="AV146" s="13" t="s">
        <v>82</v>
      </c>
      <c r="AW146" s="13" t="s">
        <v>36</v>
      </c>
      <c r="AX146" s="13" t="s">
        <v>74</v>
      </c>
      <c r="AY146" s="157" t="s">
        <v>181</v>
      </c>
    </row>
    <row r="147" spans="2:51" s="13" customFormat="1" ht="11.25">
      <c r="B147" s="156"/>
      <c r="D147" s="150" t="s">
        <v>193</v>
      </c>
      <c r="E147" s="157" t="s">
        <v>20</v>
      </c>
      <c r="F147" s="158" t="s">
        <v>242</v>
      </c>
      <c r="H147" s="159">
        <v>20.251999999999999</v>
      </c>
      <c r="I147" s="160"/>
      <c r="L147" s="156"/>
      <c r="M147" s="161"/>
      <c r="T147" s="162"/>
      <c r="AT147" s="157" t="s">
        <v>193</v>
      </c>
      <c r="AU147" s="157" t="s">
        <v>82</v>
      </c>
      <c r="AV147" s="13" t="s">
        <v>82</v>
      </c>
      <c r="AW147" s="13" t="s">
        <v>36</v>
      </c>
      <c r="AX147" s="13" t="s">
        <v>74</v>
      </c>
      <c r="AY147" s="157" t="s">
        <v>181</v>
      </c>
    </row>
    <row r="148" spans="2:51" s="12" customFormat="1" ht="11.25">
      <c r="B148" s="149"/>
      <c r="D148" s="150" t="s">
        <v>193</v>
      </c>
      <c r="E148" s="151" t="s">
        <v>20</v>
      </c>
      <c r="F148" s="152" t="s">
        <v>199</v>
      </c>
      <c r="H148" s="151" t="s">
        <v>20</v>
      </c>
      <c r="I148" s="153"/>
      <c r="L148" s="149"/>
      <c r="M148" s="154"/>
      <c r="T148" s="155"/>
      <c r="AT148" s="151" t="s">
        <v>193</v>
      </c>
      <c r="AU148" s="151" t="s">
        <v>82</v>
      </c>
      <c r="AV148" s="12" t="s">
        <v>22</v>
      </c>
      <c r="AW148" s="12" t="s">
        <v>36</v>
      </c>
      <c r="AX148" s="12" t="s">
        <v>74</v>
      </c>
      <c r="AY148" s="151" t="s">
        <v>181</v>
      </c>
    </row>
    <row r="149" spans="2:51" s="13" customFormat="1" ht="11.25">
      <c r="B149" s="156"/>
      <c r="D149" s="150" t="s">
        <v>193</v>
      </c>
      <c r="E149" s="157" t="s">
        <v>20</v>
      </c>
      <c r="F149" s="158" t="s">
        <v>243</v>
      </c>
      <c r="H149" s="159">
        <v>35.054000000000002</v>
      </c>
      <c r="I149" s="160"/>
      <c r="L149" s="156"/>
      <c r="M149" s="161"/>
      <c r="T149" s="162"/>
      <c r="AT149" s="157" t="s">
        <v>193</v>
      </c>
      <c r="AU149" s="157" t="s">
        <v>82</v>
      </c>
      <c r="AV149" s="13" t="s">
        <v>82</v>
      </c>
      <c r="AW149" s="13" t="s">
        <v>36</v>
      </c>
      <c r="AX149" s="13" t="s">
        <v>74</v>
      </c>
      <c r="AY149" s="157" t="s">
        <v>181</v>
      </c>
    </row>
    <row r="150" spans="2:51" s="13" customFormat="1" ht="11.25">
      <c r="B150" s="156"/>
      <c r="D150" s="150" t="s">
        <v>193</v>
      </c>
      <c r="E150" s="157" t="s">
        <v>20</v>
      </c>
      <c r="F150" s="158" t="s">
        <v>244</v>
      </c>
      <c r="H150" s="159">
        <v>45.649000000000001</v>
      </c>
      <c r="I150" s="160"/>
      <c r="L150" s="156"/>
      <c r="M150" s="161"/>
      <c r="T150" s="162"/>
      <c r="AT150" s="157" t="s">
        <v>193</v>
      </c>
      <c r="AU150" s="157" t="s">
        <v>82</v>
      </c>
      <c r="AV150" s="13" t="s">
        <v>82</v>
      </c>
      <c r="AW150" s="13" t="s">
        <v>36</v>
      </c>
      <c r="AX150" s="13" t="s">
        <v>74</v>
      </c>
      <c r="AY150" s="157" t="s">
        <v>181</v>
      </c>
    </row>
    <row r="151" spans="2:51" s="13" customFormat="1" ht="11.25">
      <c r="B151" s="156"/>
      <c r="D151" s="150" t="s">
        <v>193</v>
      </c>
      <c r="E151" s="157" t="s">
        <v>20</v>
      </c>
      <c r="F151" s="158" t="s">
        <v>245</v>
      </c>
      <c r="H151" s="159">
        <v>24.21</v>
      </c>
      <c r="I151" s="160"/>
      <c r="L151" s="156"/>
      <c r="M151" s="161"/>
      <c r="T151" s="162"/>
      <c r="AT151" s="157" t="s">
        <v>193</v>
      </c>
      <c r="AU151" s="157" t="s">
        <v>82</v>
      </c>
      <c r="AV151" s="13" t="s">
        <v>82</v>
      </c>
      <c r="AW151" s="13" t="s">
        <v>36</v>
      </c>
      <c r="AX151" s="13" t="s">
        <v>74</v>
      </c>
      <c r="AY151" s="157" t="s">
        <v>181</v>
      </c>
    </row>
    <row r="152" spans="2:51" s="12" customFormat="1" ht="11.25">
      <c r="B152" s="149"/>
      <c r="D152" s="150" t="s">
        <v>193</v>
      </c>
      <c r="E152" s="151" t="s">
        <v>20</v>
      </c>
      <c r="F152" s="152" t="s">
        <v>201</v>
      </c>
      <c r="H152" s="151" t="s">
        <v>20</v>
      </c>
      <c r="I152" s="153"/>
      <c r="L152" s="149"/>
      <c r="M152" s="154"/>
      <c r="T152" s="155"/>
      <c r="AT152" s="151" t="s">
        <v>193</v>
      </c>
      <c r="AU152" s="151" t="s">
        <v>82</v>
      </c>
      <c r="AV152" s="12" t="s">
        <v>22</v>
      </c>
      <c r="AW152" s="12" t="s">
        <v>36</v>
      </c>
      <c r="AX152" s="12" t="s">
        <v>74</v>
      </c>
      <c r="AY152" s="151" t="s">
        <v>181</v>
      </c>
    </row>
    <row r="153" spans="2:51" s="13" customFormat="1" ht="22.5">
      <c r="B153" s="156"/>
      <c r="D153" s="150" t="s">
        <v>193</v>
      </c>
      <c r="E153" s="157" t="s">
        <v>20</v>
      </c>
      <c r="F153" s="158" t="s">
        <v>246</v>
      </c>
      <c r="H153" s="159">
        <v>99.522999999999996</v>
      </c>
      <c r="I153" s="160"/>
      <c r="L153" s="156"/>
      <c r="M153" s="161"/>
      <c r="T153" s="162"/>
      <c r="AT153" s="157" t="s">
        <v>193</v>
      </c>
      <c r="AU153" s="157" t="s">
        <v>82</v>
      </c>
      <c r="AV153" s="13" t="s">
        <v>82</v>
      </c>
      <c r="AW153" s="13" t="s">
        <v>36</v>
      </c>
      <c r="AX153" s="13" t="s">
        <v>74</v>
      </c>
      <c r="AY153" s="157" t="s">
        <v>181</v>
      </c>
    </row>
    <row r="154" spans="2:51" s="15" customFormat="1" ht="11.25">
      <c r="B154" s="170"/>
      <c r="D154" s="150" t="s">
        <v>193</v>
      </c>
      <c r="E154" s="171" t="s">
        <v>20</v>
      </c>
      <c r="F154" s="172" t="s">
        <v>247</v>
      </c>
      <c r="H154" s="173">
        <v>307.42099999999999</v>
      </c>
      <c r="I154" s="174"/>
      <c r="L154" s="170"/>
      <c r="M154" s="175"/>
      <c r="T154" s="176"/>
      <c r="AT154" s="171" t="s">
        <v>193</v>
      </c>
      <c r="AU154" s="171" t="s">
        <v>82</v>
      </c>
      <c r="AV154" s="15" t="s">
        <v>182</v>
      </c>
      <c r="AW154" s="15" t="s">
        <v>36</v>
      </c>
      <c r="AX154" s="15" t="s">
        <v>74</v>
      </c>
      <c r="AY154" s="171" t="s">
        <v>181</v>
      </c>
    </row>
    <row r="155" spans="2:51" s="12" customFormat="1" ht="11.25">
      <c r="B155" s="149"/>
      <c r="D155" s="150" t="s">
        <v>193</v>
      </c>
      <c r="E155" s="151" t="s">
        <v>20</v>
      </c>
      <c r="F155" s="152" t="s">
        <v>248</v>
      </c>
      <c r="H155" s="151" t="s">
        <v>20</v>
      </c>
      <c r="I155" s="153"/>
      <c r="L155" s="149"/>
      <c r="M155" s="154"/>
      <c r="T155" s="155"/>
      <c r="AT155" s="151" t="s">
        <v>193</v>
      </c>
      <c r="AU155" s="151" t="s">
        <v>82</v>
      </c>
      <c r="AV155" s="12" t="s">
        <v>22</v>
      </c>
      <c r="AW155" s="12" t="s">
        <v>36</v>
      </c>
      <c r="AX155" s="12" t="s">
        <v>74</v>
      </c>
      <c r="AY155" s="151" t="s">
        <v>181</v>
      </c>
    </row>
    <row r="156" spans="2:51" s="13" customFormat="1" ht="11.25">
      <c r="B156" s="156"/>
      <c r="D156" s="150" t="s">
        <v>193</v>
      </c>
      <c r="E156" s="157" t="s">
        <v>20</v>
      </c>
      <c r="F156" s="158" t="s">
        <v>249</v>
      </c>
      <c r="H156" s="159">
        <v>-101.956</v>
      </c>
      <c r="I156" s="160"/>
      <c r="L156" s="156"/>
      <c r="M156" s="161"/>
      <c r="T156" s="162"/>
      <c r="AT156" s="157" t="s">
        <v>193</v>
      </c>
      <c r="AU156" s="157" t="s">
        <v>82</v>
      </c>
      <c r="AV156" s="13" t="s">
        <v>82</v>
      </c>
      <c r="AW156" s="13" t="s">
        <v>36</v>
      </c>
      <c r="AX156" s="13" t="s">
        <v>74</v>
      </c>
      <c r="AY156" s="157" t="s">
        <v>181</v>
      </c>
    </row>
    <row r="157" spans="2:51" s="15" customFormat="1" ht="11.25">
      <c r="B157" s="170"/>
      <c r="D157" s="150" t="s">
        <v>193</v>
      </c>
      <c r="E157" s="171" t="s">
        <v>20</v>
      </c>
      <c r="F157" s="172" t="s">
        <v>247</v>
      </c>
      <c r="H157" s="173">
        <v>-101.956</v>
      </c>
      <c r="I157" s="174"/>
      <c r="L157" s="170"/>
      <c r="M157" s="175"/>
      <c r="T157" s="176"/>
      <c r="AT157" s="171" t="s">
        <v>193</v>
      </c>
      <c r="AU157" s="171" t="s">
        <v>82</v>
      </c>
      <c r="AV157" s="15" t="s">
        <v>182</v>
      </c>
      <c r="AW157" s="15" t="s">
        <v>36</v>
      </c>
      <c r="AX157" s="15" t="s">
        <v>74</v>
      </c>
      <c r="AY157" s="171" t="s">
        <v>181</v>
      </c>
    </row>
    <row r="158" spans="2:51" s="12" customFormat="1" ht="11.25">
      <c r="B158" s="149"/>
      <c r="D158" s="150" t="s">
        <v>193</v>
      </c>
      <c r="E158" s="151" t="s">
        <v>20</v>
      </c>
      <c r="F158" s="152" t="s">
        <v>250</v>
      </c>
      <c r="H158" s="151" t="s">
        <v>20</v>
      </c>
      <c r="I158" s="153"/>
      <c r="L158" s="149"/>
      <c r="M158" s="154"/>
      <c r="T158" s="155"/>
      <c r="AT158" s="151" t="s">
        <v>193</v>
      </c>
      <c r="AU158" s="151" t="s">
        <v>82</v>
      </c>
      <c r="AV158" s="12" t="s">
        <v>22</v>
      </c>
      <c r="AW158" s="12" t="s">
        <v>36</v>
      </c>
      <c r="AX158" s="12" t="s">
        <v>74</v>
      </c>
      <c r="AY158" s="151" t="s">
        <v>181</v>
      </c>
    </row>
    <row r="159" spans="2:51" s="12" customFormat="1" ht="11.25">
      <c r="B159" s="149"/>
      <c r="D159" s="150" t="s">
        <v>193</v>
      </c>
      <c r="E159" s="151" t="s">
        <v>20</v>
      </c>
      <c r="F159" s="152" t="s">
        <v>194</v>
      </c>
      <c r="H159" s="151" t="s">
        <v>20</v>
      </c>
      <c r="I159" s="153"/>
      <c r="L159" s="149"/>
      <c r="M159" s="154"/>
      <c r="T159" s="155"/>
      <c r="AT159" s="151" t="s">
        <v>193</v>
      </c>
      <c r="AU159" s="151" t="s">
        <v>82</v>
      </c>
      <c r="AV159" s="12" t="s">
        <v>22</v>
      </c>
      <c r="AW159" s="12" t="s">
        <v>36</v>
      </c>
      <c r="AX159" s="12" t="s">
        <v>74</v>
      </c>
      <c r="AY159" s="151" t="s">
        <v>181</v>
      </c>
    </row>
    <row r="160" spans="2:51" s="13" customFormat="1" ht="11.25">
      <c r="B160" s="156"/>
      <c r="D160" s="150" t="s">
        <v>193</v>
      </c>
      <c r="E160" s="157" t="s">
        <v>20</v>
      </c>
      <c r="F160" s="158" t="s">
        <v>251</v>
      </c>
      <c r="H160" s="159">
        <v>-0.621</v>
      </c>
      <c r="I160" s="160"/>
      <c r="L160" s="156"/>
      <c r="M160" s="161"/>
      <c r="T160" s="162"/>
      <c r="AT160" s="157" t="s">
        <v>193</v>
      </c>
      <c r="AU160" s="157" t="s">
        <v>82</v>
      </c>
      <c r="AV160" s="13" t="s">
        <v>82</v>
      </c>
      <c r="AW160" s="13" t="s">
        <v>36</v>
      </c>
      <c r="AX160" s="13" t="s">
        <v>74</v>
      </c>
      <c r="AY160" s="157" t="s">
        <v>181</v>
      </c>
    </row>
    <row r="161" spans="2:51" s="13" customFormat="1" ht="11.25">
      <c r="B161" s="156"/>
      <c r="D161" s="150" t="s">
        <v>193</v>
      </c>
      <c r="E161" s="157" t="s">
        <v>20</v>
      </c>
      <c r="F161" s="158" t="s">
        <v>252</v>
      </c>
      <c r="H161" s="159">
        <v>-9.6440000000000001</v>
      </c>
      <c r="I161" s="160"/>
      <c r="L161" s="156"/>
      <c r="M161" s="161"/>
      <c r="T161" s="162"/>
      <c r="AT161" s="157" t="s">
        <v>193</v>
      </c>
      <c r="AU161" s="157" t="s">
        <v>82</v>
      </c>
      <c r="AV161" s="13" t="s">
        <v>82</v>
      </c>
      <c r="AW161" s="13" t="s">
        <v>36</v>
      </c>
      <c r="AX161" s="13" t="s">
        <v>74</v>
      </c>
      <c r="AY161" s="157" t="s">
        <v>181</v>
      </c>
    </row>
    <row r="162" spans="2:51" s="13" customFormat="1" ht="11.25">
      <c r="B162" s="156"/>
      <c r="D162" s="150" t="s">
        <v>193</v>
      </c>
      <c r="E162" s="157" t="s">
        <v>20</v>
      </c>
      <c r="F162" s="158" t="s">
        <v>253</v>
      </c>
      <c r="H162" s="159">
        <v>-4.5309999999999997</v>
      </c>
      <c r="I162" s="160"/>
      <c r="L162" s="156"/>
      <c r="M162" s="161"/>
      <c r="T162" s="162"/>
      <c r="AT162" s="157" t="s">
        <v>193</v>
      </c>
      <c r="AU162" s="157" t="s">
        <v>82</v>
      </c>
      <c r="AV162" s="13" t="s">
        <v>82</v>
      </c>
      <c r="AW162" s="13" t="s">
        <v>36</v>
      </c>
      <c r="AX162" s="13" t="s">
        <v>74</v>
      </c>
      <c r="AY162" s="157" t="s">
        <v>181</v>
      </c>
    </row>
    <row r="163" spans="2:51" s="12" customFormat="1" ht="11.25">
      <c r="B163" s="149"/>
      <c r="D163" s="150" t="s">
        <v>193</v>
      </c>
      <c r="E163" s="151" t="s">
        <v>20</v>
      </c>
      <c r="F163" s="152" t="s">
        <v>199</v>
      </c>
      <c r="H163" s="151" t="s">
        <v>20</v>
      </c>
      <c r="I163" s="153"/>
      <c r="L163" s="149"/>
      <c r="M163" s="154"/>
      <c r="T163" s="155"/>
      <c r="AT163" s="151" t="s">
        <v>193</v>
      </c>
      <c r="AU163" s="151" t="s">
        <v>82</v>
      </c>
      <c r="AV163" s="12" t="s">
        <v>22</v>
      </c>
      <c r="AW163" s="12" t="s">
        <v>36</v>
      </c>
      <c r="AX163" s="12" t="s">
        <v>74</v>
      </c>
      <c r="AY163" s="151" t="s">
        <v>181</v>
      </c>
    </row>
    <row r="164" spans="2:51" s="13" customFormat="1" ht="11.25">
      <c r="B164" s="156"/>
      <c r="D164" s="150" t="s">
        <v>193</v>
      </c>
      <c r="E164" s="157" t="s">
        <v>20</v>
      </c>
      <c r="F164" s="158" t="s">
        <v>254</v>
      </c>
      <c r="H164" s="159">
        <v>-6.8339999999999996</v>
      </c>
      <c r="I164" s="160"/>
      <c r="L164" s="156"/>
      <c r="M164" s="161"/>
      <c r="T164" s="162"/>
      <c r="AT164" s="157" t="s">
        <v>193</v>
      </c>
      <c r="AU164" s="157" t="s">
        <v>82</v>
      </c>
      <c r="AV164" s="13" t="s">
        <v>82</v>
      </c>
      <c r="AW164" s="13" t="s">
        <v>36</v>
      </c>
      <c r="AX164" s="13" t="s">
        <v>74</v>
      </c>
      <c r="AY164" s="157" t="s">
        <v>181</v>
      </c>
    </row>
    <row r="165" spans="2:51" s="13" customFormat="1" ht="11.25">
      <c r="B165" s="156"/>
      <c r="D165" s="150" t="s">
        <v>193</v>
      </c>
      <c r="E165" s="157" t="s">
        <v>20</v>
      </c>
      <c r="F165" s="158" t="s">
        <v>255</v>
      </c>
      <c r="H165" s="159">
        <v>-14.183999999999999</v>
      </c>
      <c r="I165" s="160"/>
      <c r="L165" s="156"/>
      <c r="M165" s="161"/>
      <c r="T165" s="162"/>
      <c r="AT165" s="157" t="s">
        <v>193</v>
      </c>
      <c r="AU165" s="157" t="s">
        <v>82</v>
      </c>
      <c r="AV165" s="13" t="s">
        <v>82</v>
      </c>
      <c r="AW165" s="13" t="s">
        <v>36</v>
      </c>
      <c r="AX165" s="13" t="s">
        <v>74</v>
      </c>
      <c r="AY165" s="157" t="s">
        <v>181</v>
      </c>
    </row>
    <row r="166" spans="2:51" s="12" customFormat="1" ht="11.25">
      <c r="B166" s="149"/>
      <c r="D166" s="150" t="s">
        <v>193</v>
      </c>
      <c r="E166" s="151" t="s">
        <v>20</v>
      </c>
      <c r="F166" s="152" t="s">
        <v>201</v>
      </c>
      <c r="H166" s="151" t="s">
        <v>20</v>
      </c>
      <c r="I166" s="153"/>
      <c r="L166" s="149"/>
      <c r="M166" s="154"/>
      <c r="T166" s="155"/>
      <c r="AT166" s="151" t="s">
        <v>193</v>
      </c>
      <c r="AU166" s="151" t="s">
        <v>82</v>
      </c>
      <c r="AV166" s="12" t="s">
        <v>22</v>
      </c>
      <c r="AW166" s="12" t="s">
        <v>36</v>
      </c>
      <c r="AX166" s="12" t="s">
        <v>74</v>
      </c>
      <c r="AY166" s="151" t="s">
        <v>181</v>
      </c>
    </row>
    <row r="167" spans="2:51" s="13" customFormat="1" ht="11.25">
      <c r="B167" s="156"/>
      <c r="D167" s="150" t="s">
        <v>193</v>
      </c>
      <c r="E167" s="157" t="s">
        <v>20</v>
      </c>
      <c r="F167" s="158" t="s">
        <v>256</v>
      </c>
      <c r="H167" s="159">
        <v>-4.5220000000000002</v>
      </c>
      <c r="I167" s="160"/>
      <c r="L167" s="156"/>
      <c r="M167" s="161"/>
      <c r="T167" s="162"/>
      <c r="AT167" s="157" t="s">
        <v>193</v>
      </c>
      <c r="AU167" s="157" t="s">
        <v>82</v>
      </c>
      <c r="AV167" s="13" t="s">
        <v>82</v>
      </c>
      <c r="AW167" s="13" t="s">
        <v>36</v>
      </c>
      <c r="AX167" s="13" t="s">
        <v>74</v>
      </c>
      <c r="AY167" s="157" t="s">
        <v>181</v>
      </c>
    </row>
    <row r="168" spans="2:51" s="13" customFormat="1" ht="11.25">
      <c r="B168" s="156"/>
      <c r="D168" s="150" t="s">
        <v>193</v>
      </c>
      <c r="E168" s="157" t="s">
        <v>20</v>
      </c>
      <c r="F168" s="158" t="s">
        <v>257</v>
      </c>
      <c r="H168" s="159">
        <v>-11.82</v>
      </c>
      <c r="I168" s="160"/>
      <c r="L168" s="156"/>
      <c r="M168" s="161"/>
      <c r="T168" s="162"/>
      <c r="AT168" s="157" t="s">
        <v>193</v>
      </c>
      <c r="AU168" s="157" t="s">
        <v>82</v>
      </c>
      <c r="AV168" s="13" t="s">
        <v>82</v>
      </c>
      <c r="AW168" s="13" t="s">
        <v>36</v>
      </c>
      <c r="AX168" s="13" t="s">
        <v>74</v>
      </c>
      <c r="AY168" s="157" t="s">
        <v>181</v>
      </c>
    </row>
    <row r="169" spans="2:51" s="15" customFormat="1" ht="11.25">
      <c r="B169" s="170"/>
      <c r="D169" s="150" t="s">
        <v>193</v>
      </c>
      <c r="E169" s="171" t="s">
        <v>20</v>
      </c>
      <c r="F169" s="172" t="s">
        <v>247</v>
      </c>
      <c r="H169" s="173">
        <v>-52.155999999999999</v>
      </c>
      <c r="I169" s="174"/>
      <c r="L169" s="170"/>
      <c r="M169" s="175"/>
      <c r="T169" s="176"/>
      <c r="AT169" s="171" t="s">
        <v>193</v>
      </c>
      <c r="AU169" s="171" t="s">
        <v>82</v>
      </c>
      <c r="AV169" s="15" t="s">
        <v>182</v>
      </c>
      <c r="AW169" s="15" t="s">
        <v>36</v>
      </c>
      <c r="AX169" s="15" t="s">
        <v>74</v>
      </c>
      <c r="AY169" s="171" t="s">
        <v>181</v>
      </c>
    </row>
    <row r="170" spans="2:51" s="12" customFormat="1" ht="11.25">
      <c r="B170" s="149"/>
      <c r="D170" s="150" t="s">
        <v>193</v>
      </c>
      <c r="E170" s="151" t="s">
        <v>20</v>
      </c>
      <c r="F170" s="152" t="s">
        <v>258</v>
      </c>
      <c r="H170" s="151" t="s">
        <v>20</v>
      </c>
      <c r="I170" s="153"/>
      <c r="L170" s="149"/>
      <c r="M170" s="154"/>
      <c r="T170" s="155"/>
      <c r="AT170" s="151" t="s">
        <v>193</v>
      </c>
      <c r="AU170" s="151" t="s">
        <v>82</v>
      </c>
      <c r="AV170" s="12" t="s">
        <v>22</v>
      </c>
      <c r="AW170" s="12" t="s">
        <v>36</v>
      </c>
      <c r="AX170" s="12" t="s">
        <v>74</v>
      </c>
      <c r="AY170" s="151" t="s">
        <v>181</v>
      </c>
    </row>
    <row r="171" spans="2:51" s="12" customFormat="1" ht="11.25">
      <c r="B171" s="149"/>
      <c r="D171" s="150" t="s">
        <v>193</v>
      </c>
      <c r="E171" s="151" t="s">
        <v>20</v>
      </c>
      <c r="F171" s="152" t="s">
        <v>194</v>
      </c>
      <c r="H171" s="151" t="s">
        <v>20</v>
      </c>
      <c r="I171" s="153"/>
      <c r="L171" s="149"/>
      <c r="M171" s="154"/>
      <c r="T171" s="155"/>
      <c r="AT171" s="151" t="s">
        <v>193</v>
      </c>
      <c r="AU171" s="151" t="s">
        <v>82</v>
      </c>
      <c r="AV171" s="12" t="s">
        <v>22</v>
      </c>
      <c r="AW171" s="12" t="s">
        <v>36</v>
      </c>
      <c r="AX171" s="12" t="s">
        <v>74</v>
      </c>
      <c r="AY171" s="151" t="s">
        <v>181</v>
      </c>
    </row>
    <row r="172" spans="2:51" s="13" customFormat="1" ht="11.25">
      <c r="B172" s="156"/>
      <c r="D172" s="150" t="s">
        <v>193</v>
      </c>
      <c r="E172" s="157" t="s">
        <v>20</v>
      </c>
      <c r="F172" s="158" t="s">
        <v>259</v>
      </c>
      <c r="H172" s="159">
        <v>0.95199999999999996</v>
      </c>
      <c r="I172" s="160"/>
      <c r="L172" s="156"/>
      <c r="M172" s="161"/>
      <c r="T172" s="162"/>
      <c r="AT172" s="157" t="s">
        <v>193</v>
      </c>
      <c r="AU172" s="157" t="s">
        <v>82</v>
      </c>
      <c r="AV172" s="13" t="s">
        <v>82</v>
      </c>
      <c r="AW172" s="13" t="s">
        <v>36</v>
      </c>
      <c r="AX172" s="13" t="s">
        <v>74</v>
      </c>
      <c r="AY172" s="157" t="s">
        <v>181</v>
      </c>
    </row>
    <row r="173" spans="2:51" s="12" customFormat="1" ht="11.25">
      <c r="B173" s="149"/>
      <c r="D173" s="150" t="s">
        <v>193</v>
      </c>
      <c r="E173" s="151" t="s">
        <v>20</v>
      </c>
      <c r="F173" s="152" t="s">
        <v>199</v>
      </c>
      <c r="H173" s="151" t="s">
        <v>20</v>
      </c>
      <c r="I173" s="153"/>
      <c r="L173" s="149"/>
      <c r="M173" s="154"/>
      <c r="T173" s="155"/>
      <c r="AT173" s="151" t="s">
        <v>193</v>
      </c>
      <c r="AU173" s="151" t="s">
        <v>82</v>
      </c>
      <c r="AV173" s="12" t="s">
        <v>22</v>
      </c>
      <c r="AW173" s="12" t="s">
        <v>36</v>
      </c>
      <c r="AX173" s="12" t="s">
        <v>74</v>
      </c>
      <c r="AY173" s="151" t="s">
        <v>181</v>
      </c>
    </row>
    <row r="174" spans="2:51" s="13" customFormat="1" ht="11.25">
      <c r="B174" s="156"/>
      <c r="D174" s="150" t="s">
        <v>193</v>
      </c>
      <c r="E174" s="157" t="s">
        <v>20</v>
      </c>
      <c r="F174" s="158" t="s">
        <v>260</v>
      </c>
      <c r="H174" s="159">
        <v>9.9540000000000006</v>
      </c>
      <c r="I174" s="160"/>
      <c r="L174" s="156"/>
      <c r="M174" s="161"/>
      <c r="T174" s="162"/>
      <c r="AT174" s="157" t="s">
        <v>193</v>
      </c>
      <c r="AU174" s="157" t="s">
        <v>82</v>
      </c>
      <c r="AV174" s="13" t="s">
        <v>82</v>
      </c>
      <c r="AW174" s="13" t="s">
        <v>36</v>
      </c>
      <c r="AX174" s="13" t="s">
        <v>74</v>
      </c>
      <c r="AY174" s="157" t="s">
        <v>181</v>
      </c>
    </row>
    <row r="175" spans="2:51" s="12" customFormat="1" ht="11.25">
      <c r="B175" s="149"/>
      <c r="D175" s="150" t="s">
        <v>193</v>
      </c>
      <c r="E175" s="151" t="s">
        <v>20</v>
      </c>
      <c r="F175" s="152" t="s">
        <v>201</v>
      </c>
      <c r="H175" s="151" t="s">
        <v>20</v>
      </c>
      <c r="I175" s="153"/>
      <c r="L175" s="149"/>
      <c r="M175" s="154"/>
      <c r="T175" s="155"/>
      <c r="AT175" s="151" t="s">
        <v>193</v>
      </c>
      <c r="AU175" s="151" t="s">
        <v>82</v>
      </c>
      <c r="AV175" s="12" t="s">
        <v>22</v>
      </c>
      <c r="AW175" s="12" t="s">
        <v>36</v>
      </c>
      <c r="AX175" s="12" t="s">
        <v>74</v>
      </c>
      <c r="AY175" s="151" t="s">
        <v>181</v>
      </c>
    </row>
    <row r="176" spans="2:51" s="13" customFormat="1" ht="11.25">
      <c r="B176" s="156"/>
      <c r="D176" s="150" t="s">
        <v>193</v>
      </c>
      <c r="E176" s="157" t="s">
        <v>20</v>
      </c>
      <c r="F176" s="158" t="s">
        <v>261</v>
      </c>
      <c r="H176" s="159">
        <v>6.6219999999999999</v>
      </c>
      <c r="I176" s="160"/>
      <c r="L176" s="156"/>
      <c r="M176" s="161"/>
      <c r="T176" s="162"/>
      <c r="AT176" s="157" t="s">
        <v>193</v>
      </c>
      <c r="AU176" s="157" t="s">
        <v>82</v>
      </c>
      <c r="AV176" s="13" t="s">
        <v>82</v>
      </c>
      <c r="AW176" s="13" t="s">
        <v>36</v>
      </c>
      <c r="AX176" s="13" t="s">
        <v>74</v>
      </c>
      <c r="AY176" s="157" t="s">
        <v>181</v>
      </c>
    </row>
    <row r="177" spans="2:65" s="15" customFormat="1" ht="11.25">
      <c r="B177" s="170"/>
      <c r="D177" s="150" t="s">
        <v>193</v>
      </c>
      <c r="E177" s="171" t="s">
        <v>20</v>
      </c>
      <c r="F177" s="172" t="s">
        <v>247</v>
      </c>
      <c r="H177" s="173">
        <v>17.527999999999999</v>
      </c>
      <c r="I177" s="174"/>
      <c r="L177" s="170"/>
      <c r="M177" s="175"/>
      <c r="T177" s="176"/>
      <c r="AT177" s="171" t="s">
        <v>193</v>
      </c>
      <c r="AU177" s="171" t="s">
        <v>82</v>
      </c>
      <c r="AV177" s="15" t="s">
        <v>182</v>
      </c>
      <c r="AW177" s="15" t="s">
        <v>36</v>
      </c>
      <c r="AX177" s="15" t="s">
        <v>74</v>
      </c>
      <c r="AY177" s="171" t="s">
        <v>181</v>
      </c>
    </row>
    <row r="178" spans="2:65" s="14" customFormat="1" ht="11.25">
      <c r="B178" s="163"/>
      <c r="D178" s="150" t="s">
        <v>193</v>
      </c>
      <c r="E178" s="164" t="s">
        <v>20</v>
      </c>
      <c r="F178" s="165" t="s">
        <v>202</v>
      </c>
      <c r="H178" s="166">
        <v>170.83699999999999</v>
      </c>
      <c r="I178" s="167"/>
      <c r="L178" s="163"/>
      <c r="M178" s="168"/>
      <c r="T178" s="169"/>
      <c r="AT178" s="164" t="s">
        <v>193</v>
      </c>
      <c r="AU178" s="164" t="s">
        <v>82</v>
      </c>
      <c r="AV178" s="14" t="s">
        <v>189</v>
      </c>
      <c r="AW178" s="14" t="s">
        <v>36</v>
      </c>
      <c r="AX178" s="14" t="s">
        <v>22</v>
      </c>
      <c r="AY178" s="164" t="s">
        <v>181</v>
      </c>
    </row>
    <row r="179" spans="2:65" s="1" customFormat="1" ht="37.9" customHeight="1">
      <c r="B179" s="33"/>
      <c r="C179" s="132" t="s">
        <v>262</v>
      </c>
      <c r="D179" s="132" t="s">
        <v>184</v>
      </c>
      <c r="E179" s="133" t="s">
        <v>263</v>
      </c>
      <c r="F179" s="134" t="s">
        <v>264</v>
      </c>
      <c r="G179" s="135" t="s">
        <v>187</v>
      </c>
      <c r="H179" s="136">
        <v>2</v>
      </c>
      <c r="I179" s="137"/>
      <c r="J179" s="138">
        <f>ROUND(I179*H179,2)</f>
        <v>0</v>
      </c>
      <c r="K179" s="134" t="s">
        <v>188</v>
      </c>
      <c r="L179" s="33"/>
      <c r="M179" s="139" t="s">
        <v>20</v>
      </c>
      <c r="N179" s="140" t="s">
        <v>45</v>
      </c>
      <c r="P179" s="141">
        <f>O179*H179</f>
        <v>0</v>
      </c>
      <c r="Q179" s="141">
        <v>1.0699999999999999E-2</v>
      </c>
      <c r="R179" s="141">
        <f>Q179*H179</f>
        <v>2.1399999999999999E-2</v>
      </c>
      <c r="S179" s="141">
        <v>0</v>
      </c>
      <c r="T179" s="142">
        <f>S179*H179</f>
        <v>0</v>
      </c>
      <c r="AR179" s="143" t="s">
        <v>189</v>
      </c>
      <c r="AT179" s="143" t="s">
        <v>184</v>
      </c>
      <c r="AU179" s="143" t="s">
        <v>82</v>
      </c>
      <c r="AY179" s="18" t="s">
        <v>181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8" t="s">
        <v>22</v>
      </c>
      <c r="BK179" s="144">
        <f>ROUND(I179*H179,2)</f>
        <v>0</v>
      </c>
      <c r="BL179" s="18" t="s">
        <v>189</v>
      </c>
      <c r="BM179" s="143" t="s">
        <v>265</v>
      </c>
    </row>
    <row r="180" spans="2:65" s="1" customFormat="1" ht="11.25">
      <c r="B180" s="33"/>
      <c r="D180" s="145" t="s">
        <v>191</v>
      </c>
      <c r="F180" s="146" t="s">
        <v>266</v>
      </c>
      <c r="I180" s="147"/>
      <c r="L180" s="33"/>
      <c r="M180" s="148"/>
      <c r="T180" s="54"/>
      <c r="AT180" s="18" t="s">
        <v>191</v>
      </c>
      <c r="AU180" s="18" t="s">
        <v>82</v>
      </c>
    </row>
    <row r="181" spans="2:65" s="12" customFormat="1" ht="11.25">
      <c r="B181" s="149"/>
      <c r="D181" s="150" t="s">
        <v>193</v>
      </c>
      <c r="E181" s="151" t="s">
        <v>20</v>
      </c>
      <c r="F181" s="152" t="s">
        <v>194</v>
      </c>
      <c r="H181" s="151" t="s">
        <v>20</v>
      </c>
      <c r="I181" s="153"/>
      <c r="L181" s="149"/>
      <c r="M181" s="154"/>
      <c r="T181" s="155"/>
      <c r="AT181" s="151" t="s">
        <v>193</v>
      </c>
      <c r="AU181" s="151" t="s">
        <v>82</v>
      </c>
      <c r="AV181" s="12" t="s">
        <v>22</v>
      </c>
      <c r="AW181" s="12" t="s">
        <v>36</v>
      </c>
      <c r="AX181" s="12" t="s">
        <v>74</v>
      </c>
      <c r="AY181" s="151" t="s">
        <v>181</v>
      </c>
    </row>
    <row r="182" spans="2:65" s="13" customFormat="1" ht="11.25">
      <c r="B182" s="156"/>
      <c r="D182" s="150" t="s">
        <v>193</v>
      </c>
      <c r="E182" s="157" t="s">
        <v>20</v>
      </c>
      <c r="F182" s="158" t="s">
        <v>82</v>
      </c>
      <c r="H182" s="159">
        <v>2</v>
      </c>
      <c r="I182" s="160"/>
      <c r="L182" s="156"/>
      <c r="M182" s="161"/>
      <c r="T182" s="162"/>
      <c r="AT182" s="157" t="s">
        <v>193</v>
      </c>
      <c r="AU182" s="157" t="s">
        <v>82</v>
      </c>
      <c r="AV182" s="13" t="s">
        <v>82</v>
      </c>
      <c r="AW182" s="13" t="s">
        <v>36</v>
      </c>
      <c r="AX182" s="13" t="s">
        <v>22</v>
      </c>
      <c r="AY182" s="157" t="s">
        <v>181</v>
      </c>
    </row>
    <row r="183" spans="2:65" s="1" customFormat="1" ht="37.9" customHeight="1">
      <c r="B183" s="33"/>
      <c r="C183" s="132" t="s">
        <v>267</v>
      </c>
      <c r="D183" s="132" t="s">
        <v>184</v>
      </c>
      <c r="E183" s="133" t="s">
        <v>268</v>
      </c>
      <c r="F183" s="134" t="s">
        <v>269</v>
      </c>
      <c r="G183" s="135" t="s">
        <v>187</v>
      </c>
      <c r="H183" s="136">
        <v>2</v>
      </c>
      <c r="I183" s="137"/>
      <c r="J183" s="138">
        <f>ROUND(I183*H183,2)</f>
        <v>0</v>
      </c>
      <c r="K183" s="134" t="s">
        <v>188</v>
      </c>
      <c r="L183" s="33"/>
      <c r="M183" s="139" t="s">
        <v>20</v>
      </c>
      <c r="N183" s="140" t="s">
        <v>45</v>
      </c>
      <c r="P183" s="141">
        <f>O183*H183</f>
        <v>0</v>
      </c>
      <c r="Q183" s="141">
        <v>4.3799999999999999E-2</v>
      </c>
      <c r="R183" s="141">
        <f>Q183*H183</f>
        <v>8.7599999999999997E-2</v>
      </c>
      <c r="S183" s="141">
        <v>0</v>
      </c>
      <c r="T183" s="142">
        <f>S183*H183</f>
        <v>0</v>
      </c>
      <c r="AR183" s="143" t="s">
        <v>189</v>
      </c>
      <c r="AT183" s="143" t="s">
        <v>184</v>
      </c>
      <c r="AU183" s="143" t="s">
        <v>82</v>
      </c>
      <c r="AY183" s="18" t="s">
        <v>181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22</v>
      </c>
      <c r="BK183" s="144">
        <f>ROUND(I183*H183,2)</f>
        <v>0</v>
      </c>
      <c r="BL183" s="18" t="s">
        <v>189</v>
      </c>
      <c r="BM183" s="143" t="s">
        <v>270</v>
      </c>
    </row>
    <row r="184" spans="2:65" s="1" customFormat="1" ht="11.25">
      <c r="B184" s="33"/>
      <c r="D184" s="145" t="s">
        <v>191</v>
      </c>
      <c r="F184" s="146" t="s">
        <v>271</v>
      </c>
      <c r="I184" s="147"/>
      <c r="L184" s="33"/>
      <c r="M184" s="148"/>
      <c r="T184" s="54"/>
      <c r="AT184" s="18" t="s">
        <v>191</v>
      </c>
      <c r="AU184" s="18" t="s">
        <v>82</v>
      </c>
    </row>
    <row r="185" spans="2:65" s="12" customFormat="1" ht="11.25">
      <c r="B185" s="149"/>
      <c r="D185" s="150" t="s">
        <v>193</v>
      </c>
      <c r="E185" s="151" t="s">
        <v>20</v>
      </c>
      <c r="F185" s="152" t="s">
        <v>194</v>
      </c>
      <c r="H185" s="151" t="s">
        <v>20</v>
      </c>
      <c r="I185" s="153"/>
      <c r="L185" s="149"/>
      <c r="M185" s="154"/>
      <c r="T185" s="155"/>
      <c r="AT185" s="151" t="s">
        <v>193</v>
      </c>
      <c r="AU185" s="151" t="s">
        <v>82</v>
      </c>
      <c r="AV185" s="12" t="s">
        <v>22</v>
      </c>
      <c r="AW185" s="12" t="s">
        <v>36</v>
      </c>
      <c r="AX185" s="12" t="s">
        <v>74</v>
      </c>
      <c r="AY185" s="151" t="s">
        <v>181</v>
      </c>
    </row>
    <row r="186" spans="2:65" s="13" customFormat="1" ht="11.25">
      <c r="B186" s="156"/>
      <c r="D186" s="150" t="s">
        <v>193</v>
      </c>
      <c r="E186" s="157" t="s">
        <v>20</v>
      </c>
      <c r="F186" s="158" t="s">
        <v>82</v>
      </c>
      <c r="H186" s="159">
        <v>2</v>
      </c>
      <c r="I186" s="160"/>
      <c r="L186" s="156"/>
      <c r="M186" s="161"/>
      <c r="T186" s="162"/>
      <c r="AT186" s="157" t="s">
        <v>193</v>
      </c>
      <c r="AU186" s="157" t="s">
        <v>82</v>
      </c>
      <c r="AV186" s="13" t="s">
        <v>82</v>
      </c>
      <c r="AW186" s="13" t="s">
        <v>36</v>
      </c>
      <c r="AX186" s="13" t="s">
        <v>22</v>
      </c>
      <c r="AY186" s="157" t="s">
        <v>181</v>
      </c>
    </row>
    <row r="187" spans="2:65" s="1" customFormat="1" ht="24.2" customHeight="1">
      <c r="B187" s="33"/>
      <c r="C187" s="132" t="s">
        <v>27</v>
      </c>
      <c r="D187" s="132" t="s">
        <v>184</v>
      </c>
      <c r="E187" s="133" t="s">
        <v>272</v>
      </c>
      <c r="F187" s="134" t="s">
        <v>273</v>
      </c>
      <c r="G187" s="135" t="s">
        <v>211</v>
      </c>
      <c r="H187" s="136">
        <v>1.008</v>
      </c>
      <c r="I187" s="137"/>
      <c r="J187" s="138">
        <f>ROUND(I187*H187,2)</f>
        <v>0</v>
      </c>
      <c r="K187" s="134" t="s">
        <v>188</v>
      </c>
      <c r="L187" s="33"/>
      <c r="M187" s="139" t="s">
        <v>20</v>
      </c>
      <c r="N187" s="140" t="s">
        <v>45</v>
      </c>
      <c r="P187" s="141">
        <f>O187*H187</f>
        <v>0</v>
      </c>
      <c r="Q187" s="141">
        <v>3.4680000000000002E-2</v>
      </c>
      <c r="R187" s="141">
        <f>Q187*H187</f>
        <v>3.4957439999999999E-2</v>
      </c>
      <c r="S187" s="141">
        <v>0</v>
      </c>
      <c r="T187" s="142">
        <f>S187*H187</f>
        <v>0</v>
      </c>
      <c r="AR187" s="143" t="s">
        <v>189</v>
      </c>
      <c r="AT187" s="143" t="s">
        <v>184</v>
      </c>
      <c r="AU187" s="143" t="s">
        <v>82</v>
      </c>
      <c r="AY187" s="18" t="s">
        <v>181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22</v>
      </c>
      <c r="BK187" s="144">
        <f>ROUND(I187*H187,2)</f>
        <v>0</v>
      </c>
      <c r="BL187" s="18" t="s">
        <v>189</v>
      </c>
      <c r="BM187" s="143" t="s">
        <v>274</v>
      </c>
    </row>
    <row r="188" spans="2:65" s="1" customFormat="1" ht="11.25">
      <c r="B188" s="33"/>
      <c r="D188" s="145" t="s">
        <v>191</v>
      </c>
      <c r="F188" s="146" t="s">
        <v>275</v>
      </c>
      <c r="I188" s="147"/>
      <c r="L188" s="33"/>
      <c r="M188" s="148"/>
      <c r="T188" s="54"/>
      <c r="AT188" s="18" t="s">
        <v>191</v>
      </c>
      <c r="AU188" s="18" t="s">
        <v>82</v>
      </c>
    </row>
    <row r="189" spans="2:65" s="12" customFormat="1" ht="11.25">
      <c r="B189" s="149"/>
      <c r="D189" s="150" t="s">
        <v>193</v>
      </c>
      <c r="E189" s="151" t="s">
        <v>20</v>
      </c>
      <c r="F189" s="152" t="s">
        <v>201</v>
      </c>
      <c r="H189" s="151" t="s">
        <v>20</v>
      </c>
      <c r="I189" s="153"/>
      <c r="L189" s="149"/>
      <c r="M189" s="154"/>
      <c r="T189" s="155"/>
      <c r="AT189" s="151" t="s">
        <v>193</v>
      </c>
      <c r="AU189" s="151" t="s">
        <v>82</v>
      </c>
      <c r="AV189" s="12" t="s">
        <v>22</v>
      </c>
      <c r="AW189" s="12" t="s">
        <v>36</v>
      </c>
      <c r="AX189" s="12" t="s">
        <v>74</v>
      </c>
      <c r="AY189" s="151" t="s">
        <v>181</v>
      </c>
    </row>
    <row r="190" spans="2:65" s="13" customFormat="1" ht="11.25">
      <c r="B190" s="156"/>
      <c r="D190" s="150" t="s">
        <v>193</v>
      </c>
      <c r="E190" s="157" t="s">
        <v>20</v>
      </c>
      <c r="F190" s="158" t="s">
        <v>276</v>
      </c>
      <c r="H190" s="159">
        <v>1.008</v>
      </c>
      <c r="I190" s="160"/>
      <c r="L190" s="156"/>
      <c r="M190" s="161"/>
      <c r="T190" s="162"/>
      <c r="AT190" s="157" t="s">
        <v>193</v>
      </c>
      <c r="AU190" s="157" t="s">
        <v>82</v>
      </c>
      <c r="AV190" s="13" t="s">
        <v>82</v>
      </c>
      <c r="AW190" s="13" t="s">
        <v>36</v>
      </c>
      <c r="AX190" s="13" t="s">
        <v>74</v>
      </c>
      <c r="AY190" s="157" t="s">
        <v>181</v>
      </c>
    </row>
    <row r="191" spans="2:65" s="14" customFormat="1" ht="11.25">
      <c r="B191" s="163"/>
      <c r="D191" s="150" t="s">
        <v>193</v>
      </c>
      <c r="E191" s="164" t="s">
        <v>20</v>
      </c>
      <c r="F191" s="165" t="s">
        <v>202</v>
      </c>
      <c r="H191" s="166">
        <v>1.008</v>
      </c>
      <c r="I191" s="167"/>
      <c r="L191" s="163"/>
      <c r="M191" s="168"/>
      <c r="T191" s="169"/>
      <c r="AT191" s="164" t="s">
        <v>193</v>
      </c>
      <c r="AU191" s="164" t="s">
        <v>82</v>
      </c>
      <c r="AV191" s="14" t="s">
        <v>189</v>
      </c>
      <c r="AW191" s="14" t="s">
        <v>36</v>
      </c>
      <c r="AX191" s="14" t="s">
        <v>22</v>
      </c>
      <c r="AY191" s="164" t="s">
        <v>181</v>
      </c>
    </row>
    <row r="192" spans="2:65" s="1" customFormat="1" ht="24.2" customHeight="1">
      <c r="B192" s="33"/>
      <c r="C192" s="132" t="s">
        <v>277</v>
      </c>
      <c r="D192" s="132" t="s">
        <v>184</v>
      </c>
      <c r="E192" s="133" t="s">
        <v>278</v>
      </c>
      <c r="F192" s="134" t="s">
        <v>279</v>
      </c>
      <c r="G192" s="135" t="s">
        <v>280</v>
      </c>
      <c r="H192" s="136">
        <v>151.97999999999999</v>
      </c>
      <c r="I192" s="137"/>
      <c r="J192" s="138">
        <f>ROUND(I192*H192,2)</f>
        <v>0</v>
      </c>
      <c r="K192" s="134" t="s">
        <v>188</v>
      </c>
      <c r="L192" s="33"/>
      <c r="M192" s="139" t="s">
        <v>20</v>
      </c>
      <c r="N192" s="140" t="s">
        <v>45</v>
      </c>
      <c r="P192" s="141">
        <f>O192*H192</f>
        <v>0</v>
      </c>
      <c r="Q192" s="141">
        <v>1.5E-3</v>
      </c>
      <c r="R192" s="141">
        <f>Q192*H192</f>
        <v>0.22796999999999998</v>
      </c>
      <c r="S192" s="141">
        <v>0</v>
      </c>
      <c r="T192" s="142">
        <f>S192*H192</f>
        <v>0</v>
      </c>
      <c r="AR192" s="143" t="s">
        <v>189</v>
      </c>
      <c r="AT192" s="143" t="s">
        <v>184</v>
      </c>
      <c r="AU192" s="143" t="s">
        <v>82</v>
      </c>
      <c r="AY192" s="18" t="s">
        <v>181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22</v>
      </c>
      <c r="BK192" s="144">
        <f>ROUND(I192*H192,2)</f>
        <v>0</v>
      </c>
      <c r="BL192" s="18" t="s">
        <v>189</v>
      </c>
      <c r="BM192" s="143" t="s">
        <v>281</v>
      </c>
    </row>
    <row r="193" spans="2:51" s="1" customFormat="1" ht="11.25">
      <c r="B193" s="33"/>
      <c r="D193" s="145" t="s">
        <v>191</v>
      </c>
      <c r="F193" s="146" t="s">
        <v>282</v>
      </c>
      <c r="I193" s="147"/>
      <c r="L193" s="33"/>
      <c r="M193" s="148"/>
      <c r="T193" s="54"/>
      <c r="AT193" s="18" t="s">
        <v>191</v>
      </c>
      <c r="AU193" s="18" t="s">
        <v>82</v>
      </c>
    </row>
    <row r="194" spans="2:51" s="12" customFormat="1" ht="11.25">
      <c r="B194" s="149"/>
      <c r="D194" s="150" t="s">
        <v>193</v>
      </c>
      <c r="E194" s="151" t="s">
        <v>20</v>
      </c>
      <c r="F194" s="152" t="s">
        <v>207</v>
      </c>
      <c r="H194" s="151" t="s">
        <v>20</v>
      </c>
      <c r="I194" s="153"/>
      <c r="L194" s="149"/>
      <c r="M194" s="154"/>
      <c r="T194" s="155"/>
      <c r="AT194" s="151" t="s">
        <v>193</v>
      </c>
      <c r="AU194" s="151" t="s">
        <v>82</v>
      </c>
      <c r="AV194" s="12" t="s">
        <v>22</v>
      </c>
      <c r="AW194" s="12" t="s">
        <v>36</v>
      </c>
      <c r="AX194" s="12" t="s">
        <v>74</v>
      </c>
      <c r="AY194" s="151" t="s">
        <v>181</v>
      </c>
    </row>
    <row r="195" spans="2:51" s="13" customFormat="1" ht="11.25">
      <c r="B195" s="156"/>
      <c r="D195" s="150" t="s">
        <v>193</v>
      </c>
      <c r="E195" s="157" t="s">
        <v>20</v>
      </c>
      <c r="F195" s="158" t="s">
        <v>283</v>
      </c>
      <c r="H195" s="159">
        <v>18.96</v>
      </c>
      <c r="I195" s="160"/>
      <c r="L195" s="156"/>
      <c r="M195" s="161"/>
      <c r="T195" s="162"/>
      <c r="AT195" s="157" t="s">
        <v>193</v>
      </c>
      <c r="AU195" s="157" t="s">
        <v>82</v>
      </c>
      <c r="AV195" s="13" t="s">
        <v>82</v>
      </c>
      <c r="AW195" s="13" t="s">
        <v>36</v>
      </c>
      <c r="AX195" s="13" t="s">
        <v>74</v>
      </c>
      <c r="AY195" s="157" t="s">
        <v>181</v>
      </c>
    </row>
    <row r="196" spans="2:51" s="13" customFormat="1" ht="11.25">
      <c r="B196" s="156"/>
      <c r="D196" s="150" t="s">
        <v>193</v>
      </c>
      <c r="E196" s="157" t="s">
        <v>20</v>
      </c>
      <c r="F196" s="158" t="s">
        <v>284</v>
      </c>
      <c r="H196" s="159">
        <v>9.2799999999999994</v>
      </c>
      <c r="I196" s="160"/>
      <c r="L196" s="156"/>
      <c r="M196" s="161"/>
      <c r="T196" s="162"/>
      <c r="AT196" s="157" t="s">
        <v>193</v>
      </c>
      <c r="AU196" s="157" t="s">
        <v>82</v>
      </c>
      <c r="AV196" s="13" t="s">
        <v>82</v>
      </c>
      <c r="AW196" s="13" t="s">
        <v>36</v>
      </c>
      <c r="AX196" s="13" t="s">
        <v>74</v>
      </c>
      <c r="AY196" s="157" t="s">
        <v>181</v>
      </c>
    </row>
    <row r="197" spans="2:51" s="13" customFormat="1" ht="22.5">
      <c r="B197" s="156"/>
      <c r="D197" s="150" t="s">
        <v>193</v>
      </c>
      <c r="E197" s="157" t="s">
        <v>20</v>
      </c>
      <c r="F197" s="158" t="s">
        <v>285</v>
      </c>
      <c r="H197" s="159">
        <v>24.16</v>
      </c>
      <c r="I197" s="160"/>
      <c r="L197" s="156"/>
      <c r="M197" s="161"/>
      <c r="T197" s="162"/>
      <c r="AT197" s="157" t="s">
        <v>193</v>
      </c>
      <c r="AU197" s="157" t="s">
        <v>82</v>
      </c>
      <c r="AV197" s="13" t="s">
        <v>82</v>
      </c>
      <c r="AW197" s="13" t="s">
        <v>36</v>
      </c>
      <c r="AX197" s="13" t="s">
        <v>74</v>
      </c>
      <c r="AY197" s="157" t="s">
        <v>181</v>
      </c>
    </row>
    <row r="198" spans="2:51" s="13" customFormat="1" ht="11.25">
      <c r="B198" s="156"/>
      <c r="D198" s="150" t="s">
        <v>193</v>
      </c>
      <c r="E198" s="157" t="s">
        <v>20</v>
      </c>
      <c r="F198" s="158" t="s">
        <v>286</v>
      </c>
      <c r="H198" s="159">
        <v>-2.2999999999999998</v>
      </c>
      <c r="I198" s="160"/>
      <c r="L198" s="156"/>
      <c r="M198" s="161"/>
      <c r="T198" s="162"/>
      <c r="AT198" s="157" t="s">
        <v>193</v>
      </c>
      <c r="AU198" s="157" t="s">
        <v>82</v>
      </c>
      <c r="AV198" s="13" t="s">
        <v>82</v>
      </c>
      <c r="AW198" s="13" t="s">
        <v>36</v>
      </c>
      <c r="AX198" s="13" t="s">
        <v>74</v>
      </c>
      <c r="AY198" s="157" t="s">
        <v>181</v>
      </c>
    </row>
    <row r="199" spans="2:51" s="12" customFormat="1" ht="11.25">
      <c r="B199" s="149"/>
      <c r="D199" s="150" t="s">
        <v>193</v>
      </c>
      <c r="E199" s="151" t="s">
        <v>20</v>
      </c>
      <c r="F199" s="152" t="s">
        <v>287</v>
      </c>
      <c r="H199" s="151" t="s">
        <v>20</v>
      </c>
      <c r="I199" s="153"/>
      <c r="L199" s="149"/>
      <c r="M199" s="154"/>
      <c r="T199" s="155"/>
      <c r="AT199" s="151" t="s">
        <v>193</v>
      </c>
      <c r="AU199" s="151" t="s">
        <v>82</v>
      </c>
      <c r="AV199" s="12" t="s">
        <v>22</v>
      </c>
      <c r="AW199" s="12" t="s">
        <v>36</v>
      </c>
      <c r="AX199" s="12" t="s">
        <v>74</v>
      </c>
      <c r="AY199" s="151" t="s">
        <v>181</v>
      </c>
    </row>
    <row r="200" spans="2:51" s="13" customFormat="1" ht="11.25">
      <c r="B200" s="156"/>
      <c r="D200" s="150" t="s">
        <v>193</v>
      </c>
      <c r="E200" s="157" t="s">
        <v>20</v>
      </c>
      <c r="F200" s="158" t="s">
        <v>283</v>
      </c>
      <c r="H200" s="159">
        <v>18.96</v>
      </c>
      <c r="I200" s="160"/>
      <c r="L200" s="156"/>
      <c r="M200" s="161"/>
      <c r="T200" s="162"/>
      <c r="AT200" s="157" t="s">
        <v>193</v>
      </c>
      <c r="AU200" s="157" t="s">
        <v>82</v>
      </c>
      <c r="AV200" s="13" t="s">
        <v>82</v>
      </c>
      <c r="AW200" s="13" t="s">
        <v>36</v>
      </c>
      <c r="AX200" s="13" t="s">
        <v>74</v>
      </c>
      <c r="AY200" s="157" t="s">
        <v>181</v>
      </c>
    </row>
    <row r="201" spans="2:51" s="13" customFormat="1" ht="11.25">
      <c r="B201" s="156"/>
      <c r="D201" s="150" t="s">
        <v>193</v>
      </c>
      <c r="E201" s="157" t="s">
        <v>20</v>
      </c>
      <c r="F201" s="158" t="s">
        <v>288</v>
      </c>
      <c r="H201" s="159">
        <v>9.68</v>
      </c>
      <c r="I201" s="160"/>
      <c r="L201" s="156"/>
      <c r="M201" s="161"/>
      <c r="T201" s="162"/>
      <c r="AT201" s="157" t="s">
        <v>193</v>
      </c>
      <c r="AU201" s="157" t="s">
        <v>82</v>
      </c>
      <c r="AV201" s="13" t="s">
        <v>82</v>
      </c>
      <c r="AW201" s="13" t="s">
        <v>36</v>
      </c>
      <c r="AX201" s="13" t="s">
        <v>74</v>
      </c>
      <c r="AY201" s="157" t="s">
        <v>181</v>
      </c>
    </row>
    <row r="202" spans="2:51" s="13" customFormat="1" ht="11.25">
      <c r="B202" s="156"/>
      <c r="D202" s="150" t="s">
        <v>193</v>
      </c>
      <c r="E202" s="157" t="s">
        <v>20</v>
      </c>
      <c r="F202" s="158" t="s">
        <v>289</v>
      </c>
      <c r="H202" s="159">
        <v>32.57</v>
      </c>
      <c r="I202" s="160"/>
      <c r="L202" s="156"/>
      <c r="M202" s="161"/>
      <c r="T202" s="162"/>
      <c r="AT202" s="157" t="s">
        <v>193</v>
      </c>
      <c r="AU202" s="157" t="s">
        <v>82</v>
      </c>
      <c r="AV202" s="13" t="s">
        <v>82</v>
      </c>
      <c r="AW202" s="13" t="s">
        <v>36</v>
      </c>
      <c r="AX202" s="13" t="s">
        <v>74</v>
      </c>
      <c r="AY202" s="157" t="s">
        <v>181</v>
      </c>
    </row>
    <row r="203" spans="2:51" s="13" customFormat="1" ht="11.25">
      <c r="B203" s="156"/>
      <c r="D203" s="150" t="s">
        <v>193</v>
      </c>
      <c r="E203" s="157" t="s">
        <v>20</v>
      </c>
      <c r="F203" s="158" t="s">
        <v>290</v>
      </c>
      <c r="H203" s="159">
        <v>-2.5</v>
      </c>
      <c r="I203" s="160"/>
      <c r="L203" s="156"/>
      <c r="M203" s="161"/>
      <c r="T203" s="162"/>
      <c r="AT203" s="157" t="s">
        <v>193</v>
      </c>
      <c r="AU203" s="157" t="s">
        <v>82</v>
      </c>
      <c r="AV203" s="13" t="s">
        <v>82</v>
      </c>
      <c r="AW203" s="13" t="s">
        <v>36</v>
      </c>
      <c r="AX203" s="13" t="s">
        <v>74</v>
      </c>
      <c r="AY203" s="157" t="s">
        <v>181</v>
      </c>
    </row>
    <row r="204" spans="2:51" s="12" customFormat="1" ht="11.25">
      <c r="B204" s="149"/>
      <c r="D204" s="150" t="s">
        <v>193</v>
      </c>
      <c r="E204" s="151" t="s">
        <v>20</v>
      </c>
      <c r="F204" s="152" t="s">
        <v>291</v>
      </c>
      <c r="H204" s="151" t="s">
        <v>20</v>
      </c>
      <c r="I204" s="153"/>
      <c r="L204" s="149"/>
      <c r="M204" s="154"/>
      <c r="T204" s="155"/>
      <c r="AT204" s="151" t="s">
        <v>193</v>
      </c>
      <c r="AU204" s="151" t="s">
        <v>82</v>
      </c>
      <c r="AV204" s="12" t="s">
        <v>22</v>
      </c>
      <c r="AW204" s="12" t="s">
        <v>36</v>
      </c>
      <c r="AX204" s="12" t="s">
        <v>74</v>
      </c>
      <c r="AY204" s="151" t="s">
        <v>181</v>
      </c>
    </row>
    <row r="205" spans="2:51" s="13" customFormat="1" ht="11.25">
      <c r="B205" s="156"/>
      <c r="D205" s="150" t="s">
        <v>193</v>
      </c>
      <c r="E205" s="157" t="s">
        <v>20</v>
      </c>
      <c r="F205" s="158" t="s">
        <v>292</v>
      </c>
      <c r="H205" s="159">
        <v>18.760000000000002</v>
      </c>
      <c r="I205" s="160"/>
      <c r="L205" s="156"/>
      <c r="M205" s="161"/>
      <c r="T205" s="162"/>
      <c r="AT205" s="157" t="s">
        <v>193</v>
      </c>
      <c r="AU205" s="157" t="s">
        <v>82</v>
      </c>
      <c r="AV205" s="13" t="s">
        <v>82</v>
      </c>
      <c r="AW205" s="13" t="s">
        <v>36</v>
      </c>
      <c r="AX205" s="13" t="s">
        <v>74</v>
      </c>
      <c r="AY205" s="157" t="s">
        <v>181</v>
      </c>
    </row>
    <row r="206" spans="2:51" s="13" customFormat="1" ht="11.25">
      <c r="B206" s="156"/>
      <c r="D206" s="150" t="s">
        <v>193</v>
      </c>
      <c r="E206" s="157" t="s">
        <v>20</v>
      </c>
      <c r="F206" s="158" t="s">
        <v>293</v>
      </c>
      <c r="H206" s="159">
        <v>25.91</v>
      </c>
      <c r="I206" s="160"/>
      <c r="L206" s="156"/>
      <c r="M206" s="161"/>
      <c r="T206" s="162"/>
      <c r="AT206" s="157" t="s">
        <v>193</v>
      </c>
      <c r="AU206" s="157" t="s">
        <v>82</v>
      </c>
      <c r="AV206" s="13" t="s">
        <v>82</v>
      </c>
      <c r="AW206" s="13" t="s">
        <v>36</v>
      </c>
      <c r="AX206" s="13" t="s">
        <v>74</v>
      </c>
      <c r="AY206" s="157" t="s">
        <v>181</v>
      </c>
    </row>
    <row r="207" spans="2:51" s="13" customFormat="1" ht="11.25">
      <c r="B207" s="156"/>
      <c r="D207" s="150" t="s">
        <v>193</v>
      </c>
      <c r="E207" s="157" t="s">
        <v>20</v>
      </c>
      <c r="F207" s="158" t="s">
        <v>294</v>
      </c>
      <c r="H207" s="159">
        <v>-1.5</v>
      </c>
      <c r="I207" s="160"/>
      <c r="L207" s="156"/>
      <c r="M207" s="161"/>
      <c r="T207" s="162"/>
      <c r="AT207" s="157" t="s">
        <v>193</v>
      </c>
      <c r="AU207" s="157" t="s">
        <v>82</v>
      </c>
      <c r="AV207" s="13" t="s">
        <v>82</v>
      </c>
      <c r="AW207" s="13" t="s">
        <v>36</v>
      </c>
      <c r="AX207" s="13" t="s">
        <v>74</v>
      </c>
      <c r="AY207" s="157" t="s">
        <v>181</v>
      </c>
    </row>
    <row r="208" spans="2:51" s="14" customFormat="1" ht="11.25">
      <c r="B208" s="163"/>
      <c r="D208" s="150" t="s">
        <v>193</v>
      </c>
      <c r="E208" s="164" t="s">
        <v>20</v>
      </c>
      <c r="F208" s="165" t="s">
        <v>202</v>
      </c>
      <c r="H208" s="166">
        <v>151.97999999999999</v>
      </c>
      <c r="I208" s="167"/>
      <c r="L208" s="163"/>
      <c r="M208" s="168"/>
      <c r="T208" s="169"/>
      <c r="AT208" s="164" t="s">
        <v>193</v>
      </c>
      <c r="AU208" s="164" t="s">
        <v>82</v>
      </c>
      <c r="AV208" s="14" t="s">
        <v>189</v>
      </c>
      <c r="AW208" s="14" t="s">
        <v>36</v>
      </c>
      <c r="AX208" s="14" t="s">
        <v>22</v>
      </c>
      <c r="AY208" s="164" t="s">
        <v>181</v>
      </c>
    </row>
    <row r="209" spans="2:65" s="1" customFormat="1" ht="33" customHeight="1">
      <c r="B209" s="33"/>
      <c r="C209" s="132" t="s">
        <v>8</v>
      </c>
      <c r="D209" s="132" t="s">
        <v>184</v>
      </c>
      <c r="E209" s="133" t="s">
        <v>295</v>
      </c>
      <c r="F209" s="134" t="s">
        <v>296</v>
      </c>
      <c r="G209" s="135" t="s">
        <v>211</v>
      </c>
      <c r="H209" s="136">
        <v>5.2990000000000004</v>
      </c>
      <c r="I209" s="137"/>
      <c r="J209" s="138">
        <f>ROUND(I209*H209,2)</f>
        <v>0</v>
      </c>
      <c r="K209" s="134" t="s">
        <v>188</v>
      </c>
      <c r="L209" s="33"/>
      <c r="M209" s="139" t="s">
        <v>20</v>
      </c>
      <c r="N209" s="140" t="s">
        <v>45</v>
      </c>
      <c r="P209" s="141">
        <f>O209*H209</f>
        <v>0</v>
      </c>
      <c r="Q209" s="141">
        <v>4.2000000000000003E-2</v>
      </c>
      <c r="R209" s="141">
        <f>Q209*H209</f>
        <v>0.22255800000000003</v>
      </c>
      <c r="S209" s="141">
        <v>0</v>
      </c>
      <c r="T209" s="142">
        <f>S209*H209</f>
        <v>0</v>
      </c>
      <c r="AR209" s="143" t="s">
        <v>189</v>
      </c>
      <c r="AT209" s="143" t="s">
        <v>184</v>
      </c>
      <c r="AU209" s="143" t="s">
        <v>82</v>
      </c>
      <c r="AY209" s="18" t="s">
        <v>181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8" t="s">
        <v>22</v>
      </c>
      <c r="BK209" s="144">
        <f>ROUND(I209*H209,2)</f>
        <v>0</v>
      </c>
      <c r="BL209" s="18" t="s">
        <v>189</v>
      </c>
      <c r="BM209" s="143" t="s">
        <v>297</v>
      </c>
    </row>
    <row r="210" spans="2:65" s="1" customFormat="1" ht="11.25">
      <c r="B210" s="33"/>
      <c r="D210" s="145" t="s">
        <v>191</v>
      </c>
      <c r="F210" s="146" t="s">
        <v>298</v>
      </c>
      <c r="I210" s="147"/>
      <c r="L210" s="33"/>
      <c r="M210" s="148"/>
      <c r="T210" s="54"/>
      <c r="AT210" s="18" t="s">
        <v>191</v>
      </c>
      <c r="AU210" s="18" t="s">
        <v>82</v>
      </c>
    </row>
    <row r="211" spans="2:65" s="12" customFormat="1" ht="11.25">
      <c r="B211" s="149"/>
      <c r="D211" s="150" t="s">
        <v>193</v>
      </c>
      <c r="E211" s="151" t="s">
        <v>20</v>
      </c>
      <c r="F211" s="152" t="s">
        <v>299</v>
      </c>
      <c r="H211" s="151" t="s">
        <v>20</v>
      </c>
      <c r="I211" s="153"/>
      <c r="L211" s="149"/>
      <c r="M211" s="154"/>
      <c r="T211" s="155"/>
      <c r="AT211" s="151" t="s">
        <v>193</v>
      </c>
      <c r="AU211" s="151" t="s">
        <v>82</v>
      </c>
      <c r="AV211" s="12" t="s">
        <v>22</v>
      </c>
      <c r="AW211" s="12" t="s">
        <v>36</v>
      </c>
      <c r="AX211" s="12" t="s">
        <v>74</v>
      </c>
      <c r="AY211" s="151" t="s">
        <v>181</v>
      </c>
    </row>
    <row r="212" spans="2:65" s="12" customFormat="1" ht="11.25">
      <c r="B212" s="149"/>
      <c r="D212" s="150" t="s">
        <v>193</v>
      </c>
      <c r="E212" s="151" t="s">
        <v>20</v>
      </c>
      <c r="F212" s="152" t="s">
        <v>194</v>
      </c>
      <c r="H212" s="151" t="s">
        <v>20</v>
      </c>
      <c r="I212" s="153"/>
      <c r="L212" s="149"/>
      <c r="M212" s="154"/>
      <c r="T212" s="155"/>
      <c r="AT212" s="151" t="s">
        <v>193</v>
      </c>
      <c r="AU212" s="151" t="s">
        <v>82</v>
      </c>
      <c r="AV212" s="12" t="s">
        <v>22</v>
      </c>
      <c r="AW212" s="12" t="s">
        <v>36</v>
      </c>
      <c r="AX212" s="12" t="s">
        <v>74</v>
      </c>
      <c r="AY212" s="151" t="s">
        <v>181</v>
      </c>
    </row>
    <row r="213" spans="2:65" s="13" customFormat="1" ht="11.25">
      <c r="B213" s="156"/>
      <c r="D213" s="150" t="s">
        <v>193</v>
      </c>
      <c r="E213" s="157" t="s">
        <v>20</v>
      </c>
      <c r="F213" s="158" t="s">
        <v>300</v>
      </c>
      <c r="H213" s="159">
        <v>1.1359999999999999</v>
      </c>
      <c r="I213" s="160"/>
      <c r="L213" s="156"/>
      <c r="M213" s="161"/>
      <c r="T213" s="162"/>
      <c r="AT213" s="157" t="s">
        <v>193</v>
      </c>
      <c r="AU213" s="157" t="s">
        <v>82</v>
      </c>
      <c r="AV213" s="13" t="s">
        <v>82</v>
      </c>
      <c r="AW213" s="13" t="s">
        <v>36</v>
      </c>
      <c r="AX213" s="13" t="s">
        <v>74</v>
      </c>
      <c r="AY213" s="157" t="s">
        <v>181</v>
      </c>
    </row>
    <row r="214" spans="2:65" s="12" customFormat="1" ht="11.25">
      <c r="B214" s="149"/>
      <c r="D214" s="150" t="s">
        <v>193</v>
      </c>
      <c r="E214" s="151" t="s">
        <v>20</v>
      </c>
      <c r="F214" s="152" t="s">
        <v>199</v>
      </c>
      <c r="H214" s="151" t="s">
        <v>20</v>
      </c>
      <c r="I214" s="153"/>
      <c r="L214" s="149"/>
      <c r="M214" s="154"/>
      <c r="T214" s="155"/>
      <c r="AT214" s="151" t="s">
        <v>193</v>
      </c>
      <c r="AU214" s="151" t="s">
        <v>82</v>
      </c>
      <c r="AV214" s="12" t="s">
        <v>22</v>
      </c>
      <c r="AW214" s="12" t="s">
        <v>36</v>
      </c>
      <c r="AX214" s="12" t="s">
        <v>74</v>
      </c>
      <c r="AY214" s="151" t="s">
        <v>181</v>
      </c>
    </row>
    <row r="215" spans="2:65" s="13" customFormat="1" ht="11.25">
      <c r="B215" s="156"/>
      <c r="D215" s="150" t="s">
        <v>193</v>
      </c>
      <c r="E215" s="157" t="s">
        <v>20</v>
      </c>
      <c r="F215" s="158" t="s">
        <v>301</v>
      </c>
      <c r="H215" s="159">
        <v>2.17</v>
      </c>
      <c r="I215" s="160"/>
      <c r="L215" s="156"/>
      <c r="M215" s="161"/>
      <c r="T215" s="162"/>
      <c r="AT215" s="157" t="s">
        <v>193</v>
      </c>
      <c r="AU215" s="157" t="s">
        <v>82</v>
      </c>
      <c r="AV215" s="13" t="s">
        <v>82</v>
      </c>
      <c r="AW215" s="13" t="s">
        <v>36</v>
      </c>
      <c r="AX215" s="13" t="s">
        <v>74</v>
      </c>
      <c r="AY215" s="157" t="s">
        <v>181</v>
      </c>
    </row>
    <row r="216" spans="2:65" s="12" customFormat="1" ht="11.25">
      <c r="B216" s="149"/>
      <c r="D216" s="150" t="s">
        <v>193</v>
      </c>
      <c r="E216" s="151" t="s">
        <v>20</v>
      </c>
      <c r="F216" s="152" t="s">
        <v>201</v>
      </c>
      <c r="H216" s="151" t="s">
        <v>20</v>
      </c>
      <c r="I216" s="153"/>
      <c r="L216" s="149"/>
      <c r="M216" s="154"/>
      <c r="T216" s="155"/>
      <c r="AT216" s="151" t="s">
        <v>193</v>
      </c>
      <c r="AU216" s="151" t="s">
        <v>82</v>
      </c>
      <c r="AV216" s="12" t="s">
        <v>22</v>
      </c>
      <c r="AW216" s="12" t="s">
        <v>36</v>
      </c>
      <c r="AX216" s="12" t="s">
        <v>74</v>
      </c>
      <c r="AY216" s="151" t="s">
        <v>181</v>
      </c>
    </row>
    <row r="217" spans="2:65" s="13" customFormat="1" ht="22.5">
      <c r="B217" s="156"/>
      <c r="D217" s="150" t="s">
        <v>193</v>
      </c>
      <c r="E217" s="157" t="s">
        <v>20</v>
      </c>
      <c r="F217" s="158" t="s">
        <v>302</v>
      </c>
      <c r="H217" s="159">
        <v>1.9930000000000001</v>
      </c>
      <c r="I217" s="160"/>
      <c r="L217" s="156"/>
      <c r="M217" s="161"/>
      <c r="T217" s="162"/>
      <c r="AT217" s="157" t="s">
        <v>193</v>
      </c>
      <c r="AU217" s="157" t="s">
        <v>82</v>
      </c>
      <c r="AV217" s="13" t="s">
        <v>82</v>
      </c>
      <c r="AW217" s="13" t="s">
        <v>36</v>
      </c>
      <c r="AX217" s="13" t="s">
        <v>74</v>
      </c>
      <c r="AY217" s="157" t="s">
        <v>181</v>
      </c>
    </row>
    <row r="218" spans="2:65" s="14" customFormat="1" ht="11.25">
      <c r="B218" s="163"/>
      <c r="D218" s="150" t="s">
        <v>193</v>
      </c>
      <c r="E218" s="164" t="s">
        <v>20</v>
      </c>
      <c r="F218" s="165" t="s">
        <v>202</v>
      </c>
      <c r="H218" s="166">
        <v>5.2990000000000004</v>
      </c>
      <c r="I218" s="167"/>
      <c r="L218" s="163"/>
      <c r="M218" s="168"/>
      <c r="T218" s="169"/>
      <c r="AT218" s="164" t="s">
        <v>193</v>
      </c>
      <c r="AU218" s="164" t="s">
        <v>82</v>
      </c>
      <c r="AV218" s="14" t="s">
        <v>189</v>
      </c>
      <c r="AW218" s="14" t="s">
        <v>36</v>
      </c>
      <c r="AX218" s="14" t="s">
        <v>22</v>
      </c>
      <c r="AY218" s="164" t="s">
        <v>181</v>
      </c>
    </row>
    <row r="219" spans="2:65" s="1" customFormat="1" ht="37.9" customHeight="1">
      <c r="B219" s="33"/>
      <c r="C219" s="132" t="s">
        <v>303</v>
      </c>
      <c r="D219" s="132" t="s">
        <v>184</v>
      </c>
      <c r="E219" s="133" t="s">
        <v>304</v>
      </c>
      <c r="F219" s="134" t="s">
        <v>305</v>
      </c>
      <c r="G219" s="135" t="s">
        <v>187</v>
      </c>
      <c r="H219" s="136">
        <v>8</v>
      </c>
      <c r="I219" s="137"/>
      <c r="J219" s="138">
        <f>ROUND(I219*H219,2)</f>
        <v>0</v>
      </c>
      <c r="K219" s="134" t="s">
        <v>188</v>
      </c>
      <c r="L219" s="33"/>
      <c r="M219" s="139" t="s">
        <v>20</v>
      </c>
      <c r="N219" s="140" t="s">
        <v>45</v>
      </c>
      <c r="P219" s="141">
        <f>O219*H219</f>
        <v>0</v>
      </c>
      <c r="Q219" s="141">
        <v>5.6439999999999997E-2</v>
      </c>
      <c r="R219" s="141">
        <f>Q219*H219</f>
        <v>0.45151999999999998</v>
      </c>
      <c r="S219" s="141">
        <v>0</v>
      </c>
      <c r="T219" s="142">
        <f>S219*H219</f>
        <v>0</v>
      </c>
      <c r="AR219" s="143" t="s">
        <v>189</v>
      </c>
      <c r="AT219" s="143" t="s">
        <v>184</v>
      </c>
      <c r="AU219" s="143" t="s">
        <v>82</v>
      </c>
      <c r="AY219" s="18" t="s">
        <v>181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22</v>
      </c>
      <c r="BK219" s="144">
        <f>ROUND(I219*H219,2)</f>
        <v>0</v>
      </c>
      <c r="BL219" s="18" t="s">
        <v>189</v>
      </c>
      <c r="BM219" s="143" t="s">
        <v>306</v>
      </c>
    </row>
    <row r="220" spans="2:65" s="1" customFormat="1" ht="11.25">
      <c r="B220" s="33"/>
      <c r="D220" s="145" t="s">
        <v>191</v>
      </c>
      <c r="F220" s="146" t="s">
        <v>307</v>
      </c>
      <c r="I220" s="147"/>
      <c r="L220" s="33"/>
      <c r="M220" s="148"/>
      <c r="T220" s="54"/>
      <c r="AT220" s="18" t="s">
        <v>191</v>
      </c>
      <c r="AU220" s="18" t="s">
        <v>82</v>
      </c>
    </row>
    <row r="221" spans="2:65" s="12" customFormat="1" ht="11.25">
      <c r="B221" s="149"/>
      <c r="D221" s="150" t="s">
        <v>193</v>
      </c>
      <c r="E221" s="151" t="s">
        <v>20</v>
      </c>
      <c r="F221" s="152" t="s">
        <v>194</v>
      </c>
      <c r="H221" s="151" t="s">
        <v>20</v>
      </c>
      <c r="I221" s="153"/>
      <c r="L221" s="149"/>
      <c r="M221" s="154"/>
      <c r="T221" s="155"/>
      <c r="AT221" s="151" t="s">
        <v>193</v>
      </c>
      <c r="AU221" s="151" t="s">
        <v>82</v>
      </c>
      <c r="AV221" s="12" t="s">
        <v>22</v>
      </c>
      <c r="AW221" s="12" t="s">
        <v>36</v>
      </c>
      <c r="AX221" s="12" t="s">
        <v>74</v>
      </c>
      <c r="AY221" s="151" t="s">
        <v>181</v>
      </c>
    </row>
    <row r="222" spans="2:65" s="13" customFormat="1" ht="11.25">
      <c r="B222" s="156"/>
      <c r="D222" s="150" t="s">
        <v>193</v>
      </c>
      <c r="E222" s="157" t="s">
        <v>20</v>
      </c>
      <c r="F222" s="158" t="s">
        <v>182</v>
      </c>
      <c r="H222" s="159">
        <v>3</v>
      </c>
      <c r="I222" s="160"/>
      <c r="L222" s="156"/>
      <c r="M222" s="161"/>
      <c r="T222" s="162"/>
      <c r="AT222" s="157" t="s">
        <v>193</v>
      </c>
      <c r="AU222" s="157" t="s">
        <v>82</v>
      </c>
      <c r="AV222" s="13" t="s">
        <v>82</v>
      </c>
      <c r="AW222" s="13" t="s">
        <v>36</v>
      </c>
      <c r="AX222" s="13" t="s">
        <v>74</v>
      </c>
      <c r="AY222" s="157" t="s">
        <v>181</v>
      </c>
    </row>
    <row r="223" spans="2:65" s="12" customFormat="1" ht="11.25">
      <c r="B223" s="149"/>
      <c r="D223" s="150" t="s">
        <v>193</v>
      </c>
      <c r="E223" s="151" t="s">
        <v>20</v>
      </c>
      <c r="F223" s="152" t="s">
        <v>199</v>
      </c>
      <c r="H223" s="151" t="s">
        <v>20</v>
      </c>
      <c r="I223" s="153"/>
      <c r="L223" s="149"/>
      <c r="M223" s="154"/>
      <c r="T223" s="155"/>
      <c r="AT223" s="151" t="s">
        <v>193</v>
      </c>
      <c r="AU223" s="151" t="s">
        <v>82</v>
      </c>
      <c r="AV223" s="12" t="s">
        <v>22</v>
      </c>
      <c r="AW223" s="12" t="s">
        <v>36</v>
      </c>
      <c r="AX223" s="12" t="s">
        <v>74</v>
      </c>
      <c r="AY223" s="151" t="s">
        <v>181</v>
      </c>
    </row>
    <row r="224" spans="2:65" s="13" customFormat="1" ht="11.25">
      <c r="B224" s="156"/>
      <c r="D224" s="150" t="s">
        <v>193</v>
      </c>
      <c r="E224" s="157" t="s">
        <v>20</v>
      </c>
      <c r="F224" s="158" t="s">
        <v>182</v>
      </c>
      <c r="H224" s="159">
        <v>3</v>
      </c>
      <c r="I224" s="160"/>
      <c r="L224" s="156"/>
      <c r="M224" s="161"/>
      <c r="T224" s="162"/>
      <c r="AT224" s="157" t="s">
        <v>193</v>
      </c>
      <c r="AU224" s="157" t="s">
        <v>82</v>
      </c>
      <c r="AV224" s="13" t="s">
        <v>82</v>
      </c>
      <c r="AW224" s="13" t="s">
        <v>36</v>
      </c>
      <c r="AX224" s="13" t="s">
        <v>74</v>
      </c>
      <c r="AY224" s="157" t="s">
        <v>181</v>
      </c>
    </row>
    <row r="225" spans="2:65" s="12" customFormat="1" ht="11.25">
      <c r="B225" s="149"/>
      <c r="D225" s="150" t="s">
        <v>193</v>
      </c>
      <c r="E225" s="151" t="s">
        <v>20</v>
      </c>
      <c r="F225" s="152" t="s">
        <v>201</v>
      </c>
      <c r="H225" s="151" t="s">
        <v>20</v>
      </c>
      <c r="I225" s="153"/>
      <c r="L225" s="149"/>
      <c r="M225" s="154"/>
      <c r="T225" s="155"/>
      <c r="AT225" s="151" t="s">
        <v>193</v>
      </c>
      <c r="AU225" s="151" t="s">
        <v>82</v>
      </c>
      <c r="AV225" s="12" t="s">
        <v>22</v>
      </c>
      <c r="AW225" s="12" t="s">
        <v>36</v>
      </c>
      <c r="AX225" s="12" t="s">
        <v>74</v>
      </c>
      <c r="AY225" s="151" t="s">
        <v>181</v>
      </c>
    </row>
    <row r="226" spans="2:65" s="13" customFormat="1" ht="11.25">
      <c r="B226" s="156"/>
      <c r="D226" s="150" t="s">
        <v>193</v>
      </c>
      <c r="E226" s="157" t="s">
        <v>20</v>
      </c>
      <c r="F226" s="158" t="s">
        <v>82</v>
      </c>
      <c r="H226" s="159">
        <v>2</v>
      </c>
      <c r="I226" s="160"/>
      <c r="L226" s="156"/>
      <c r="M226" s="161"/>
      <c r="T226" s="162"/>
      <c r="AT226" s="157" t="s">
        <v>193</v>
      </c>
      <c r="AU226" s="157" t="s">
        <v>82</v>
      </c>
      <c r="AV226" s="13" t="s">
        <v>82</v>
      </c>
      <c r="AW226" s="13" t="s">
        <v>36</v>
      </c>
      <c r="AX226" s="13" t="s">
        <v>74</v>
      </c>
      <c r="AY226" s="157" t="s">
        <v>181</v>
      </c>
    </row>
    <row r="227" spans="2:65" s="14" customFormat="1" ht="11.25">
      <c r="B227" s="163"/>
      <c r="D227" s="150" t="s">
        <v>193</v>
      </c>
      <c r="E227" s="164" t="s">
        <v>20</v>
      </c>
      <c r="F227" s="165" t="s">
        <v>202</v>
      </c>
      <c r="H227" s="166">
        <v>8</v>
      </c>
      <c r="I227" s="167"/>
      <c r="L227" s="163"/>
      <c r="M227" s="168"/>
      <c r="T227" s="169"/>
      <c r="AT227" s="164" t="s">
        <v>193</v>
      </c>
      <c r="AU227" s="164" t="s">
        <v>82</v>
      </c>
      <c r="AV227" s="14" t="s">
        <v>189</v>
      </c>
      <c r="AW227" s="14" t="s">
        <v>36</v>
      </c>
      <c r="AX227" s="14" t="s">
        <v>22</v>
      </c>
      <c r="AY227" s="164" t="s">
        <v>181</v>
      </c>
    </row>
    <row r="228" spans="2:65" s="1" customFormat="1" ht="33" customHeight="1">
      <c r="B228" s="33"/>
      <c r="C228" s="177" t="s">
        <v>308</v>
      </c>
      <c r="D228" s="177" t="s">
        <v>309</v>
      </c>
      <c r="E228" s="178" t="s">
        <v>310</v>
      </c>
      <c r="F228" s="179" t="s">
        <v>311</v>
      </c>
      <c r="G228" s="180" t="s">
        <v>187</v>
      </c>
      <c r="H228" s="181">
        <v>2</v>
      </c>
      <c r="I228" s="182"/>
      <c r="J228" s="183">
        <f>ROUND(I228*H228,2)</f>
        <v>0</v>
      </c>
      <c r="K228" s="179" t="s">
        <v>188</v>
      </c>
      <c r="L228" s="184"/>
      <c r="M228" s="185" t="s">
        <v>20</v>
      </c>
      <c r="N228" s="186" t="s">
        <v>45</v>
      </c>
      <c r="P228" s="141">
        <f>O228*H228</f>
        <v>0</v>
      </c>
      <c r="Q228" s="141">
        <v>1.225E-2</v>
      </c>
      <c r="R228" s="141">
        <f>Q228*H228</f>
        <v>2.4500000000000001E-2</v>
      </c>
      <c r="S228" s="141">
        <v>0</v>
      </c>
      <c r="T228" s="142">
        <f>S228*H228</f>
        <v>0</v>
      </c>
      <c r="AR228" s="143" t="s">
        <v>262</v>
      </c>
      <c r="AT228" s="143" t="s">
        <v>309</v>
      </c>
      <c r="AU228" s="143" t="s">
        <v>82</v>
      </c>
      <c r="AY228" s="18" t="s">
        <v>181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22</v>
      </c>
      <c r="BK228" s="144">
        <f>ROUND(I228*H228,2)</f>
        <v>0</v>
      </c>
      <c r="BL228" s="18" t="s">
        <v>189</v>
      </c>
      <c r="BM228" s="143" t="s">
        <v>312</v>
      </c>
    </row>
    <row r="229" spans="2:65" s="12" customFormat="1" ht="11.25">
      <c r="B229" s="149"/>
      <c r="D229" s="150" t="s">
        <v>193</v>
      </c>
      <c r="E229" s="151" t="s">
        <v>20</v>
      </c>
      <c r="F229" s="152" t="s">
        <v>194</v>
      </c>
      <c r="H229" s="151" t="s">
        <v>20</v>
      </c>
      <c r="I229" s="153"/>
      <c r="L229" s="149"/>
      <c r="M229" s="154"/>
      <c r="T229" s="155"/>
      <c r="AT229" s="151" t="s">
        <v>193</v>
      </c>
      <c r="AU229" s="151" t="s">
        <v>82</v>
      </c>
      <c r="AV229" s="12" t="s">
        <v>22</v>
      </c>
      <c r="AW229" s="12" t="s">
        <v>36</v>
      </c>
      <c r="AX229" s="12" t="s">
        <v>74</v>
      </c>
      <c r="AY229" s="151" t="s">
        <v>181</v>
      </c>
    </row>
    <row r="230" spans="2:65" s="13" customFormat="1" ht="11.25">
      <c r="B230" s="156"/>
      <c r="D230" s="150" t="s">
        <v>193</v>
      </c>
      <c r="E230" s="157" t="s">
        <v>20</v>
      </c>
      <c r="F230" s="158" t="s">
        <v>22</v>
      </c>
      <c r="H230" s="159">
        <v>1</v>
      </c>
      <c r="I230" s="160"/>
      <c r="L230" s="156"/>
      <c r="M230" s="161"/>
      <c r="T230" s="162"/>
      <c r="AT230" s="157" t="s">
        <v>193</v>
      </c>
      <c r="AU230" s="157" t="s">
        <v>82</v>
      </c>
      <c r="AV230" s="13" t="s">
        <v>82</v>
      </c>
      <c r="AW230" s="13" t="s">
        <v>36</v>
      </c>
      <c r="AX230" s="13" t="s">
        <v>74</v>
      </c>
      <c r="AY230" s="157" t="s">
        <v>181</v>
      </c>
    </row>
    <row r="231" spans="2:65" s="12" customFormat="1" ht="11.25">
      <c r="B231" s="149"/>
      <c r="D231" s="150" t="s">
        <v>193</v>
      </c>
      <c r="E231" s="151" t="s">
        <v>20</v>
      </c>
      <c r="F231" s="152" t="s">
        <v>201</v>
      </c>
      <c r="H231" s="151" t="s">
        <v>20</v>
      </c>
      <c r="I231" s="153"/>
      <c r="L231" s="149"/>
      <c r="M231" s="154"/>
      <c r="T231" s="155"/>
      <c r="AT231" s="151" t="s">
        <v>193</v>
      </c>
      <c r="AU231" s="151" t="s">
        <v>82</v>
      </c>
      <c r="AV231" s="12" t="s">
        <v>22</v>
      </c>
      <c r="AW231" s="12" t="s">
        <v>36</v>
      </c>
      <c r="AX231" s="12" t="s">
        <v>74</v>
      </c>
      <c r="AY231" s="151" t="s">
        <v>181</v>
      </c>
    </row>
    <row r="232" spans="2:65" s="13" customFormat="1" ht="11.25">
      <c r="B232" s="156"/>
      <c r="D232" s="150" t="s">
        <v>193</v>
      </c>
      <c r="E232" s="157" t="s">
        <v>20</v>
      </c>
      <c r="F232" s="158" t="s">
        <v>22</v>
      </c>
      <c r="H232" s="159">
        <v>1</v>
      </c>
      <c r="I232" s="160"/>
      <c r="L232" s="156"/>
      <c r="M232" s="161"/>
      <c r="T232" s="162"/>
      <c r="AT232" s="157" t="s">
        <v>193</v>
      </c>
      <c r="AU232" s="157" t="s">
        <v>82</v>
      </c>
      <c r="AV232" s="13" t="s">
        <v>82</v>
      </c>
      <c r="AW232" s="13" t="s">
        <v>36</v>
      </c>
      <c r="AX232" s="13" t="s">
        <v>74</v>
      </c>
      <c r="AY232" s="157" t="s">
        <v>181</v>
      </c>
    </row>
    <row r="233" spans="2:65" s="14" customFormat="1" ht="11.25">
      <c r="B233" s="163"/>
      <c r="D233" s="150" t="s">
        <v>193</v>
      </c>
      <c r="E233" s="164" t="s">
        <v>20</v>
      </c>
      <c r="F233" s="165" t="s">
        <v>202</v>
      </c>
      <c r="H233" s="166">
        <v>2</v>
      </c>
      <c r="I233" s="167"/>
      <c r="L233" s="163"/>
      <c r="M233" s="168"/>
      <c r="T233" s="169"/>
      <c r="AT233" s="164" t="s">
        <v>193</v>
      </c>
      <c r="AU233" s="164" t="s">
        <v>82</v>
      </c>
      <c r="AV233" s="14" t="s">
        <v>189</v>
      </c>
      <c r="AW233" s="14" t="s">
        <v>36</v>
      </c>
      <c r="AX233" s="14" t="s">
        <v>22</v>
      </c>
      <c r="AY233" s="164" t="s">
        <v>181</v>
      </c>
    </row>
    <row r="234" spans="2:65" s="1" customFormat="1" ht="33" customHeight="1">
      <c r="B234" s="33"/>
      <c r="C234" s="177" t="s">
        <v>313</v>
      </c>
      <c r="D234" s="177" t="s">
        <v>309</v>
      </c>
      <c r="E234" s="178" t="s">
        <v>314</v>
      </c>
      <c r="F234" s="179" t="s">
        <v>315</v>
      </c>
      <c r="G234" s="180" t="s">
        <v>187</v>
      </c>
      <c r="H234" s="181">
        <v>5</v>
      </c>
      <c r="I234" s="182"/>
      <c r="J234" s="183">
        <f>ROUND(I234*H234,2)</f>
        <v>0</v>
      </c>
      <c r="K234" s="179" t="s">
        <v>188</v>
      </c>
      <c r="L234" s="184"/>
      <c r="M234" s="185" t="s">
        <v>20</v>
      </c>
      <c r="N234" s="186" t="s">
        <v>45</v>
      </c>
      <c r="P234" s="141">
        <f>O234*H234</f>
        <v>0</v>
      </c>
      <c r="Q234" s="141">
        <v>1.2489999999999999E-2</v>
      </c>
      <c r="R234" s="141">
        <f>Q234*H234</f>
        <v>6.2449999999999999E-2</v>
      </c>
      <c r="S234" s="141">
        <v>0</v>
      </c>
      <c r="T234" s="142">
        <f>S234*H234</f>
        <v>0</v>
      </c>
      <c r="AR234" s="143" t="s">
        <v>262</v>
      </c>
      <c r="AT234" s="143" t="s">
        <v>309</v>
      </c>
      <c r="AU234" s="143" t="s">
        <v>82</v>
      </c>
      <c r="AY234" s="18" t="s">
        <v>181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22</v>
      </c>
      <c r="BK234" s="144">
        <f>ROUND(I234*H234,2)</f>
        <v>0</v>
      </c>
      <c r="BL234" s="18" t="s">
        <v>189</v>
      </c>
      <c r="BM234" s="143" t="s">
        <v>316</v>
      </c>
    </row>
    <row r="235" spans="2:65" s="12" customFormat="1" ht="11.25">
      <c r="B235" s="149"/>
      <c r="D235" s="150" t="s">
        <v>193</v>
      </c>
      <c r="E235" s="151" t="s">
        <v>20</v>
      </c>
      <c r="F235" s="152" t="s">
        <v>194</v>
      </c>
      <c r="H235" s="151" t="s">
        <v>20</v>
      </c>
      <c r="I235" s="153"/>
      <c r="L235" s="149"/>
      <c r="M235" s="154"/>
      <c r="T235" s="155"/>
      <c r="AT235" s="151" t="s">
        <v>193</v>
      </c>
      <c r="AU235" s="151" t="s">
        <v>82</v>
      </c>
      <c r="AV235" s="12" t="s">
        <v>22</v>
      </c>
      <c r="AW235" s="12" t="s">
        <v>36</v>
      </c>
      <c r="AX235" s="12" t="s">
        <v>74</v>
      </c>
      <c r="AY235" s="151" t="s">
        <v>181</v>
      </c>
    </row>
    <row r="236" spans="2:65" s="13" customFormat="1" ht="11.25">
      <c r="B236" s="156"/>
      <c r="D236" s="150" t="s">
        <v>193</v>
      </c>
      <c r="E236" s="157" t="s">
        <v>20</v>
      </c>
      <c r="F236" s="158" t="s">
        <v>82</v>
      </c>
      <c r="H236" s="159">
        <v>2</v>
      </c>
      <c r="I236" s="160"/>
      <c r="L236" s="156"/>
      <c r="M236" s="161"/>
      <c r="T236" s="162"/>
      <c r="AT236" s="157" t="s">
        <v>193</v>
      </c>
      <c r="AU236" s="157" t="s">
        <v>82</v>
      </c>
      <c r="AV236" s="13" t="s">
        <v>82</v>
      </c>
      <c r="AW236" s="13" t="s">
        <v>36</v>
      </c>
      <c r="AX236" s="13" t="s">
        <v>74</v>
      </c>
      <c r="AY236" s="157" t="s">
        <v>181</v>
      </c>
    </row>
    <row r="237" spans="2:65" s="12" customFormat="1" ht="11.25">
      <c r="B237" s="149"/>
      <c r="D237" s="150" t="s">
        <v>193</v>
      </c>
      <c r="E237" s="151" t="s">
        <v>20</v>
      </c>
      <c r="F237" s="152" t="s">
        <v>199</v>
      </c>
      <c r="H237" s="151" t="s">
        <v>20</v>
      </c>
      <c r="I237" s="153"/>
      <c r="L237" s="149"/>
      <c r="M237" s="154"/>
      <c r="T237" s="155"/>
      <c r="AT237" s="151" t="s">
        <v>193</v>
      </c>
      <c r="AU237" s="151" t="s">
        <v>82</v>
      </c>
      <c r="AV237" s="12" t="s">
        <v>22</v>
      </c>
      <c r="AW237" s="12" t="s">
        <v>36</v>
      </c>
      <c r="AX237" s="12" t="s">
        <v>74</v>
      </c>
      <c r="AY237" s="151" t="s">
        <v>181</v>
      </c>
    </row>
    <row r="238" spans="2:65" s="13" customFormat="1" ht="11.25">
      <c r="B238" s="156"/>
      <c r="D238" s="150" t="s">
        <v>193</v>
      </c>
      <c r="E238" s="157" t="s">
        <v>20</v>
      </c>
      <c r="F238" s="158" t="s">
        <v>82</v>
      </c>
      <c r="H238" s="159">
        <v>2</v>
      </c>
      <c r="I238" s="160"/>
      <c r="L238" s="156"/>
      <c r="M238" s="161"/>
      <c r="T238" s="162"/>
      <c r="AT238" s="157" t="s">
        <v>193</v>
      </c>
      <c r="AU238" s="157" t="s">
        <v>82</v>
      </c>
      <c r="AV238" s="13" t="s">
        <v>82</v>
      </c>
      <c r="AW238" s="13" t="s">
        <v>36</v>
      </c>
      <c r="AX238" s="13" t="s">
        <v>74</v>
      </c>
      <c r="AY238" s="157" t="s">
        <v>181</v>
      </c>
    </row>
    <row r="239" spans="2:65" s="12" customFormat="1" ht="11.25">
      <c r="B239" s="149"/>
      <c r="D239" s="150" t="s">
        <v>193</v>
      </c>
      <c r="E239" s="151" t="s">
        <v>20</v>
      </c>
      <c r="F239" s="152" t="s">
        <v>201</v>
      </c>
      <c r="H239" s="151" t="s">
        <v>20</v>
      </c>
      <c r="I239" s="153"/>
      <c r="L239" s="149"/>
      <c r="M239" s="154"/>
      <c r="T239" s="155"/>
      <c r="AT239" s="151" t="s">
        <v>193</v>
      </c>
      <c r="AU239" s="151" t="s">
        <v>82</v>
      </c>
      <c r="AV239" s="12" t="s">
        <v>22</v>
      </c>
      <c r="AW239" s="12" t="s">
        <v>36</v>
      </c>
      <c r="AX239" s="12" t="s">
        <v>74</v>
      </c>
      <c r="AY239" s="151" t="s">
        <v>181</v>
      </c>
    </row>
    <row r="240" spans="2:65" s="13" customFormat="1" ht="11.25">
      <c r="B240" s="156"/>
      <c r="D240" s="150" t="s">
        <v>193</v>
      </c>
      <c r="E240" s="157" t="s">
        <v>20</v>
      </c>
      <c r="F240" s="158" t="s">
        <v>22</v>
      </c>
      <c r="H240" s="159">
        <v>1</v>
      </c>
      <c r="I240" s="160"/>
      <c r="L240" s="156"/>
      <c r="M240" s="161"/>
      <c r="T240" s="162"/>
      <c r="AT240" s="157" t="s">
        <v>193</v>
      </c>
      <c r="AU240" s="157" t="s">
        <v>82</v>
      </c>
      <c r="AV240" s="13" t="s">
        <v>82</v>
      </c>
      <c r="AW240" s="13" t="s">
        <v>36</v>
      </c>
      <c r="AX240" s="13" t="s">
        <v>74</v>
      </c>
      <c r="AY240" s="157" t="s">
        <v>181</v>
      </c>
    </row>
    <row r="241" spans="2:65" s="14" customFormat="1" ht="11.25">
      <c r="B241" s="163"/>
      <c r="D241" s="150" t="s">
        <v>193</v>
      </c>
      <c r="E241" s="164" t="s">
        <v>20</v>
      </c>
      <c r="F241" s="165" t="s">
        <v>202</v>
      </c>
      <c r="H241" s="166">
        <v>5</v>
      </c>
      <c r="I241" s="167"/>
      <c r="L241" s="163"/>
      <c r="M241" s="168"/>
      <c r="T241" s="169"/>
      <c r="AT241" s="164" t="s">
        <v>193</v>
      </c>
      <c r="AU241" s="164" t="s">
        <v>82</v>
      </c>
      <c r="AV241" s="14" t="s">
        <v>189</v>
      </c>
      <c r="AW241" s="14" t="s">
        <v>36</v>
      </c>
      <c r="AX241" s="14" t="s">
        <v>22</v>
      </c>
      <c r="AY241" s="164" t="s">
        <v>181</v>
      </c>
    </row>
    <row r="242" spans="2:65" s="1" customFormat="1" ht="33" customHeight="1">
      <c r="B242" s="33"/>
      <c r="C242" s="177" t="s">
        <v>317</v>
      </c>
      <c r="D242" s="177" t="s">
        <v>309</v>
      </c>
      <c r="E242" s="178" t="s">
        <v>318</v>
      </c>
      <c r="F242" s="179" t="s">
        <v>319</v>
      </c>
      <c r="G242" s="180" t="s">
        <v>187</v>
      </c>
      <c r="H242" s="181">
        <v>1</v>
      </c>
      <c r="I242" s="182"/>
      <c r="J242" s="183">
        <f>ROUND(I242*H242,2)</f>
        <v>0</v>
      </c>
      <c r="K242" s="179" t="s">
        <v>188</v>
      </c>
      <c r="L242" s="184"/>
      <c r="M242" s="185" t="s">
        <v>20</v>
      </c>
      <c r="N242" s="186" t="s">
        <v>45</v>
      </c>
      <c r="P242" s="141">
        <f>O242*H242</f>
        <v>0</v>
      </c>
      <c r="Q242" s="141">
        <v>1.272E-2</v>
      </c>
      <c r="R242" s="141">
        <f>Q242*H242</f>
        <v>1.272E-2</v>
      </c>
      <c r="S242" s="141">
        <v>0</v>
      </c>
      <c r="T242" s="142">
        <f>S242*H242</f>
        <v>0</v>
      </c>
      <c r="AR242" s="143" t="s">
        <v>262</v>
      </c>
      <c r="AT242" s="143" t="s">
        <v>309</v>
      </c>
      <c r="AU242" s="143" t="s">
        <v>82</v>
      </c>
      <c r="AY242" s="18" t="s">
        <v>181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22</v>
      </c>
      <c r="BK242" s="144">
        <f>ROUND(I242*H242,2)</f>
        <v>0</v>
      </c>
      <c r="BL242" s="18" t="s">
        <v>189</v>
      </c>
      <c r="BM242" s="143" t="s">
        <v>320</v>
      </c>
    </row>
    <row r="243" spans="2:65" s="12" customFormat="1" ht="11.25">
      <c r="B243" s="149"/>
      <c r="D243" s="150" t="s">
        <v>193</v>
      </c>
      <c r="E243" s="151" t="s">
        <v>20</v>
      </c>
      <c r="F243" s="152" t="s">
        <v>199</v>
      </c>
      <c r="H243" s="151" t="s">
        <v>20</v>
      </c>
      <c r="I243" s="153"/>
      <c r="L243" s="149"/>
      <c r="M243" s="154"/>
      <c r="T243" s="155"/>
      <c r="AT243" s="151" t="s">
        <v>193</v>
      </c>
      <c r="AU243" s="151" t="s">
        <v>82</v>
      </c>
      <c r="AV243" s="12" t="s">
        <v>22</v>
      </c>
      <c r="AW243" s="12" t="s">
        <v>36</v>
      </c>
      <c r="AX243" s="12" t="s">
        <v>74</v>
      </c>
      <c r="AY243" s="151" t="s">
        <v>181</v>
      </c>
    </row>
    <row r="244" spans="2:65" s="13" customFormat="1" ht="11.25">
      <c r="B244" s="156"/>
      <c r="D244" s="150" t="s">
        <v>193</v>
      </c>
      <c r="E244" s="157" t="s">
        <v>20</v>
      </c>
      <c r="F244" s="158" t="s">
        <v>22</v>
      </c>
      <c r="H244" s="159">
        <v>1</v>
      </c>
      <c r="I244" s="160"/>
      <c r="L244" s="156"/>
      <c r="M244" s="161"/>
      <c r="T244" s="162"/>
      <c r="AT244" s="157" t="s">
        <v>193</v>
      </c>
      <c r="AU244" s="157" t="s">
        <v>82</v>
      </c>
      <c r="AV244" s="13" t="s">
        <v>82</v>
      </c>
      <c r="AW244" s="13" t="s">
        <v>36</v>
      </c>
      <c r="AX244" s="13" t="s">
        <v>22</v>
      </c>
      <c r="AY244" s="157" t="s">
        <v>181</v>
      </c>
    </row>
    <row r="245" spans="2:65" s="11" customFormat="1" ht="22.9" customHeight="1">
      <c r="B245" s="120"/>
      <c r="D245" s="121" t="s">
        <v>73</v>
      </c>
      <c r="E245" s="130" t="s">
        <v>267</v>
      </c>
      <c r="F245" s="130" t="s">
        <v>321</v>
      </c>
      <c r="I245" s="123"/>
      <c r="J245" s="131">
        <f>BK245</f>
        <v>0</v>
      </c>
      <c r="L245" s="120"/>
      <c r="M245" s="125"/>
      <c r="P245" s="126">
        <f>SUM(P246:P415)</f>
        <v>0</v>
      </c>
      <c r="R245" s="126">
        <f>SUM(R246:R415)</f>
        <v>9.4980259999999997E-3</v>
      </c>
      <c r="T245" s="127">
        <f>SUM(T246:T415)</f>
        <v>14.737098999999999</v>
      </c>
      <c r="AR245" s="121" t="s">
        <v>22</v>
      </c>
      <c r="AT245" s="128" t="s">
        <v>73</v>
      </c>
      <c r="AU245" s="128" t="s">
        <v>22</v>
      </c>
      <c r="AY245" s="121" t="s">
        <v>181</v>
      </c>
      <c r="BK245" s="129">
        <f>SUM(BK246:BK415)</f>
        <v>0</v>
      </c>
    </row>
    <row r="246" spans="2:65" s="1" customFormat="1" ht="37.9" customHeight="1">
      <c r="B246" s="33"/>
      <c r="C246" s="132" t="s">
        <v>322</v>
      </c>
      <c r="D246" s="132" t="s">
        <v>184</v>
      </c>
      <c r="E246" s="133" t="s">
        <v>323</v>
      </c>
      <c r="F246" s="134" t="s">
        <v>324</v>
      </c>
      <c r="G246" s="135" t="s">
        <v>211</v>
      </c>
      <c r="H246" s="136">
        <v>40</v>
      </c>
      <c r="I246" s="137"/>
      <c r="J246" s="138">
        <f>ROUND(I246*H246,2)</f>
        <v>0</v>
      </c>
      <c r="K246" s="134" t="s">
        <v>188</v>
      </c>
      <c r="L246" s="33"/>
      <c r="M246" s="139" t="s">
        <v>20</v>
      </c>
      <c r="N246" s="140" t="s">
        <v>45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189</v>
      </c>
      <c r="AT246" s="143" t="s">
        <v>184</v>
      </c>
      <c r="AU246" s="143" t="s">
        <v>82</v>
      </c>
      <c r="AY246" s="18" t="s">
        <v>181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22</v>
      </c>
      <c r="BK246" s="144">
        <f>ROUND(I246*H246,2)</f>
        <v>0</v>
      </c>
      <c r="BL246" s="18" t="s">
        <v>189</v>
      </c>
      <c r="BM246" s="143" t="s">
        <v>325</v>
      </c>
    </row>
    <row r="247" spans="2:65" s="1" customFormat="1" ht="11.25">
      <c r="B247" s="33"/>
      <c r="D247" s="145" t="s">
        <v>191</v>
      </c>
      <c r="F247" s="146" t="s">
        <v>326</v>
      </c>
      <c r="I247" s="147"/>
      <c r="L247" s="33"/>
      <c r="M247" s="148"/>
      <c r="T247" s="54"/>
      <c r="AT247" s="18" t="s">
        <v>191</v>
      </c>
      <c r="AU247" s="18" t="s">
        <v>82</v>
      </c>
    </row>
    <row r="248" spans="2:65" s="12" customFormat="1" ht="11.25">
      <c r="B248" s="149"/>
      <c r="D248" s="150" t="s">
        <v>193</v>
      </c>
      <c r="E248" s="151" t="s">
        <v>20</v>
      </c>
      <c r="F248" s="152" t="s">
        <v>207</v>
      </c>
      <c r="H248" s="151" t="s">
        <v>20</v>
      </c>
      <c r="I248" s="153"/>
      <c r="L248" s="149"/>
      <c r="M248" s="154"/>
      <c r="T248" s="155"/>
      <c r="AT248" s="151" t="s">
        <v>193</v>
      </c>
      <c r="AU248" s="151" t="s">
        <v>82</v>
      </c>
      <c r="AV248" s="12" t="s">
        <v>22</v>
      </c>
      <c r="AW248" s="12" t="s">
        <v>36</v>
      </c>
      <c r="AX248" s="12" t="s">
        <v>74</v>
      </c>
      <c r="AY248" s="151" t="s">
        <v>181</v>
      </c>
    </row>
    <row r="249" spans="2:65" s="13" customFormat="1" ht="11.25">
      <c r="B249" s="156"/>
      <c r="D249" s="150" t="s">
        <v>193</v>
      </c>
      <c r="E249" s="157" t="s">
        <v>20</v>
      </c>
      <c r="F249" s="158" t="s">
        <v>228</v>
      </c>
      <c r="H249" s="159">
        <v>10.199999999999999</v>
      </c>
      <c r="I249" s="160"/>
      <c r="L249" s="156"/>
      <c r="M249" s="161"/>
      <c r="T249" s="162"/>
      <c r="AT249" s="157" t="s">
        <v>193</v>
      </c>
      <c r="AU249" s="157" t="s">
        <v>82</v>
      </c>
      <c r="AV249" s="13" t="s">
        <v>82</v>
      </c>
      <c r="AW249" s="13" t="s">
        <v>36</v>
      </c>
      <c r="AX249" s="13" t="s">
        <v>74</v>
      </c>
      <c r="AY249" s="157" t="s">
        <v>181</v>
      </c>
    </row>
    <row r="250" spans="2:65" s="12" customFormat="1" ht="11.25">
      <c r="B250" s="149"/>
      <c r="D250" s="150" t="s">
        <v>193</v>
      </c>
      <c r="E250" s="151" t="s">
        <v>20</v>
      </c>
      <c r="F250" s="152" t="s">
        <v>287</v>
      </c>
      <c r="H250" s="151" t="s">
        <v>20</v>
      </c>
      <c r="I250" s="153"/>
      <c r="L250" s="149"/>
      <c r="M250" s="154"/>
      <c r="T250" s="155"/>
      <c r="AT250" s="151" t="s">
        <v>193</v>
      </c>
      <c r="AU250" s="151" t="s">
        <v>82</v>
      </c>
      <c r="AV250" s="12" t="s">
        <v>22</v>
      </c>
      <c r="AW250" s="12" t="s">
        <v>36</v>
      </c>
      <c r="AX250" s="12" t="s">
        <v>74</v>
      </c>
      <c r="AY250" s="151" t="s">
        <v>181</v>
      </c>
    </row>
    <row r="251" spans="2:65" s="13" customFormat="1" ht="11.25">
      <c r="B251" s="156"/>
      <c r="D251" s="150" t="s">
        <v>193</v>
      </c>
      <c r="E251" s="157" t="s">
        <v>20</v>
      </c>
      <c r="F251" s="158" t="s">
        <v>327</v>
      </c>
      <c r="H251" s="159">
        <v>17.899999999999999</v>
      </c>
      <c r="I251" s="160"/>
      <c r="L251" s="156"/>
      <c r="M251" s="161"/>
      <c r="T251" s="162"/>
      <c r="AT251" s="157" t="s">
        <v>193</v>
      </c>
      <c r="AU251" s="157" t="s">
        <v>82</v>
      </c>
      <c r="AV251" s="13" t="s">
        <v>82</v>
      </c>
      <c r="AW251" s="13" t="s">
        <v>36</v>
      </c>
      <c r="AX251" s="13" t="s">
        <v>74</v>
      </c>
      <c r="AY251" s="157" t="s">
        <v>181</v>
      </c>
    </row>
    <row r="252" spans="2:65" s="12" customFormat="1" ht="11.25">
      <c r="B252" s="149"/>
      <c r="D252" s="150" t="s">
        <v>193</v>
      </c>
      <c r="E252" s="151" t="s">
        <v>20</v>
      </c>
      <c r="F252" s="152" t="s">
        <v>291</v>
      </c>
      <c r="H252" s="151" t="s">
        <v>20</v>
      </c>
      <c r="I252" s="153"/>
      <c r="L252" s="149"/>
      <c r="M252" s="154"/>
      <c r="T252" s="155"/>
      <c r="AT252" s="151" t="s">
        <v>193</v>
      </c>
      <c r="AU252" s="151" t="s">
        <v>82</v>
      </c>
      <c r="AV252" s="12" t="s">
        <v>22</v>
      </c>
      <c r="AW252" s="12" t="s">
        <v>36</v>
      </c>
      <c r="AX252" s="12" t="s">
        <v>74</v>
      </c>
      <c r="AY252" s="151" t="s">
        <v>181</v>
      </c>
    </row>
    <row r="253" spans="2:65" s="13" customFormat="1" ht="11.25">
      <c r="B253" s="156"/>
      <c r="D253" s="150" t="s">
        <v>193</v>
      </c>
      <c r="E253" s="157" t="s">
        <v>20</v>
      </c>
      <c r="F253" s="158" t="s">
        <v>328</v>
      </c>
      <c r="H253" s="159">
        <v>11.9</v>
      </c>
      <c r="I253" s="160"/>
      <c r="L253" s="156"/>
      <c r="M253" s="161"/>
      <c r="T253" s="162"/>
      <c r="AT253" s="157" t="s">
        <v>193</v>
      </c>
      <c r="AU253" s="157" t="s">
        <v>82</v>
      </c>
      <c r="AV253" s="13" t="s">
        <v>82</v>
      </c>
      <c r="AW253" s="13" t="s">
        <v>36</v>
      </c>
      <c r="AX253" s="13" t="s">
        <v>74</v>
      </c>
      <c r="AY253" s="157" t="s">
        <v>181</v>
      </c>
    </row>
    <row r="254" spans="2:65" s="14" customFormat="1" ht="11.25">
      <c r="B254" s="163"/>
      <c r="D254" s="150" t="s">
        <v>193</v>
      </c>
      <c r="E254" s="164" t="s">
        <v>20</v>
      </c>
      <c r="F254" s="165" t="s">
        <v>202</v>
      </c>
      <c r="H254" s="166">
        <v>40</v>
      </c>
      <c r="I254" s="167"/>
      <c r="L254" s="163"/>
      <c r="M254" s="168"/>
      <c r="T254" s="169"/>
      <c r="AT254" s="164" t="s">
        <v>193</v>
      </c>
      <c r="AU254" s="164" t="s">
        <v>82</v>
      </c>
      <c r="AV254" s="14" t="s">
        <v>189</v>
      </c>
      <c r="AW254" s="14" t="s">
        <v>36</v>
      </c>
      <c r="AX254" s="14" t="s">
        <v>22</v>
      </c>
      <c r="AY254" s="164" t="s">
        <v>181</v>
      </c>
    </row>
    <row r="255" spans="2:65" s="1" customFormat="1" ht="37.9" customHeight="1">
      <c r="B255" s="33"/>
      <c r="C255" s="132" t="s">
        <v>329</v>
      </c>
      <c r="D255" s="132" t="s">
        <v>184</v>
      </c>
      <c r="E255" s="133" t="s">
        <v>330</v>
      </c>
      <c r="F255" s="134" t="s">
        <v>331</v>
      </c>
      <c r="G255" s="135" t="s">
        <v>211</v>
      </c>
      <c r="H255" s="136">
        <v>98.44</v>
      </c>
      <c r="I255" s="137"/>
      <c r="J255" s="138">
        <f>ROUND(I255*H255,2)</f>
        <v>0</v>
      </c>
      <c r="K255" s="134" t="s">
        <v>188</v>
      </c>
      <c r="L255" s="33"/>
      <c r="M255" s="139" t="s">
        <v>20</v>
      </c>
      <c r="N255" s="140" t="s">
        <v>45</v>
      </c>
      <c r="P255" s="141">
        <f>O255*H255</f>
        <v>0</v>
      </c>
      <c r="Q255" s="141">
        <v>4.0000000000000003E-5</v>
      </c>
      <c r="R255" s="141">
        <f>Q255*H255</f>
        <v>3.9376000000000003E-3</v>
      </c>
      <c r="S255" s="141">
        <v>0</v>
      </c>
      <c r="T255" s="142">
        <f>S255*H255</f>
        <v>0</v>
      </c>
      <c r="AR255" s="143" t="s">
        <v>189</v>
      </c>
      <c r="AT255" s="143" t="s">
        <v>184</v>
      </c>
      <c r="AU255" s="143" t="s">
        <v>82</v>
      </c>
      <c r="AY255" s="18" t="s">
        <v>181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8" t="s">
        <v>22</v>
      </c>
      <c r="BK255" s="144">
        <f>ROUND(I255*H255,2)</f>
        <v>0</v>
      </c>
      <c r="BL255" s="18" t="s">
        <v>189</v>
      </c>
      <c r="BM255" s="143" t="s">
        <v>332</v>
      </c>
    </row>
    <row r="256" spans="2:65" s="1" customFormat="1" ht="11.25">
      <c r="B256" s="33"/>
      <c r="D256" s="145" t="s">
        <v>191</v>
      </c>
      <c r="F256" s="146" t="s">
        <v>333</v>
      </c>
      <c r="I256" s="147"/>
      <c r="L256" s="33"/>
      <c r="M256" s="148"/>
      <c r="T256" s="54"/>
      <c r="AT256" s="18" t="s">
        <v>191</v>
      </c>
      <c r="AU256" s="18" t="s">
        <v>82</v>
      </c>
    </row>
    <row r="257" spans="2:65" s="12" customFormat="1" ht="11.25">
      <c r="B257" s="149"/>
      <c r="D257" s="150" t="s">
        <v>193</v>
      </c>
      <c r="E257" s="151" t="s">
        <v>20</v>
      </c>
      <c r="F257" s="152" t="s">
        <v>194</v>
      </c>
      <c r="H257" s="151" t="s">
        <v>20</v>
      </c>
      <c r="I257" s="153"/>
      <c r="L257" s="149"/>
      <c r="M257" s="154"/>
      <c r="T257" s="155"/>
      <c r="AT257" s="151" t="s">
        <v>193</v>
      </c>
      <c r="AU257" s="151" t="s">
        <v>82</v>
      </c>
      <c r="AV257" s="12" t="s">
        <v>22</v>
      </c>
      <c r="AW257" s="12" t="s">
        <v>36</v>
      </c>
      <c r="AX257" s="12" t="s">
        <v>74</v>
      </c>
      <c r="AY257" s="151" t="s">
        <v>181</v>
      </c>
    </row>
    <row r="258" spans="2:65" s="13" customFormat="1" ht="11.25">
      <c r="B258" s="156"/>
      <c r="D258" s="150" t="s">
        <v>193</v>
      </c>
      <c r="E258" s="157" t="s">
        <v>20</v>
      </c>
      <c r="F258" s="158" t="s">
        <v>334</v>
      </c>
      <c r="H258" s="159">
        <v>25.45</v>
      </c>
      <c r="I258" s="160"/>
      <c r="L258" s="156"/>
      <c r="M258" s="161"/>
      <c r="T258" s="162"/>
      <c r="AT258" s="157" t="s">
        <v>193</v>
      </c>
      <c r="AU258" s="157" t="s">
        <v>82</v>
      </c>
      <c r="AV258" s="13" t="s">
        <v>82</v>
      </c>
      <c r="AW258" s="13" t="s">
        <v>36</v>
      </c>
      <c r="AX258" s="13" t="s">
        <v>74</v>
      </c>
      <c r="AY258" s="157" t="s">
        <v>181</v>
      </c>
    </row>
    <row r="259" spans="2:65" s="12" customFormat="1" ht="11.25">
      <c r="B259" s="149"/>
      <c r="D259" s="150" t="s">
        <v>193</v>
      </c>
      <c r="E259" s="151" t="s">
        <v>20</v>
      </c>
      <c r="F259" s="152" t="s">
        <v>199</v>
      </c>
      <c r="H259" s="151" t="s">
        <v>20</v>
      </c>
      <c r="I259" s="153"/>
      <c r="L259" s="149"/>
      <c r="M259" s="154"/>
      <c r="T259" s="155"/>
      <c r="AT259" s="151" t="s">
        <v>193</v>
      </c>
      <c r="AU259" s="151" t="s">
        <v>82</v>
      </c>
      <c r="AV259" s="12" t="s">
        <v>22</v>
      </c>
      <c r="AW259" s="12" t="s">
        <v>36</v>
      </c>
      <c r="AX259" s="12" t="s">
        <v>74</v>
      </c>
      <c r="AY259" s="151" t="s">
        <v>181</v>
      </c>
    </row>
    <row r="260" spans="2:65" s="13" customFormat="1" ht="11.25">
      <c r="B260" s="156"/>
      <c r="D260" s="150" t="s">
        <v>193</v>
      </c>
      <c r="E260" s="157" t="s">
        <v>20</v>
      </c>
      <c r="F260" s="158" t="s">
        <v>335</v>
      </c>
      <c r="H260" s="159">
        <v>44.84</v>
      </c>
      <c r="I260" s="160"/>
      <c r="L260" s="156"/>
      <c r="M260" s="161"/>
      <c r="T260" s="162"/>
      <c r="AT260" s="157" t="s">
        <v>193</v>
      </c>
      <c r="AU260" s="157" t="s">
        <v>82</v>
      </c>
      <c r="AV260" s="13" t="s">
        <v>82</v>
      </c>
      <c r="AW260" s="13" t="s">
        <v>36</v>
      </c>
      <c r="AX260" s="13" t="s">
        <v>74</v>
      </c>
      <c r="AY260" s="157" t="s">
        <v>181</v>
      </c>
    </row>
    <row r="261" spans="2:65" s="12" customFormat="1" ht="11.25">
      <c r="B261" s="149"/>
      <c r="D261" s="150" t="s">
        <v>193</v>
      </c>
      <c r="E261" s="151" t="s">
        <v>20</v>
      </c>
      <c r="F261" s="152" t="s">
        <v>201</v>
      </c>
      <c r="H261" s="151" t="s">
        <v>20</v>
      </c>
      <c r="I261" s="153"/>
      <c r="L261" s="149"/>
      <c r="M261" s="154"/>
      <c r="T261" s="155"/>
      <c r="AT261" s="151" t="s">
        <v>193</v>
      </c>
      <c r="AU261" s="151" t="s">
        <v>82</v>
      </c>
      <c r="AV261" s="12" t="s">
        <v>22</v>
      </c>
      <c r="AW261" s="12" t="s">
        <v>36</v>
      </c>
      <c r="AX261" s="12" t="s">
        <v>74</v>
      </c>
      <c r="AY261" s="151" t="s">
        <v>181</v>
      </c>
    </row>
    <row r="262" spans="2:65" s="13" customFormat="1" ht="11.25">
      <c r="B262" s="156"/>
      <c r="D262" s="150" t="s">
        <v>193</v>
      </c>
      <c r="E262" s="157" t="s">
        <v>20</v>
      </c>
      <c r="F262" s="158" t="s">
        <v>336</v>
      </c>
      <c r="H262" s="159">
        <v>28.15</v>
      </c>
      <c r="I262" s="160"/>
      <c r="L262" s="156"/>
      <c r="M262" s="161"/>
      <c r="T262" s="162"/>
      <c r="AT262" s="157" t="s">
        <v>193</v>
      </c>
      <c r="AU262" s="157" t="s">
        <v>82</v>
      </c>
      <c r="AV262" s="13" t="s">
        <v>82</v>
      </c>
      <c r="AW262" s="13" t="s">
        <v>36</v>
      </c>
      <c r="AX262" s="13" t="s">
        <v>74</v>
      </c>
      <c r="AY262" s="157" t="s">
        <v>181</v>
      </c>
    </row>
    <row r="263" spans="2:65" s="14" customFormat="1" ht="11.25">
      <c r="B263" s="163"/>
      <c r="D263" s="150" t="s">
        <v>193</v>
      </c>
      <c r="E263" s="164" t="s">
        <v>20</v>
      </c>
      <c r="F263" s="165" t="s">
        <v>202</v>
      </c>
      <c r="H263" s="166">
        <v>98.44</v>
      </c>
      <c r="I263" s="167"/>
      <c r="L263" s="163"/>
      <c r="M263" s="168"/>
      <c r="T263" s="169"/>
      <c r="AT263" s="164" t="s">
        <v>193</v>
      </c>
      <c r="AU263" s="164" t="s">
        <v>82</v>
      </c>
      <c r="AV263" s="14" t="s">
        <v>189</v>
      </c>
      <c r="AW263" s="14" t="s">
        <v>36</v>
      </c>
      <c r="AX263" s="14" t="s">
        <v>22</v>
      </c>
      <c r="AY263" s="164" t="s">
        <v>181</v>
      </c>
    </row>
    <row r="264" spans="2:65" s="1" customFormat="1" ht="24.2" customHeight="1">
      <c r="B264" s="33"/>
      <c r="C264" s="132" t="s">
        <v>337</v>
      </c>
      <c r="D264" s="132" t="s">
        <v>184</v>
      </c>
      <c r="E264" s="133" t="s">
        <v>338</v>
      </c>
      <c r="F264" s="134" t="s">
        <v>339</v>
      </c>
      <c r="G264" s="135" t="s">
        <v>211</v>
      </c>
      <c r="H264" s="136">
        <v>40.409999999999997</v>
      </c>
      <c r="I264" s="137"/>
      <c r="J264" s="138">
        <f>ROUND(I264*H264,2)</f>
        <v>0</v>
      </c>
      <c r="K264" s="134" t="s">
        <v>188</v>
      </c>
      <c r="L264" s="33"/>
      <c r="M264" s="139" t="s">
        <v>20</v>
      </c>
      <c r="N264" s="140" t="s">
        <v>45</v>
      </c>
      <c r="P264" s="141">
        <f>O264*H264</f>
        <v>0</v>
      </c>
      <c r="Q264" s="141">
        <v>0</v>
      </c>
      <c r="R264" s="141">
        <f>Q264*H264</f>
        <v>0</v>
      </c>
      <c r="S264" s="141">
        <v>0.188</v>
      </c>
      <c r="T264" s="142">
        <f>S264*H264</f>
        <v>7.5970799999999992</v>
      </c>
      <c r="AR264" s="143" t="s">
        <v>189</v>
      </c>
      <c r="AT264" s="143" t="s">
        <v>184</v>
      </c>
      <c r="AU264" s="143" t="s">
        <v>82</v>
      </c>
      <c r="AY264" s="18" t="s">
        <v>181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8" t="s">
        <v>22</v>
      </c>
      <c r="BK264" s="144">
        <f>ROUND(I264*H264,2)</f>
        <v>0</v>
      </c>
      <c r="BL264" s="18" t="s">
        <v>189</v>
      </c>
      <c r="BM264" s="143" t="s">
        <v>340</v>
      </c>
    </row>
    <row r="265" spans="2:65" s="1" customFormat="1" ht="11.25">
      <c r="B265" s="33"/>
      <c r="D265" s="145" t="s">
        <v>191</v>
      </c>
      <c r="F265" s="146" t="s">
        <v>341</v>
      </c>
      <c r="I265" s="147"/>
      <c r="L265" s="33"/>
      <c r="M265" s="148"/>
      <c r="T265" s="54"/>
      <c r="AT265" s="18" t="s">
        <v>191</v>
      </c>
      <c r="AU265" s="18" t="s">
        <v>82</v>
      </c>
    </row>
    <row r="266" spans="2:65" s="12" customFormat="1" ht="11.25">
      <c r="B266" s="149"/>
      <c r="D266" s="150" t="s">
        <v>193</v>
      </c>
      <c r="E266" s="151" t="s">
        <v>20</v>
      </c>
      <c r="F266" s="152" t="s">
        <v>194</v>
      </c>
      <c r="H266" s="151" t="s">
        <v>20</v>
      </c>
      <c r="I266" s="153"/>
      <c r="L266" s="149"/>
      <c r="M266" s="154"/>
      <c r="T266" s="155"/>
      <c r="AT266" s="151" t="s">
        <v>193</v>
      </c>
      <c r="AU266" s="151" t="s">
        <v>82</v>
      </c>
      <c r="AV266" s="12" t="s">
        <v>22</v>
      </c>
      <c r="AW266" s="12" t="s">
        <v>36</v>
      </c>
      <c r="AX266" s="12" t="s">
        <v>74</v>
      </c>
      <c r="AY266" s="151" t="s">
        <v>181</v>
      </c>
    </row>
    <row r="267" spans="2:65" s="13" customFormat="1" ht="11.25">
      <c r="B267" s="156"/>
      <c r="D267" s="150" t="s">
        <v>193</v>
      </c>
      <c r="E267" s="157" t="s">
        <v>20</v>
      </c>
      <c r="F267" s="158" t="s">
        <v>342</v>
      </c>
      <c r="H267" s="159">
        <v>8.2420000000000009</v>
      </c>
      <c r="I267" s="160"/>
      <c r="L267" s="156"/>
      <c r="M267" s="161"/>
      <c r="T267" s="162"/>
      <c r="AT267" s="157" t="s">
        <v>193</v>
      </c>
      <c r="AU267" s="157" t="s">
        <v>82</v>
      </c>
      <c r="AV267" s="13" t="s">
        <v>82</v>
      </c>
      <c r="AW267" s="13" t="s">
        <v>36</v>
      </c>
      <c r="AX267" s="13" t="s">
        <v>74</v>
      </c>
      <c r="AY267" s="157" t="s">
        <v>181</v>
      </c>
    </row>
    <row r="268" spans="2:65" s="13" customFormat="1" ht="11.25">
      <c r="B268" s="156"/>
      <c r="D268" s="150" t="s">
        <v>193</v>
      </c>
      <c r="E268" s="157" t="s">
        <v>20</v>
      </c>
      <c r="F268" s="158" t="s">
        <v>343</v>
      </c>
      <c r="H268" s="159">
        <v>-2.496</v>
      </c>
      <c r="I268" s="160"/>
      <c r="L268" s="156"/>
      <c r="M268" s="161"/>
      <c r="T268" s="162"/>
      <c r="AT268" s="157" t="s">
        <v>193</v>
      </c>
      <c r="AU268" s="157" t="s">
        <v>82</v>
      </c>
      <c r="AV268" s="13" t="s">
        <v>82</v>
      </c>
      <c r="AW268" s="13" t="s">
        <v>36</v>
      </c>
      <c r="AX268" s="13" t="s">
        <v>74</v>
      </c>
      <c r="AY268" s="157" t="s">
        <v>181</v>
      </c>
    </row>
    <row r="269" spans="2:65" s="12" customFormat="1" ht="11.25">
      <c r="B269" s="149"/>
      <c r="D269" s="150" t="s">
        <v>193</v>
      </c>
      <c r="E269" s="151" t="s">
        <v>20</v>
      </c>
      <c r="F269" s="152" t="s">
        <v>199</v>
      </c>
      <c r="H269" s="151" t="s">
        <v>20</v>
      </c>
      <c r="I269" s="153"/>
      <c r="L269" s="149"/>
      <c r="M269" s="154"/>
      <c r="T269" s="155"/>
      <c r="AT269" s="151" t="s">
        <v>193</v>
      </c>
      <c r="AU269" s="151" t="s">
        <v>82</v>
      </c>
      <c r="AV269" s="12" t="s">
        <v>22</v>
      </c>
      <c r="AW269" s="12" t="s">
        <v>36</v>
      </c>
      <c r="AX269" s="12" t="s">
        <v>74</v>
      </c>
      <c r="AY269" s="151" t="s">
        <v>181</v>
      </c>
    </row>
    <row r="270" spans="2:65" s="13" customFormat="1" ht="11.25">
      <c r="B270" s="156"/>
      <c r="D270" s="150" t="s">
        <v>193</v>
      </c>
      <c r="E270" s="157" t="s">
        <v>20</v>
      </c>
      <c r="F270" s="158" t="s">
        <v>344</v>
      </c>
      <c r="H270" s="159">
        <v>18.798999999999999</v>
      </c>
      <c r="I270" s="160"/>
      <c r="L270" s="156"/>
      <c r="M270" s="161"/>
      <c r="T270" s="162"/>
      <c r="AT270" s="157" t="s">
        <v>193</v>
      </c>
      <c r="AU270" s="157" t="s">
        <v>82</v>
      </c>
      <c r="AV270" s="13" t="s">
        <v>82</v>
      </c>
      <c r="AW270" s="13" t="s">
        <v>36</v>
      </c>
      <c r="AX270" s="13" t="s">
        <v>74</v>
      </c>
      <c r="AY270" s="157" t="s">
        <v>181</v>
      </c>
    </row>
    <row r="271" spans="2:65" s="13" customFormat="1" ht="11.25">
      <c r="B271" s="156"/>
      <c r="D271" s="150" t="s">
        <v>193</v>
      </c>
      <c r="E271" s="157" t="s">
        <v>20</v>
      </c>
      <c r="F271" s="158" t="s">
        <v>345</v>
      </c>
      <c r="H271" s="159">
        <v>-5.984</v>
      </c>
      <c r="I271" s="160"/>
      <c r="L271" s="156"/>
      <c r="M271" s="161"/>
      <c r="T271" s="162"/>
      <c r="AT271" s="157" t="s">
        <v>193</v>
      </c>
      <c r="AU271" s="157" t="s">
        <v>82</v>
      </c>
      <c r="AV271" s="13" t="s">
        <v>82</v>
      </c>
      <c r="AW271" s="13" t="s">
        <v>36</v>
      </c>
      <c r="AX271" s="13" t="s">
        <v>74</v>
      </c>
      <c r="AY271" s="157" t="s">
        <v>181</v>
      </c>
    </row>
    <row r="272" spans="2:65" s="12" customFormat="1" ht="11.25">
      <c r="B272" s="149"/>
      <c r="D272" s="150" t="s">
        <v>193</v>
      </c>
      <c r="E272" s="151" t="s">
        <v>20</v>
      </c>
      <c r="F272" s="152" t="s">
        <v>201</v>
      </c>
      <c r="H272" s="151" t="s">
        <v>20</v>
      </c>
      <c r="I272" s="153"/>
      <c r="L272" s="149"/>
      <c r="M272" s="154"/>
      <c r="T272" s="155"/>
      <c r="AT272" s="151" t="s">
        <v>193</v>
      </c>
      <c r="AU272" s="151" t="s">
        <v>82</v>
      </c>
      <c r="AV272" s="12" t="s">
        <v>22</v>
      </c>
      <c r="AW272" s="12" t="s">
        <v>36</v>
      </c>
      <c r="AX272" s="12" t="s">
        <v>74</v>
      </c>
      <c r="AY272" s="151" t="s">
        <v>181</v>
      </c>
    </row>
    <row r="273" spans="2:65" s="13" customFormat="1" ht="11.25">
      <c r="B273" s="156"/>
      <c r="D273" s="150" t="s">
        <v>193</v>
      </c>
      <c r="E273" s="157" t="s">
        <v>20</v>
      </c>
      <c r="F273" s="158" t="s">
        <v>346</v>
      </c>
      <c r="H273" s="159">
        <v>26.710999999999999</v>
      </c>
      <c r="I273" s="160"/>
      <c r="L273" s="156"/>
      <c r="M273" s="161"/>
      <c r="T273" s="162"/>
      <c r="AT273" s="157" t="s">
        <v>193</v>
      </c>
      <c r="AU273" s="157" t="s">
        <v>82</v>
      </c>
      <c r="AV273" s="13" t="s">
        <v>82</v>
      </c>
      <c r="AW273" s="13" t="s">
        <v>36</v>
      </c>
      <c r="AX273" s="13" t="s">
        <v>74</v>
      </c>
      <c r="AY273" s="157" t="s">
        <v>181</v>
      </c>
    </row>
    <row r="274" spans="2:65" s="13" customFormat="1" ht="11.25">
      <c r="B274" s="156"/>
      <c r="D274" s="150" t="s">
        <v>193</v>
      </c>
      <c r="E274" s="157" t="s">
        <v>20</v>
      </c>
      <c r="F274" s="158" t="s">
        <v>347</v>
      </c>
      <c r="H274" s="159">
        <v>-4.8620000000000001</v>
      </c>
      <c r="I274" s="160"/>
      <c r="L274" s="156"/>
      <c r="M274" s="161"/>
      <c r="T274" s="162"/>
      <c r="AT274" s="157" t="s">
        <v>193</v>
      </c>
      <c r="AU274" s="157" t="s">
        <v>82</v>
      </c>
      <c r="AV274" s="13" t="s">
        <v>82</v>
      </c>
      <c r="AW274" s="13" t="s">
        <v>36</v>
      </c>
      <c r="AX274" s="13" t="s">
        <v>74</v>
      </c>
      <c r="AY274" s="157" t="s">
        <v>181</v>
      </c>
    </row>
    <row r="275" spans="2:65" s="14" customFormat="1" ht="11.25">
      <c r="B275" s="163"/>
      <c r="D275" s="150" t="s">
        <v>193</v>
      </c>
      <c r="E275" s="164" t="s">
        <v>20</v>
      </c>
      <c r="F275" s="165" t="s">
        <v>202</v>
      </c>
      <c r="H275" s="166">
        <v>40.409999999999997</v>
      </c>
      <c r="I275" s="167"/>
      <c r="L275" s="163"/>
      <c r="M275" s="168"/>
      <c r="T275" s="169"/>
      <c r="AT275" s="164" t="s">
        <v>193</v>
      </c>
      <c r="AU275" s="164" t="s">
        <v>82</v>
      </c>
      <c r="AV275" s="14" t="s">
        <v>189</v>
      </c>
      <c r="AW275" s="14" t="s">
        <v>36</v>
      </c>
      <c r="AX275" s="14" t="s">
        <v>22</v>
      </c>
      <c r="AY275" s="164" t="s">
        <v>181</v>
      </c>
    </row>
    <row r="276" spans="2:65" s="1" customFormat="1" ht="24.2" customHeight="1">
      <c r="B276" s="33"/>
      <c r="C276" s="132" t="s">
        <v>348</v>
      </c>
      <c r="D276" s="132" t="s">
        <v>184</v>
      </c>
      <c r="E276" s="133" t="s">
        <v>349</v>
      </c>
      <c r="F276" s="134" t="s">
        <v>350</v>
      </c>
      <c r="G276" s="135" t="s">
        <v>211</v>
      </c>
      <c r="H276" s="136">
        <v>1.026</v>
      </c>
      <c r="I276" s="137"/>
      <c r="J276" s="138">
        <f>ROUND(I276*H276,2)</f>
        <v>0</v>
      </c>
      <c r="K276" s="134" t="s">
        <v>188</v>
      </c>
      <c r="L276" s="33"/>
      <c r="M276" s="139" t="s">
        <v>20</v>
      </c>
      <c r="N276" s="140" t="s">
        <v>45</v>
      </c>
      <c r="P276" s="141">
        <f>O276*H276</f>
        <v>0</v>
      </c>
      <c r="Q276" s="141">
        <v>0</v>
      </c>
      <c r="R276" s="141">
        <f>Q276*H276</f>
        <v>0</v>
      </c>
      <c r="S276" s="141">
        <v>0.308</v>
      </c>
      <c r="T276" s="142">
        <f>S276*H276</f>
        <v>0.31600800000000001</v>
      </c>
      <c r="AR276" s="143" t="s">
        <v>189</v>
      </c>
      <c r="AT276" s="143" t="s">
        <v>184</v>
      </c>
      <c r="AU276" s="143" t="s">
        <v>82</v>
      </c>
      <c r="AY276" s="18" t="s">
        <v>181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22</v>
      </c>
      <c r="BK276" s="144">
        <f>ROUND(I276*H276,2)</f>
        <v>0</v>
      </c>
      <c r="BL276" s="18" t="s">
        <v>189</v>
      </c>
      <c r="BM276" s="143" t="s">
        <v>351</v>
      </c>
    </row>
    <row r="277" spans="2:65" s="1" customFormat="1" ht="11.25">
      <c r="B277" s="33"/>
      <c r="D277" s="145" t="s">
        <v>191</v>
      </c>
      <c r="F277" s="146" t="s">
        <v>352</v>
      </c>
      <c r="I277" s="147"/>
      <c r="L277" s="33"/>
      <c r="M277" s="148"/>
      <c r="T277" s="54"/>
      <c r="AT277" s="18" t="s">
        <v>191</v>
      </c>
      <c r="AU277" s="18" t="s">
        <v>82</v>
      </c>
    </row>
    <row r="278" spans="2:65" s="12" customFormat="1" ht="11.25">
      <c r="B278" s="149"/>
      <c r="D278" s="150" t="s">
        <v>193</v>
      </c>
      <c r="E278" s="151" t="s">
        <v>20</v>
      </c>
      <c r="F278" s="152" t="s">
        <v>194</v>
      </c>
      <c r="H278" s="151" t="s">
        <v>20</v>
      </c>
      <c r="I278" s="153"/>
      <c r="L278" s="149"/>
      <c r="M278" s="154"/>
      <c r="T278" s="155"/>
      <c r="AT278" s="151" t="s">
        <v>193</v>
      </c>
      <c r="AU278" s="151" t="s">
        <v>82</v>
      </c>
      <c r="AV278" s="12" t="s">
        <v>22</v>
      </c>
      <c r="AW278" s="12" t="s">
        <v>36</v>
      </c>
      <c r="AX278" s="12" t="s">
        <v>74</v>
      </c>
      <c r="AY278" s="151" t="s">
        <v>181</v>
      </c>
    </row>
    <row r="279" spans="2:65" s="13" customFormat="1" ht="11.25">
      <c r="B279" s="156"/>
      <c r="D279" s="150" t="s">
        <v>193</v>
      </c>
      <c r="E279" s="157" t="s">
        <v>20</v>
      </c>
      <c r="F279" s="158" t="s">
        <v>353</v>
      </c>
      <c r="H279" s="159">
        <v>0.996</v>
      </c>
      <c r="I279" s="160"/>
      <c r="L279" s="156"/>
      <c r="M279" s="161"/>
      <c r="T279" s="162"/>
      <c r="AT279" s="157" t="s">
        <v>193</v>
      </c>
      <c r="AU279" s="157" t="s">
        <v>82</v>
      </c>
      <c r="AV279" s="13" t="s">
        <v>82</v>
      </c>
      <c r="AW279" s="13" t="s">
        <v>36</v>
      </c>
      <c r="AX279" s="13" t="s">
        <v>74</v>
      </c>
      <c r="AY279" s="157" t="s">
        <v>181</v>
      </c>
    </row>
    <row r="280" spans="2:65" s="13" customFormat="1" ht="11.25">
      <c r="B280" s="156"/>
      <c r="D280" s="150" t="s">
        <v>193</v>
      </c>
      <c r="E280" s="157" t="s">
        <v>20</v>
      </c>
      <c r="F280" s="158" t="s">
        <v>354</v>
      </c>
      <c r="H280" s="159">
        <v>0.03</v>
      </c>
      <c r="I280" s="160"/>
      <c r="L280" s="156"/>
      <c r="M280" s="161"/>
      <c r="T280" s="162"/>
      <c r="AT280" s="157" t="s">
        <v>193</v>
      </c>
      <c r="AU280" s="157" t="s">
        <v>82</v>
      </c>
      <c r="AV280" s="13" t="s">
        <v>82</v>
      </c>
      <c r="AW280" s="13" t="s">
        <v>36</v>
      </c>
      <c r="AX280" s="13" t="s">
        <v>74</v>
      </c>
      <c r="AY280" s="157" t="s">
        <v>181</v>
      </c>
    </row>
    <row r="281" spans="2:65" s="14" customFormat="1" ht="11.25">
      <c r="B281" s="163"/>
      <c r="D281" s="150" t="s">
        <v>193</v>
      </c>
      <c r="E281" s="164" t="s">
        <v>20</v>
      </c>
      <c r="F281" s="165" t="s">
        <v>202</v>
      </c>
      <c r="H281" s="166">
        <v>1.026</v>
      </c>
      <c r="I281" s="167"/>
      <c r="L281" s="163"/>
      <c r="M281" s="168"/>
      <c r="T281" s="169"/>
      <c r="AT281" s="164" t="s">
        <v>193</v>
      </c>
      <c r="AU281" s="164" t="s">
        <v>82</v>
      </c>
      <c r="AV281" s="14" t="s">
        <v>189</v>
      </c>
      <c r="AW281" s="14" t="s">
        <v>36</v>
      </c>
      <c r="AX281" s="14" t="s">
        <v>22</v>
      </c>
      <c r="AY281" s="164" t="s">
        <v>181</v>
      </c>
    </row>
    <row r="282" spans="2:65" s="1" customFormat="1" ht="24.2" customHeight="1">
      <c r="B282" s="33"/>
      <c r="C282" s="132" t="s">
        <v>7</v>
      </c>
      <c r="D282" s="132" t="s">
        <v>184</v>
      </c>
      <c r="E282" s="133" t="s">
        <v>355</v>
      </c>
      <c r="F282" s="134" t="s">
        <v>356</v>
      </c>
      <c r="G282" s="135" t="s">
        <v>211</v>
      </c>
      <c r="H282" s="136">
        <v>0.64</v>
      </c>
      <c r="I282" s="137"/>
      <c r="J282" s="138">
        <f>ROUND(I282*H282,2)</f>
        <v>0</v>
      </c>
      <c r="K282" s="134" t="s">
        <v>188</v>
      </c>
      <c r="L282" s="33"/>
      <c r="M282" s="139" t="s">
        <v>20</v>
      </c>
      <c r="N282" s="140" t="s">
        <v>45</v>
      </c>
      <c r="P282" s="141">
        <f>O282*H282</f>
        <v>0</v>
      </c>
      <c r="Q282" s="141">
        <v>0</v>
      </c>
      <c r="R282" s="141">
        <f>Q282*H282</f>
        <v>0</v>
      </c>
      <c r="S282" s="141">
        <v>0.15</v>
      </c>
      <c r="T282" s="142">
        <f>S282*H282</f>
        <v>9.6000000000000002E-2</v>
      </c>
      <c r="AR282" s="143" t="s">
        <v>189</v>
      </c>
      <c r="AT282" s="143" t="s">
        <v>184</v>
      </c>
      <c r="AU282" s="143" t="s">
        <v>82</v>
      </c>
      <c r="AY282" s="18" t="s">
        <v>181</v>
      </c>
      <c r="BE282" s="144">
        <f>IF(N282="základní",J282,0)</f>
        <v>0</v>
      </c>
      <c r="BF282" s="144">
        <f>IF(N282="snížená",J282,0)</f>
        <v>0</v>
      </c>
      <c r="BG282" s="144">
        <f>IF(N282="zákl. přenesená",J282,0)</f>
        <v>0</v>
      </c>
      <c r="BH282" s="144">
        <f>IF(N282="sníž. přenesená",J282,0)</f>
        <v>0</v>
      </c>
      <c r="BI282" s="144">
        <f>IF(N282="nulová",J282,0)</f>
        <v>0</v>
      </c>
      <c r="BJ282" s="18" t="s">
        <v>22</v>
      </c>
      <c r="BK282" s="144">
        <f>ROUND(I282*H282,2)</f>
        <v>0</v>
      </c>
      <c r="BL282" s="18" t="s">
        <v>189</v>
      </c>
      <c r="BM282" s="143" t="s">
        <v>357</v>
      </c>
    </row>
    <row r="283" spans="2:65" s="1" customFormat="1" ht="11.25">
      <c r="B283" s="33"/>
      <c r="D283" s="145" t="s">
        <v>191</v>
      </c>
      <c r="F283" s="146" t="s">
        <v>358</v>
      </c>
      <c r="I283" s="147"/>
      <c r="L283" s="33"/>
      <c r="M283" s="148"/>
      <c r="T283" s="54"/>
      <c r="AT283" s="18" t="s">
        <v>191</v>
      </c>
      <c r="AU283" s="18" t="s">
        <v>82</v>
      </c>
    </row>
    <row r="284" spans="2:65" s="12" customFormat="1" ht="11.25">
      <c r="B284" s="149"/>
      <c r="D284" s="150" t="s">
        <v>193</v>
      </c>
      <c r="E284" s="151" t="s">
        <v>20</v>
      </c>
      <c r="F284" s="152" t="s">
        <v>194</v>
      </c>
      <c r="H284" s="151" t="s">
        <v>20</v>
      </c>
      <c r="I284" s="153"/>
      <c r="L284" s="149"/>
      <c r="M284" s="154"/>
      <c r="T284" s="155"/>
      <c r="AT284" s="151" t="s">
        <v>193</v>
      </c>
      <c r="AU284" s="151" t="s">
        <v>82</v>
      </c>
      <c r="AV284" s="12" t="s">
        <v>22</v>
      </c>
      <c r="AW284" s="12" t="s">
        <v>36</v>
      </c>
      <c r="AX284" s="12" t="s">
        <v>74</v>
      </c>
      <c r="AY284" s="151" t="s">
        <v>181</v>
      </c>
    </row>
    <row r="285" spans="2:65" s="13" customFormat="1" ht="11.25">
      <c r="B285" s="156"/>
      <c r="D285" s="150" t="s">
        <v>193</v>
      </c>
      <c r="E285" s="157" t="s">
        <v>20</v>
      </c>
      <c r="F285" s="158" t="s">
        <v>215</v>
      </c>
      <c r="H285" s="159">
        <v>0.64</v>
      </c>
      <c r="I285" s="160"/>
      <c r="L285" s="156"/>
      <c r="M285" s="161"/>
      <c r="T285" s="162"/>
      <c r="AT285" s="157" t="s">
        <v>193</v>
      </c>
      <c r="AU285" s="157" t="s">
        <v>82</v>
      </c>
      <c r="AV285" s="13" t="s">
        <v>82</v>
      </c>
      <c r="AW285" s="13" t="s">
        <v>36</v>
      </c>
      <c r="AX285" s="13" t="s">
        <v>22</v>
      </c>
      <c r="AY285" s="157" t="s">
        <v>181</v>
      </c>
    </row>
    <row r="286" spans="2:65" s="1" customFormat="1" ht="24.2" customHeight="1">
      <c r="B286" s="33"/>
      <c r="C286" s="132" t="s">
        <v>359</v>
      </c>
      <c r="D286" s="132" t="s">
        <v>184</v>
      </c>
      <c r="E286" s="133" t="s">
        <v>360</v>
      </c>
      <c r="F286" s="134" t="s">
        <v>361</v>
      </c>
      <c r="G286" s="135" t="s">
        <v>211</v>
      </c>
      <c r="H286" s="136">
        <v>18.29</v>
      </c>
      <c r="I286" s="137"/>
      <c r="J286" s="138">
        <f>ROUND(I286*H286,2)</f>
        <v>0</v>
      </c>
      <c r="K286" s="134" t="s">
        <v>188</v>
      </c>
      <c r="L286" s="33"/>
      <c r="M286" s="139" t="s">
        <v>20</v>
      </c>
      <c r="N286" s="140" t="s">
        <v>45</v>
      </c>
      <c r="P286" s="141">
        <f>O286*H286</f>
        <v>0</v>
      </c>
      <c r="Q286" s="141">
        <v>0</v>
      </c>
      <c r="R286" s="141">
        <f>Q286*H286</f>
        <v>0</v>
      </c>
      <c r="S286" s="141">
        <v>0.09</v>
      </c>
      <c r="T286" s="142">
        <f>S286*H286</f>
        <v>1.6460999999999999</v>
      </c>
      <c r="AR286" s="143" t="s">
        <v>189</v>
      </c>
      <c r="AT286" s="143" t="s">
        <v>184</v>
      </c>
      <c r="AU286" s="143" t="s">
        <v>82</v>
      </c>
      <c r="AY286" s="18" t="s">
        <v>181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8" t="s">
        <v>22</v>
      </c>
      <c r="BK286" s="144">
        <f>ROUND(I286*H286,2)</f>
        <v>0</v>
      </c>
      <c r="BL286" s="18" t="s">
        <v>189</v>
      </c>
      <c r="BM286" s="143" t="s">
        <v>362</v>
      </c>
    </row>
    <row r="287" spans="2:65" s="1" customFormat="1" ht="11.25">
      <c r="B287" s="33"/>
      <c r="D287" s="145" t="s">
        <v>191</v>
      </c>
      <c r="F287" s="146" t="s">
        <v>363</v>
      </c>
      <c r="I287" s="147"/>
      <c r="L287" s="33"/>
      <c r="M287" s="148"/>
      <c r="T287" s="54"/>
      <c r="AT287" s="18" t="s">
        <v>191</v>
      </c>
      <c r="AU287" s="18" t="s">
        <v>82</v>
      </c>
    </row>
    <row r="288" spans="2:65" s="12" customFormat="1" ht="11.25">
      <c r="B288" s="149"/>
      <c r="D288" s="150" t="s">
        <v>193</v>
      </c>
      <c r="E288" s="151" t="s">
        <v>20</v>
      </c>
      <c r="F288" s="152" t="s">
        <v>199</v>
      </c>
      <c r="H288" s="151" t="s">
        <v>20</v>
      </c>
      <c r="I288" s="153"/>
      <c r="L288" s="149"/>
      <c r="M288" s="154"/>
      <c r="T288" s="155"/>
      <c r="AT288" s="151" t="s">
        <v>193</v>
      </c>
      <c r="AU288" s="151" t="s">
        <v>82</v>
      </c>
      <c r="AV288" s="12" t="s">
        <v>22</v>
      </c>
      <c r="AW288" s="12" t="s">
        <v>36</v>
      </c>
      <c r="AX288" s="12" t="s">
        <v>74</v>
      </c>
      <c r="AY288" s="151" t="s">
        <v>181</v>
      </c>
    </row>
    <row r="289" spans="2:65" s="13" customFormat="1" ht="11.25">
      <c r="B289" s="156"/>
      <c r="D289" s="150" t="s">
        <v>193</v>
      </c>
      <c r="E289" s="157" t="s">
        <v>20</v>
      </c>
      <c r="F289" s="158" t="s">
        <v>364</v>
      </c>
      <c r="H289" s="159">
        <v>18.29</v>
      </c>
      <c r="I289" s="160"/>
      <c r="L289" s="156"/>
      <c r="M289" s="161"/>
      <c r="T289" s="162"/>
      <c r="AT289" s="157" t="s">
        <v>193</v>
      </c>
      <c r="AU289" s="157" t="s">
        <v>82</v>
      </c>
      <c r="AV289" s="13" t="s">
        <v>82</v>
      </c>
      <c r="AW289" s="13" t="s">
        <v>36</v>
      </c>
      <c r="AX289" s="13" t="s">
        <v>22</v>
      </c>
      <c r="AY289" s="157" t="s">
        <v>181</v>
      </c>
    </row>
    <row r="290" spans="2:65" s="1" customFormat="1" ht="21.75" customHeight="1">
      <c r="B290" s="33"/>
      <c r="C290" s="132" t="s">
        <v>365</v>
      </c>
      <c r="D290" s="132" t="s">
        <v>184</v>
      </c>
      <c r="E290" s="133" t="s">
        <v>366</v>
      </c>
      <c r="F290" s="134" t="s">
        <v>367</v>
      </c>
      <c r="G290" s="135" t="s">
        <v>211</v>
      </c>
      <c r="H290" s="136">
        <v>18.29</v>
      </c>
      <c r="I290" s="137"/>
      <c r="J290" s="138">
        <f>ROUND(I290*H290,2)</f>
        <v>0</v>
      </c>
      <c r="K290" s="134" t="s">
        <v>188</v>
      </c>
      <c r="L290" s="33"/>
      <c r="M290" s="139" t="s">
        <v>20</v>
      </c>
      <c r="N290" s="140" t="s">
        <v>45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189</v>
      </c>
      <c r="AT290" s="143" t="s">
        <v>184</v>
      </c>
      <c r="AU290" s="143" t="s">
        <v>82</v>
      </c>
      <c r="AY290" s="18" t="s">
        <v>181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8" t="s">
        <v>22</v>
      </c>
      <c r="BK290" s="144">
        <f>ROUND(I290*H290,2)</f>
        <v>0</v>
      </c>
      <c r="BL290" s="18" t="s">
        <v>189</v>
      </c>
      <c r="BM290" s="143" t="s">
        <v>368</v>
      </c>
    </row>
    <row r="291" spans="2:65" s="1" customFormat="1" ht="11.25">
      <c r="B291" s="33"/>
      <c r="D291" s="145" t="s">
        <v>191</v>
      </c>
      <c r="F291" s="146" t="s">
        <v>369</v>
      </c>
      <c r="I291" s="147"/>
      <c r="L291" s="33"/>
      <c r="M291" s="148"/>
      <c r="T291" s="54"/>
      <c r="AT291" s="18" t="s">
        <v>191</v>
      </c>
      <c r="AU291" s="18" t="s">
        <v>82</v>
      </c>
    </row>
    <row r="292" spans="2:65" s="12" customFormat="1" ht="11.25">
      <c r="B292" s="149"/>
      <c r="D292" s="150" t="s">
        <v>193</v>
      </c>
      <c r="E292" s="151" t="s">
        <v>20</v>
      </c>
      <c r="F292" s="152" t="s">
        <v>199</v>
      </c>
      <c r="H292" s="151" t="s">
        <v>20</v>
      </c>
      <c r="I292" s="153"/>
      <c r="L292" s="149"/>
      <c r="M292" s="154"/>
      <c r="T292" s="155"/>
      <c r="AT292" s="151" t="s">
        <v>193</v>
      </c>
      <c r="AU292" s="151" t="s">
        <v>82</v>
      </c>
      <c r="AV292" s="12" t="s">
        <v>22</v>
      </c>
      <c r="AW292" s="12" t="s">
        <v>36</v>
      </c>
      <c r="AX292" s="12" t="s">
        <v>74</v>
      </c>
      <c r="AY292" s="151" t="s">
        <v>181</v>
      </c>
    </row>
    <row r="293" spans="2:65" s="13" customFormat="1" ht="11.25">
      <c r="B293" s="156"/>
      <c r="D293" s="150" t="s">
        <v>193</v>
      </c>
      <c r="E293" s="157" t="s">
        <v>20</v>
      </c>
      <c r="F293" s="158" t="s">
        <v>364</v>
      </c>
      <c r="H293" s="159">
        <v>18.29</v>
      </c>
      <c r="I293" s="160"/>
      <c r="L293" s="156"/>
      <c r="M293" s="161"/>
      <c r="T293" s="162"/>
      <c r="AT293" s="157" t="s">
        <v>193</v>
      </c>
      <c r="AU293" s="157" t="s">
        <v>82</v>
      </c>
      <c r="AV293" s="13" t="s">
        <v>82</v>
      </c>
      <c r="AW293" s="13" t="s">
        <v>36</v>
      </c>
      <c r="AX293" s="13" t="s">
        <v>22</v>
      </c>
      <c r="AY293" s="157" t="s">
        <v>181</v>
      </c>
    </row>
    <row r="294" spans="2:65" s="1" customFormat="1" ht="37.9" customHeight="1">
      <c r="B294" s="33"/>
      <c r="C294" s="132" t="s">
        <v>370</v>
      </c>
      <c r="D294" s="132" t="s">
        <v>184</v>
      </c>
      <c r="E294" s="133" t="s">
        <v>371</v>
      </c>
      <c r="F294" s="134" t="s">
        <v>372</v>
      </c>
      <c r="G294" s="135" t="s">
        <v>211</v>
      </c>
      <c r="H294" s="136">
        <v>20.291</v>
      </c>
      <c r="I294" s="137"/>
      <c r="J294" s="138">
        <f>ROUND(I294*H294,2)</f>
        <v>0</v>
      </c>
      <c r="K294" s="134" t="s">
        <v>188</v>
      </c>
      <c r="L294" s="33"/>
      <c r="M294" s="139" t="s">
        <v>20</v>
      </c>
      <c r="N294" s="140" t="s">
        <v>45</v>
      </c>
      <c r="P294" s="141">
        <f>O294*H294</f>
        <v>0</v>
      </c>
      <c r="Q294" s="141">
        <v>0</v>
      </c>
      <c r="R294" s="141">
        <f>Q294*H294</f>
        <v>0</v>
      </c>
      <c r="S294" s="141">
        <v>7.5999999999999998E-2</v>
      </c>
      <c r="T294" s="142">
        <f>S294*H294</f>
        <v>1.542116</v>
      </c>
      <c r="AR294" s="143" t="s">
        <v>189</v>
      </c>
      <c r="AT294" s="143" t="s">
        <v>184</v>
      </c>
      <c r="AU294" s="143" t="s">
        <v>82</v>
      </c>
      <c r="AY294" s="18" t="s">
        <v>181</v>
      </c>
      <c r="BE294" s="144">
        <f>IF(N294="základní",J294,0)</f>
        <v>0</v>
      </c>
      <c r="BF294" s="144">
        <f>IF(N294="snížená",J294,0)</f>
        <v>0</v>
      </c>
      <c r="BG294" s="144">
        <f>IF(N294="zákl. přenesená",J294,0)</f>
        <v>0</v>
      </c>
      <c r="BH294" s="144">
        <f>IF(N294="sníž. přenesená",J294,0)</f>
        <v>0</v>
      </c>
      <c r="BI294" s="144">
        <f>IF(N294="nulová",J294,0)</f>
        <v>0</v>
      </c>
      <c r="BJ294" s="18" t="s">
        <v>22</v>
      </c>
      <c r="BK294" s="144">
        <f>ROUND(I294*H294,2)</f>
        <v>0</v>
      </c>
      <c r="BL294" s="18" t="s">
        <v>189</v>
      </c>
      <c r="BM294" s="143" t="s">
        <v>373</v>
      </c>
    </row>
    <row r="295" spans="2:65" s="1" customFormat="1" ht="11.25">
      <c r="B295" s="33"/>
      <c r="D295" s="145" t="s">
        <v>191</v>
      </c>
      <c r="F295" s="146" t="s">
        <v>374</v>
      </c>
      <c r="I295" s="147"/>
      <c r="L295" s="33"/>
      <c r="M295" s="148"/>
      <c r="T295" s="54"/>
      <c r="AT295" s="18" t="s">
        <v>191</v>
      </c>
      <c r="AU295" s="18" t="s">
        <v>82</v>
      </c>
    </row>
    <row r="296" spans="2:65" s="12" customFormat="1" ht="11.25">
      <c r="B296" s="149"/>
      <c r="D296" s="150" t="s">
        <v>193</v>
      </c>
      <c r="E296" s="151" t="s">
        <v>20</v>
      </c>
      <c r="F296" s="152" t="s">
        <v>194</v>
      </c>
      <c r="H296" s="151" t="s">
        <v>20</v>
      </c>
      <c r="I296" s="153"/>
      <c r="L296" s="149"/>
      <c r="M296" s="154"/>
      <c r="T296" s="155"/>
      <c r="AT296" s="151" t="s">
        <v>193</v>
      </c>
      <c r="AU296" s="151" t="s">
        <v>82</v>
      </c>
      <c r="AV296" s="12" t="s">
        <v>22</v>
      </c>
      <c r="AW296" s="12" t="s">
        <v>36</v>
      </c>
      <c r="AX296" s="12" t="s">
        <v>74</v>
      </c>
      <c r="AY296" s="151" t="s">
        <v>181</v>
      </c>
    </row>
    <row r="297" spans="2:65" s="13" customFormat="1" ht="11.25">
      <c r="B297" s="156"/>
      <c r="D297" s="150" t="s">
        <v>193</v>
      </c>
      <c r="E297" s="157" t="s">
        <v>20</v>
      </c>
      <c r="F297" s="158" t="s">
        <v>375</v>
      </c>
      <c r="H297" s="159">
        <v>5.7130000000000001</v>
      </c>
      <c r="I297" s="160"/>
      <c r="L297" s="156"/>
      <c r="M297" s="161"/>
      <c r="T297" s="162"/>
      <c r="AT297" s="157" t="s">
        <v>193</v>
      </c>
      <c r="AU297" s="157" t="s">
        <v>82</v>
      </c>
      <c r="AV297" s="13" t="s">
        <v>82</v>
      </c>
      <c r="AW297" s="13" t="s">
        <v>36</v>
      </c>
      <c r="AX297" s="13" t="s">
        <v>74</v>
      </c>
      <c r="AY297" s="157" t="s">
        <v>181</v>
      </c>
    </row>
    <row r="298" spans="2:65" s="12" customFormat="1" ht="11.25">
      <c r="B298" s="149"/>
      <c r="D298" s="150" t="s">
        <v>193</v>
      </c>
      <c r="E298" s="151" t="s">
        <v>20</v>
      </c>
      <c r="F298" s="152" t="s">
        <v>199</v>
      </c>
      <c r="H298" s="151" t="s">
        <v>20</v>
      </c>
      <c r="I298" s="153"/>
      <c r="L298" s="149"/>
      <c r="M298" s="154"/>
      <c r="T298" s="155"/>
      <c r="AT298" s="151" t="s">
        <v>193</v>
      </c>
      <c r="AU298" s="151" t="s">
        <v>82</v>
      </c>
      <c r="AV298" s="12" t="s">
        <v>22</v>
      </c>
      <c r="AW298" s="12" t="s">
        <v>36</v>
      </c>
      <c r="AX298" s="12" t="s">
        <v>74</v>
      </c>
      <c r="AY298" s="151" t="s">
        <v>181</v>
      </c>
    </row>
    <row r="299" spans="2:65" s="13" customFormat="1" ht="11.25">
      <c r="B299" s="156"/>
      <c r="D299" s="150" t="s">
        <v>193</v>
      </c>
      <c r="E299" s="157" t="s">
        <v>20</v>
      </c>
      <c r="F299" s="158" t="s">
        <v>376</v>
      </c>
      <c r="H299" s="159">
        <v>7.88</v>
      </c>
      <c r="I299" s="160"/>
      <c r="L299" s="156"/>
      <c r="M299" s="161"/>
      <c r="T299" s="162"/>
      <c r="AT299" s="157" t="s">
        <v>193</v>
      </c>
      <c r="AU299" s="157" t="s">
        <v>82</v>
      </c>
      <c r="AV299" s="13" t="s">
        <v>82</v>
      </c>
      <c r="AW299" s="13" t="s">
        <v>36</v>
      </c>
      <c r="AX299" s="13" t="s">
        <v>74</v>
      </c>
      <c r="AY299" s="157" t="s">
        <v>181</v>
      </c>
    </row>
    <row r="300" spans="2:65" s="12" customFormat="1" ht="11.25">
      <c r="B300" s="149"/>
      <c r="D300" s="150" t="s">
        <v>193</v>
      </c>
      <c r="E300" s="151" t="s">
        <v>20</v>
      </c>
      <c r="F300" s="152" t="s">
        <v>201</v>
      </c>
      <c r="H300" s="151" t="s">
        <v>20</v>
      </c>
      <c r="I300" s="153"/>
      <c r="L300" s="149"/>
      <c r="M300" s="154"/>
      <c r="T300" s="155"/>
      <c r="AT300" s="151" t="s">
        <v>193</v>
      </c>
      <c r="AU300" s="151" t="s">
        <v>82</v>
      </c>
      <c r="AV300" s="12" t="s">
        <v>22</v>
      </c>
      <c r="AW300" s="12" t="s">
        <v>36</v>
      </c>
      <c r="AX300" s="12" t="s">
        <v>74</v>
      </c>
      <c r="AY300" s="151" t="s">
        <v>181</v>
      </c>
    </row>
    <row r="301" spans="2:65" s="13" customFormat="1" ht="11.25">
      <c r="B301" s="156"/>
      <c r="D301" s="150" t="s">
        <v>193</v>
      </c>
      <c r="E301" s="157" t="s">
        <v>20</v>
      </c>
      <c r="F301" s="158" t="s">
        <v>377</v>
      </c>
      <c r="H301" s="159">
        <v>6.6980000000000004</v>
      </c>
      <c r="I301" s="160"/>
      <c r="L301" s="156"/>
      <c r="M301" s="161"/>
      <c r="T301" s="162"/>
      <c r="AT301" s="157" t="s">
        <v>193</v>
      </c>
      <c r="AU301" s="157" t="s">
        <v>82</v>
      </c>
      <c r="AV301" s="13" t="s">
        <v>82</v>
      </c>
      <c r="AW301" s="13" t="s">
        <v>36</v>
      </c>
      <c r="AX301" s="13" t="s">
        <v>74</v>
      </c>
      <c r="AY301" s="157" t="s">
        <v>181</v>
      </c>
    </row>
    <row r="302" spans="2:65" s="14" customFormat="1" ht="11.25">
      <c r="B302" s="163"/>
      <c r="D302" s="150" t="s">
        <v>193</v>
      </c>
      <c r="E302" s="164" t="s">
        <v>20</v>
      </c>
      <c r="F302" s="165" t="s">
        <v>202</v>
      </c>
      <c r="H302" s="166">
        <v>20.291</v>
      </c>
      <c r="I302" s="167"/>
      <c r="L302" s="163"/>
      <c r="M302" s="168"/>
      <c r="T302" s="169"/>
      <c r="AT302" s="164" t="s">
        <v>193</v>
      </c>
      <c r="AU302" s="164" t="s">
        <v>82</v>
      </c>
      <c r="AV302" s="14" t="s">
        <v>189</v>
      </c>
      <c r="AW302" s="14" t="s">
        <v>36</v>
      </c>
      <c r="AX302" s="14" t="s">
        <v>22</v>
      </c>
      <c r="AY302" s="164" t="s">
        <v>181</v>
      </c>
    </row>
    <row r="303" spans="2:65" s="1" customFormat="1" ht="55.5" customHeight="1">
      <c r="B303" s="33"/>
      <c r="C303" s="132" t="s">
        <v>378</v>
      </c>
      <c r="D303" s="132" t="s">
        <v>184</v>
      </c>
      <c r="E303" s="133" t="s">
        <v>379</v>
      </c>
      <c r="F303" s="134" t="s">
        <v>380</v>
      </c>
      <c r="G303" s="135" t="s">
        <v>187</v>
      </c>
      <c r="H303" s="136">
        <v>2</v>
      </c>
      <c r="I303" s="137"/>
      <c r="J303" s="138">
        <f>ROUND(I303*H303,2)</f>
        <v>0</v>
      </c>
      <c r="K303" s="134" t="s">
        <v>188</v>
      </c>
      <c r="L303" s="33"/>
      <c r="M303" s="139" t="s">
        <v>20</v>
      </c>
      <c r="N303" s="140" t="s">
        <v>45</v>
      </c>
      <c r="P303" s="141">
        <f>O303*H303</f>
        <v>0</v>
      </c>
      <c r="Q303" s="141">
        <v>0</v>
      </c>
      <c r="R303" s="141">
        <f>Q303*H303</f>
        <v>0</v>
      </c>
      <c r="S303" s="141">
        <v>5.3999999999999999E-2</v>
      </c>
      <c r="T303" s="142">
        <f>S303*H303</f>
        <v>0.108</v>
      </c>
      <c r="AR303" s="143" t="s">
        <v>189</v>
      </c>
      <c r="AT303" s="143" t="s">
        <v>184</v>
      </c>
      <c r="AU303" s="143" t="s">
        <v>82</v>
      </c>
      <c r="AY303" s="18" t="s">
        <v>181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22</v>
      </c>
      <c r="BK303" s="144">
        <f>ROUND(I303*H303,2)</f>
        <v>0</v>
      </c>
      <c r="BL303" s="18" t="s">
        <v>189</v>
      </c>
      <c r="BM303" s="143" t="s">
        <v>381</v>
      </c>
    </row>
    <row r="304" spans="2:65" s="1" customFormat="1" ht="11.25">
      <c r="B304" s="33"/>
      <c r="D304" s="145" t="s">
        <v>191</v>
      </c>
      <c r="F304" s="146" t="s">
        <v>382</v>
      </c>
      <c r="I304" s="147"/>
      <c r="L304" s="33"/>
      <c r="M304" s="148"/>
      <c r="T304" s="54"/>
      <c r="AT304" s="18" t="s">
        <v>191</v>
      </c>
      <c r="AU304" s="18" t="s">
        <v>82</v>
      </c>
    </row>
    <row r="305" spans="2:65" s="12" customFormat="1" ht="11.25">
      <c r="B305" s="149"/>
      <c r="D305" s="150" t="s">
        <v>193</v>
      </c>
      <c r="E305" s="151" t="s">
        <v>20</v>
      </c>
      <c r="F305" s="152" t="s">
        <v>383</v>
      </c>
      <c r="H305" s="151" t="s">
        <v>20</v>
      </c>
      <c r="I305" s="153"/>
      <c r="L305" s="149"/>
      <c r="M305" s="154"/>
      <c r="T305" s="155"/>
      <c r="AT305" s="151" t="s">
        <v>193</v>
      </c>
      <c r="AU305" s="151" t="s">
        <v>82</v>
      </c>
      <c r="AV305" s="12" t="s">
        <v>22</v>
      </c>
      <c r="AW305" s="12" t="s">
        <v>36</v>
      </c>
      <c r="AX305" s="12" t="s">
        <v>74</v>
      </c>
      <c r="AY305" s="151" t="s">
        <v>181</v>
      </c>
    </row>
    <row r="306" spans="2:65" s="13" customFormat="1" ht="11.25">
      <c r="B306" s="156"/>
      <c r="D306" s="150" t="s">
        <v>193</v>
      </c>
      <c r="E306" s="157" t="s">
        <v>20</v>
      </c>
      <c r="F306" s="158" t="s">
        <v>22</v>
      </c>
      <c r="H306" s="159">
        <v>1</v>
      </c>
      <c r="I306" s="160"/>
      <c r="L306" s="156"/>
      <c r="M306" s="161"/>
      <c r="T306" s="162"/>
      <c r="AT306" s="157" t="s">
        <v>193</v>
      </c>
      <c r="AU306" s="157" t="s">
        <v>82</v>
      </c>
      <c r="AV306" s="13" t="s">
        <v>82</v>
      </c>
      <c r="AW306" s="13" t="s">
        <v>36</v>
      </c>
      <c r="AX306" s="13" t="s">
        <v>74</v>
      </c>
      <c r="AY306" s="157" t="s">
        <v>181</v>
      </c>
    </row>
    <row r="307" spans="2:65" s="12" customFormat="1" ht="11.25">
      <c r="B307" s="149"/>
      <c r="D307" s="150" t="s">
        <v>193</v>
      </c>
      <c r="E307" s="151" t="s">
        <v>20</v>
      </c>
      <c r="F307" s="152" t="s">
        <v>384</v>
      </c>
      <c r="H307" s="151" t="s">
        <v>20</v>
      </c>
      <c r="I307" s="153"/>
      <c r="L307" s="149"/>
      <c r="M307" s="154"/>
      <c r="T307" s="155"/>
      <c r="AT307" s="151" t="s">
        <v>193</v>
      </c>
      <c r="AU307" s="151" t="s">
        <v>82</v>
      </c>
      <c r="AV307" s="12" t="s">
        <v>22</v>
      </c>
      <c r="AW307" s="12" t="s">
        <v>36</v>
      </c>
      <c r="AX307" s="12" t="s">
        <v>74</v>
      </c>
      <c r="AY307" s="151" t="s">
        <v>181</v>
      </c>
    </row>
    <row r="308" spans="2:65" s="13" customFormat="1" ht="11.25">
      <c r="B308" s="156"/>
      <c r="D308" s="150" t="s">
        <v>193</v>
      </c>
      <c r="E308" s="157" t="s">
        <v>20</v>
      </c>
      <c r="F308" s="158" t="s">
        <v>22</v>
      </c>
      <c r="H308" s="159">
        <v>1</v>
      </c>
      <c r="I308" s="160"/>
      <c r="L308" s="156"/>
      <c r="M308" s="161"/>
      <c r="T308" s="162"/>
      <c r="AT308" s="157" t="s">
        <v>193</v>
      </c>
      <c r="AU308" s="157" t="s">
        <v>82</v>
      </c>
      <c r="AV308" s="13" t="s">
        <v>82</v>
      </c>
      <c r="AW308" s="13" t="s">
        <v>36</v>
      </c>
      <c r="AX308" s="13" t="s">
        <v>74</v>
      </c>
      <c r="AY308" s="157" t="s">
        <v>181</v>
      </c>
    </row>
    <row r="309" spans="2:65" s="14" customFormat="1" ht="11.25">
      <c r="B309" s="163"/>
      <c r="D309" s="150" t="s">
        <v>193</v>
      </c>
      <c r="E309" s="164" t="s">
        <v>20</v>
      </c>
      <c r="F309" s="165" t="s">
        <v>202</v>
      </c>
      <c r="H309" s="166">
        <v>2</v>
      </c>
      <c r="I309" s="167"/>
      <c r="L309" s="163"/>
      <c r="M309" s="168"/>
      <c r="T309" s="169"/>
      <c r="AT309" s="164" t="s">
        <v>193</v>
      </c>
      <c r="AU309" s="164" t="s">
        <v>82</v>
      </c>
      <c r="AV309" s="14" t="s">
        <v>189</v>
      </c>
      <c r="AW309" s="14" t="s">
        <v>36</v>
      </c>
      <c r="AX309" s="14" t="s">
        <v>22</v>
      </c>
      <c r="AY309" s="164" t="s">
        <v>181</v>
      </c>
    </row>
    <row r="310" spans="2:65" s="1" customFormat="1" ht="49.15" customHeight="1">
      <c r="B310" s="33"/>
      <c r="C310" s="132" t="s">
        <v>385</v>
      </c>
      <c r="D310" s="132" t="s">
        <v>184</v>
      </c>
      <c r="E310" s="133" t="s">
        <v>386</v>
      </c>
      <c r="F310" s="134" t="s">
        <v>387</v>
      </c>
      <c r="G310" s="135" t="s">
        <v>211</v>
      </c>
      <c r="H310" s="136">
        <v>7.867</v>
      </c>
      <c r="I310" s="137"/>
      <c r="J310" s="138">
        <f>ROUND(I310*H310,2)</f>
        <v>0</v>
      </c>
      <c r="K310" s="134" t="s">
        <v>188</v>
      </c>
      <c r="L310" s="33"/>
      <c r="M310" s="139" t="s">
        <v>20</v>
      </c>
      <c r="N310" s="140" t="s">
        <v>45</v>
      </c>
      <c r="P310" s="141">
        <f>O310*H310</f>
        <v>0</v>
      </c>
      <c r="Q310" s="141">
        <v>0</v>
      </c>
      <c r="R310" s="141">
        <f>Q310*H310</f>
        <v>0</v>
      </c>
      <c r="S310" s="141">
        <v>0.16500000000000001</v>
      </c>
      <c r="T310" s="142">
        <f>S310*H310</f>
        <v>1.298055</v>
      </c>
      <c r="AR310" s="143" t="s">
        <v>189</v>
      </c>
      <c r="AT310" s="143" t="s">
        <v>184</v>
      </c>
      <c r="AU310" s="143" t="s">
        <v>82</v>
      </c>
      <c r="AY310" s="18" t="s">
        <v>181</v>
      </c>
      <c r="BE310" s="144">
        <f>IF(N310="základní",J310,0)</f>
        <v>0</v>
      </c>
      <c r="BF310" s="144">
        <f>IF(N310="snížená",J310,0)</f>
        <v>0</v>
      </c>
      <c r="BG310" s="144">
        <f>IF(N310="zákl. přenesená",J310,0)</f>
        <v>0</v>
      </c>
      <c r="BH310" s="144">
        <f>IF(N310="sníž. přenesená",J310,0)</f>
        <v>0</v>
      </c>
      <c r="BI310" s="144">
        <f>IF(N310="nulová",J310,0)</f>
        <v>0</v>
      </c>
      <c r="BJ310" s="18" t="s">
        <v>22</v>
      </c>
      <c r="BK310" s="144">
        <f>ROUND(I310*H310,2)</f>
        <v>0</v>
      </c>
      <c r="BL310" s="18" t="s">
        <v>189</v>
      </c>
      <c r="BM310" s="143" t="s">
        <v>388</v>
      </c>
    </row>
    <row r="311" spans="2:65" s="1" customFormat="1" ht="11.25">
      <c r="B311" s="33"/>
      <c r="D311" s="145" t="s">
        <v>191</v>
      </c>
      <c r="F311" s="146" t="s">
        <v>389</v>
      </c>
      <c r="I311" s="147"/>
      <c r="L311" s="33"/>
      <c r="M311" s="148"/>
      <c r="T311" s="54"/>
      <c r="AT311" s="18" t="s">
        <v>191</v>
      </c>
      <c r="AU311" s="18" t="s">
        <v>82</v>
      </c>
    </row>
    <row r="312" spans="2:65" s="12" customFormat="1" ht="11.25">
      <c r="B312" s="149"/>
      <c r="D312" s="150" t="s">
        <v>193</v>
      </c>
      <c r="E312" s="151" t="s">
        <v>20</v>
      </c>
      <c r="F312" s="152" t="s">
        <v>194</v>
      </c>
      <c r="H312" s="151" t="s">
        <v>20</v>
      </c>
      <c r="I312" s="153"/>
      <c r="L312" s="149"/>
      <c r="M312" s="154"/>
      <c r="T312" s="155"/>
      <c r="AT312" s="151" t="s">
        <v>193</v>
      </c>
      <c r="AU312" s="151" t="s">
        <v>82</v>
      </c>
      <c r="AV312" s="12" t="s">
        <v>22</v>
      </c>
      <c r="AW312" s="12" t="s">
        <v>36</v>
      </c>
      <c r="AX312" s="12" t="s">
        <v>74</v>
      </c>
      <c r="AY312" s="151" t="s">
        <v>181</v>
      </c>
    </row>
    <row r="313" spans="2:65" s="13" customFormat="1" ht="11.25">
      <c r="B313" s="156"/>
      <c r="D313" s="150" t="s">
        <v>193</v>
      </c>
      <c r="E313" s="157" t="s">
        <v>20</v>
      </c>
      <c r="F313" s="158" t="s">
        <v>390</v>
      </c>
      <c r="H313" s="159">
        <v>1.6679999999999999</v>
      </c>
      <c r="I313" s="160"/>
      <c r="L313" s="156"/>
      <c r="M313" s="161"/>
      <c r="T313" s="162"/>
      <c r="AT313" s="157" t="s">
        <v>193</v>
      </c>
      <c r="AU313" s="157" t="s">
        <v>82</v>
      </c>
      <c r="AV313" s="13" t="s">
        <v>82</v>
      </c>
      <c r="AW313" s="13" t="s">
        <v>36</v>
      </c>
      <c r="AX313" s="13" t="s">
        <v>74</v>
      </c>
      <c r="AY313" s="157" t="s">
        <v>181</v>
      </c>
    </row>
    <row r="314" spans="2:65" s="13" customFormat="1" ht="11.25">
      <c r="B314" s="156"/>
      <c r="D314" s="150" t="s">
        <v>193</v>
      </c>
      <c r="E314" s="157" t="s">
        <v>20</v>
      </c>
      <c r="F314" s="158" t="s">
        <v>391</v>
      </c>
      <c r="H314" s="159">
        <v>0.08</v>
      </c>
      <c r="I314" s="160"/>
      <c r="L314" s="156"/>
      <c r="M314" s="161"/>
      <c r="T314" s="162"/>
      <c r="AT314" s="157" t="s">
        <v>193</v>
      </c>
      <c r="AU314" s="157" t="s">
        <v>82</v>
      </c>
      <c r="AV314" s="13" t="s">
        <v>82</v>
      </c>
      <c r="AW314" s="13" t="s">
        <v>36</v>
      </c>
      <c r="AX314" s="13" t="s">
        <v>74</v>
      </c>
      <c r="AY314" s="157" t="s">
        <v>181</v>
      </c>
    </row>
    <row r="315" spans="2:65" s="12" customFormat="1" ht="11.25">
      <c r="B315" s="149"/>
      <c r="D315" s="150" t="s">
        <v>193</v>
      </c>
      <c r="E315" s="151" t="s">
        <v>20</v>
      </c>
      <c r="F315" s="152" t="s">
        <v>199</v>
      </c>
      <c r="H315" s="151" t="s">
        <v>20</v>
      </c>
      <c r="I315" s="153"/>
      <c r="L315" s="149"/>
      <c r="M315" s="154"/>
      <c r="T315" s="155"/>
      <c r="AT315" s="151" t="s">
        <v>193</v>
      </c>
      <c r="AU315" s="151" t="s">
        <v>82</v>
      </c>
      <c r="AV315" s="12" t="s">
        <v>22</v>
      </c>
      <c r="AW315" s="12" t="s">
        <v>36</v>
      </c>
      <c r="AX315" s="12" t="s">
        <v>74</v>
      </c>
      <c r="AY315" s="151" t="s">
        <v>181</v>
      </c>
    </row>
    <row r="316" spans="2:65" s="13" customFormat="1" ht="11.25">
      <c r="B316" s="156"/>
      <c r="D316" s="150" t="s">
        <v>193</v>
      </c>
      <c r="E316" s="157" t="s">
        <v>20</v>
      </c>
      <c r="F316" s="158" t="s">
        <v>392</v>
      </c>
      <c r="H316" s="159">
        <v>1.877</v>
      </c>
      <c r="I316" s="160"/>
      <c r="L316" s="156"/>
      <c r="M316" s="161"/>
      <c r="T316" s="162"/>
      <c r="AT316" s="157" t="s">
        <v>193</v>
      </c>
      <c r="AU316" s="157" t="s">
        <v>82</v>
      </c>
      <c r="AV316" s="13" t="s">
        <v>82</v>
      </c>
      <c r="AW316" s="13" t="s">
        <v>36</v>
      </c>
      <c r="AX316" s="13" t="s">
        <v>74</v>
      </c>
      <c r="AY316" s="157" t="s">
        <v>181</v>
      </c>
    </row>
    <row r="317" spans="2:65" s="13" customFormat="1" ht="11.25">
      <c r="B317" s="156"/>
      <c r="D317" s="150" t="s">
        <v>193</v>
      </c>
      <c r="E317" s="157" t="s">
        <v>20</v>
      </c>
      <c r="F317" s="158" t="s">
        <v>393</v>
      </c>
      <c r="H317" s="159">
        <v>2.085</v>
      </c>
      <c r="I317" s="160"/>
      <c r="L317" s="156"/>
      <c r="M317" s="161"/>
      <c r="T317" s="162"/>
      <c r="AT317" s="157" t="s">
        <v>193</v>
      </c>
      <c r="AU317" s="157" t="s">
        <v>82</v>
      </c>
      <c r="AV317" s="13" t="s">
        <v>82</v>
      </c>
      <c r="AW317" s="13" t="s">
        <v>36</v>
      </c>
      <c r="AX317" s="13" t="s">
        <v>74</v>
      </c>
      <c r="AY317" s="157" t="s">
        <v>181</v>
      </c>
    </row>
    <row r="318" spans="2:65" s="13" customFormat="1" ht="11.25">
      <c r="B318" s="156"/>
      <c r="D318" s="150" t="s">
        <v>193</v>
      </c>
      <c r="E318" s="157" t="s">
        <v>20</v>
      </c>
      <c r="F318" s="158" t="s">
        <v>394</v>
      </c>
      <c r="H318" s="159">
        <v>0.19</v>
      </c>
      <c r="I318" s="160"/>
      <c r="L318" s="156"/>
      <c r="M318" s="161"/>
      <c r="T318" s="162"/>
      <c r="AT318" s="157" t="s">
        <v>193</v>
      </c>
      <c r="AU318" s="157" t="s">
        <v>82</v>
      </c>
      <c r="AV318" s="13" t="s">
        <v>82</v>
      </c>
      <c r="AW318" s="13" t="s">
        <v>36</v>
      </c>
      <c r="AX318" s="13" t="s">
        <v>74</v>
      </c>
      <c r="AY318" s="157" t="s">
        <v>181</v>
      </c>
    </row>
    <row r="319" spans="2:65" s="12" customFormat="1" ht="11.25">
      <c r="B319" s="149"/>
      <c r="D319" s="150" t="s">
        <v>193</v>
      </c>
      <c r="E319" s="151" t="s">
        <v>20</v>
      </c>
      <c r="F319" s="152" t="s">
        <v>201</v>
      </c>
      <c r="H319" s="151" t="s">
        <v>20</v>
      </c>
      <c r="I319" s="153"/>
      <c r="L319" s="149"/>
      <c r="M319" s="154"/>
      <c r="T319" s="155"/>
      <c r="AT319" s="151" t="s">
        <v>193</v>
      </c>
      <c r="AU319" s="151" t="s">
        <v>82</v>
      </c>
      <c r="AV319" s="12" t="s">
        <v>22</v>
      </c>
      <c r="AW319" s="12" t="s">
        <v>36</v>
      </c>
      <c r="AX319" s="12" t="s">
        <v>74</v>
      </c>
      <c r="AY319" s="151" t="s">
        <v>181</v>
      </c>
    </row>
    <row r="320" spans="2:65" s="13" customFormat="1" ht="11.25">
      <c r="B320" s="156"/>
      <c r="D320" s="150" t="s">
        <v>193</v>
      </c>
      <c r="E320" s="157" t="s">
        <v>20</v>
      </c>
      <c r="F320" s="158" t="s">
        <v>392</v>
      </c>
      <c r="H320" s="159">
        <v>1.877</v>
      </c>
      <c r="I320" s="160"/>
      <c r="L320" s="156"/>
      <c r="M320" s="161"/>
      <c r="T320" s="162"/>
      <c r="AT320" s="157" t="s">
        <v>193</v>
      </c>
      <c r="AU320" s="157" t="s">
        <v>82</v>
      </c>
      <c r="AV320" s="13" t="s">
        <v>82</v>
      </c>
      <c r="AW320" s="13" t="s">
        <v>36</v>
      </c>
      <c r="AX320" s="13" t="s">
        <v>74</v>
      </c>
      <c r="AY320" s="157" t="s">
        <v>181</v>
      </c>
    </row>
    <row r="321" spans="2:65" s="13" customFormat="1" ht="11.25">
      <c r="B321" s="156"/>
      <c r="D321" s="150" t="s">
        <v>193</v>
      </c>
      <c r="E321" s="157" t="s">
        <v>20</v>
      </c>
      <c r="F321" s="158" t="s">
        <v>395</v>
      </c>
      <c r="H321" s="159">
        <v>0.09</v>
      </c>
      <c r="I321" s="160"/>
      <c r="L321" s="156"/>
      <c r="M321" s="161"/>
      <c r="T321" s="162"/>
      <c r="AT321" s="157" t="s">
        <v>193</v>
      </c>
      <c r="AU321" s="157" t="s">
        <v>82</v>
      </c>
      <c r="AV321" s="13" t="s">
        <v>82</v>
      </c>
      <c r="AW321" s="13" t="s">
        <v>36</v>
      </c>
      <c r="AX321" s="13" t="s">
        <v>74</v>
      </c>
      <c r="AY321" s="157" t="s">
        <v>181</v>
      </c>
    </row>
    <row r="322" spans="2:65" s="14" customFormat="1" ht="11.25">
      <c r="B322" s="163"/>
      <c r="D322" s="150" t="s">
        <v>193</v>
      </c>
      <c r="E322" s="164" t="s">
        <v>20</v>
      </c>
      <c r="F322" s="165" t="s">
        <v>202</v>
      </c>
      <c r="H322" s="166">
        <v>7.867</v>
      </c>
      <c r="I322" s="167"/>
      <c r="L322" s="163"/>
      <c r="M322" s="168"/>
      <c r="T322" s="169"/>
      <c r="AT322" s="164" t="s">
        <v>193</v>
      </c>
      <c r="AU322" s="164" t="s">
        <v>82</v>
      </c>
      <c r="AV322" s="14" t="s">
        <v>189</v>
      </c>
      <c r="AW322" s="14" t="s">
        <v>36</v>
      </c>
      <c r="AX322" s="14" t="s">
        <v>22</v>
      </c>
      <c r="AY322" s="164" t="s">
        <v>181</v>
      </c>
    </row>
    <row r="323" spans="2:65" s="1" customFormat="1" ht="37.9" customHeight="1">
      <c r="B323" s="33"/>
      <c r="C323" s="132" t="s">
        <v>396</v>
      </c>
      <c r="D323" s="132" t="s">
        <v>184</v>
      </c>
      <c r="E323" s="133" t="s">
        <v>397</v>
      </c>
      <c r="F323" s="134" t="s">
        <v>398</v>
      </c>
      <c r="G323" s="135" t="s">
        <v>187</v>
      </c>
      <c r="H323" s="136">
        <v>1</v>
      </c>
      <c r="I323" s="137"/>
      <c r="J323" s="138">
        <f>ROUND(I323*H323,2)</f>
        <v>0</v>
      </c>
      <c r="K323" s="134" t="s">
        <v>188</v>
      </c>
      <c r="L323" s="33"/>
      <c r="M323" s="139" t="s">
        <v>20</v>
      </c>
      <c r="N323" s="140" t="s">
        <v>45</v>
      </c>
      <c r="P323" s="141">
        <f>O323*H323</f>
        <v>0</v>
      </c>
      <c r="Q323" s="141">
        <v>0</v>
      </c>
      <c r="R323" s="141">
        <f>Q323*H323</f>
        <v>0</v>
      </c>
      <c r="S323" s="141">
        <v>3.1E-2</v>
      </c>
      <c r="T323" s="142">
        <f>S323*H323</f>
        <v>3.1E-2</v>
      </c>
      <c r="AR323" s="143" t="s">
        <v>189</v>
      </c>
      <c r="AT323" s="143" t="s">
        <v>184</v>
      </c>
      <c r="AU323" s="143" t="s">
        <v>82</v>
      </c>
      <c r="AY323" s="18" t="s">
        <v>181</v>
      </c>
      <c r="BE323" s="144">
        <f>IF(N323="základní",J323,0)</f>
        <v>0</v>
      </c>
      <c r="BF323" s="144">
        <f>IF(N323="snížená",J323,0)</f>
        <v>0</v>
      </c>
      <c r="BG323" s="144">
        <f>IF(N323="zákl. přenesená",J323,0)</f>
        <v>0</v>
      </c>
      <c r="BH323" s="144">
        <f>IF(N323="sníž. přenesená",J323,0)</f>
        <v>0</v>
      </c>
      <c r="BI323" s="144">
        <f>IF(N323="nulová",J323,0)</f>
        <v>0</v>
      </c>
      <c r="BJ323" s="18" t="s">
        <v>22</v>
      </c>
      <c r="BK323" s="144">
        <f>ROUND(I323*H323,2)</f>
        <v>0</v>
      </c>
      <c r="BL323" s="18" t="s">
        <v>189</v>
      </c>
      <c r="BM323" s="143" t="s">
        <v>399</v>
      </c>
    </row>
    <row r="324" spans="2:65" s="1" customFormat="1" ht="11.25">
      <c r="B324" s="33"/>
      <c r="D324" s="145" t="s">
        <v>191</v>
      </c>
      <c r="F324" s="146" t="s">
        <v>400</v>
      </c>
      <c r="I324" s="147"/>
      <c r="L324" s="33"/>
      <c r="M324" s="148"/>
      <c r="T324" s="54"/>
      <c r="AT324" s="18" t="s">
        <v>191</v>
      </c>
      <c r="AU324" s="18" t="s">
        <v>82</v>
      </c>
    </row>
    <row r="325" spans="2:65" s="12" customFormat="1" ht="11.25">
      <c r="B325" s="149"/>
      <c r="D325" s="150" t="s">
        <v>193</v>
      </c>
      <c r="E325" s="151" t="s">
        <v>20</v>
      </c>
      <c r="F325" s="152" t="s">
        <v>401</v>
      </c>
      <c r="H325" s="151" t="s">
        <v>20</v>
      </c>
      <c r="I325" s="153"/>
      <c r="L325" s="149"/>
      <c r="M325" s="154"/>
      <c r="T325" s="155"/>
      <c r="AT325" s="151" t="s">
        <v>193</v>
      </c>
      <c r="AU325" s="151" t="s">
        <v>82</v>
      </c>
      <c r="AV325" s="12" t="s">
        <v>22</v>
      </c>
      <c r="AW325" s="12" t="s">
        <v>36</v>
      </c>
      <c r="AX325" s="12" t="s">
        <v>74</v>
      </c>
      <c r="AY325" s="151" t="s">
        <v>181</v>
      </c>
    </row>
    <row r="326" spans="2:65" s="12" customFormat="1" ht="11.25">
      <c r="B326" s="149"/>
      <c r="D326" s="150" t="s">
        <v>193</v>
      </c>
      <c r="E326" s="151" t="s">
        <v>20</v>
      </c>
      <c r="F326" s="152" t="s">
        <v>199</v>
      </c>
      <c r="H326" s="151" t="s">
        <v>20</v>
      </c>
      <c r="I326" s="153"/>
      <c r="L326" s="149"/>
      <c r="M326" s="154"/>
      <c r="T326" s="155"/>
      <c r="AT326" s="151" t="s">
        <v>193</v>
      </c>
      <c r="AU326" s="151" t="s">
        <v>82</v>
      </c>
      <c r="AV326" s="12" t="s">
        <v>22</v>
      </c>
      <c r="AW326" s="12" t="s">
        <v>36</v>
      </c>
      <c r="AX326" s="12" t="s">
        <v>74</v>
      </c>
      <c r="AY326" s="151" t="s">
        <v>181</v>
      </c>
    </row>
    <row r="327" spans="2:65" s="13" customFormat="1" ht="11.25">
      <c r="B327" s="156"/>
      <c r="D327" s="150" t="s">
        <v>193</v>
      </c>
      <c r="E327" s="157" t="s">
        <v>20</v>
      </c>
      <c r="F327" s="158" t="s">
        <v>22</v>
      </c>
      <c r="H327" s="159">
        <v>1</v>
      </c>
      <c r="I327" s="160"/>
      <c r="L327" s="156"/>
      <c r="M327" s="161"/>
      <c r="T327" s="162"/>
      <c r="AT327" s="157" t="s">
        <v>193</v>
      </c>
      <c r="AU327" s="157" t="s">
        <v>82</v>
      </c>
      <c r="AV327" s="13" t="s">
        <v>82</v>
      </c>
      <c r="AW327" s="13" t="s">
        <v>36</v>
      </c>
      <c r="AX327" s="13" t="s">
        <v>22</v>
      </c>
      <c r="AY327" s="157" t="s">
        <v>181</v>
      </c>
    </row>
    <row r="328" spans="2:65" s="1" customFormat="1" ht="49.15" customHeight="1">
      <c r="B328" s="33"/>
      <c r="C328" s="132" t="s">
        <v>402</v>
      </c>
      <c r="D328" s="132" t="s">
        <v>184</v>
      </c>
      <c r="E328" s="133" t="s">
        <v>403</v>
      </c>
      <c r="F328" s="134" t="s">
        <v>404</v>
      </c>
      <c r="G328" s="135" t="s">
        <v>280</v>
      </c>
      <c r="H328" s="136">
        <v>4.75</v>
      </c>
      <c r="I328" s="137"/>
      <c r="J328" s="138">
        <f>ROUND(I328*H328,2)</f>
        <v>0</v>
      </c>
      <c r="K328" s="134" t="s">
        <v>188</v>
      </c>
      <c r="L328" s="33"/>
      <c r="M328" s="139" t="s">
        <v>20</v>
      </c>
      <c r="N328" s="140" t="s">
        <v>45</v>
      </c>
      <c r="P328" s="141">
        <f>O328*H328</f>
        <v>0</v>
      </c>
      <c r="Q328" s="141">
        <v>0</v>
      </c>
      <c r="R328" s="141">
        <f>Q328*H328</f>
        <v>0</v>
      </c>
      <c r="S328" s="141">
        <v>2.7E-2</v>
      </c>
      <c r="T328" s="142">
        <f>S328*H328</f>
        <v>0.12825</v>
      </c>
      <c r="AR328" s="143" t="s">
        <v>189</v>
      </c>
      <c r="AT328" s="143" t="s">
        <v>184</v>
      </c>
      <c r="AU328" s="143" t="s">
        <v>82</v>
      </c>
      <c r="AY328" s="18" t="s">
        <v>181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8" t="s">
        <v>22</v>
      </c>
      <c r="BK328" s="144">
        <f>ROUND(I328*H328,2)</f>
        <v>0</v>
      </c>
      <c r="BL328" s="18" t="s">
        <v>189</v>
      </c>
      <c r="BM328" s="143" t="s">
        <v>405</v>
      </c>
    </row>
    <row r="329" spans="2:65" s="1" customFormat="1" ht="11.25">
      <c r="B329" s="33"/>
      <c r="D329" s="145" t="s">
        <v>191</v>
      </c>
      <c r="F329" s="146" t="s">
        <v>406</v>
      </c>
      <c r="I329" s="147"/>
      <c r="L329" s="33"/>
      <c r="M329" s="148"/>
      <c r="T329" s="54"/>
      <c r="AT329" s="18" t="s">
        <v>191</v>
      </c>
      <c r="AU329" s="18" t="s">
        <v>82</v>
      </c>
    </row>
    <row r="330" spans="2:65" s="12" customFormat="1" ht="11.25">
      <c r="B330" s="149"/>
      <c r="D330" s="150" t="s">
        <v>193</v>
      </c>
      <c r="E330" s="151" t="s">
        <v>20</v>
      </c>
      <c r="F330" s="152" t="s">
        <v>194</v>
      </c>
      <c r="H330" s="151" t="s">
        <v>20</v>
      </c>
      <c r="I330" s="153"/>
      <c r="L330" s="149"/>
      <c r="M330" s="154"/>
      <c r="T330" s="155"/>
      <c r="AT330" s="151" t="s">
        <v>193</v>
      </c>
      <c r="AU330" s="151" t="s">
        <v>82</v>
      </c>
      <c r="AV330" s="12" t="s">
        <v>22</v>
      </c>
      <c r="AW330" s="12" t="s">
        <v>36</v>
      </c>
      <c r="AX330" s="12" t="s">
        <v>74</v>
      </c>
      <c r="AY330" s="151" t="s">
        <v>181</v>
      </c>
    </row>
    <row r="331" spans="2:65" s="13" customFormat="1" ht="11.25">
      <c r="B331" s="156"/>
      <c r="D331" s="150" t="s">
        <v>193</v>
      </c>
      <c r="E331" s="157" t="s">
        <v>20</v>
      </c>
      <c r="F331" s="158" t="s">
        <v>407</v>
      </c>
      <c r="H331" s="159">
        <v>1</v>
      </c>
      <c r="I331" s="160"/>
      <c r="L331" s="156"/>
      <c r="M331" s="161"/>
      <c r="T331" s="162"/>
      <c r="AT331" s="157" t="s">
        <v>193</v>
      </c>
      <c r="AU331" s="157" t="s">
        <v>82</v>
      </c>
      <c r="AV331" s="13" t="s">
        <v>82</v>
      </c>
      <c r="AW331" s="13" t="s">
        <v>36</v>
      </c>
      <c r="AX331" s="13" t="s">
        <v>74</v>
      </c>
      <c r="AY331" s="157" t="s">
        <v>181</v>
      </c>
    </row>
    <row r="332" spans="2:65" s="12" customFormat="1" ht="11.25">
      <c r="B332" s="149"/>
      <c r="D332" s="150" t="s">
        <v>193</v>
      </c>
      <c r="E332" s="151" t="s">
        <v>20</v>
      </c>
      <c r="F332" s="152" t="s">
        <v>199</v>
      </c>
      <c r="H332" s="151" t="s">
        <v>20</v>
      </c>
      <c r="I332" s="153"/>
      <c r="L332" s="149"/>
      <c r="M332" s="154"/>
      <c r="T332" s="155"/>
      <c r="AT332" s="151" t="s">
        <v>193</v>
      </c>
      <c r="AU332" s="151" t="s">
        <v>82</v>
      </c>
      <c r="AV332" s="12" t="s">
        <v>22</v>
      </c>
      <c r="AW332" s="12" t="s">
        <v>36</v>
      </c>
      <c r="AX332" s="12" t="s">
        <v>74</v>
      </c>
      <c r="AY332" s="151" t="s">
        <v>181</v>
      </c>
    </row>
    <row r="333" spans="2:65" s="13" customFormat="1" ht="11.25">
      <c r="B333" s="156"/>
      <c r="D333" s="150" t="s">
        <v>193</v>
      </c>
      <c r="E333" s="157" t="s">
        <v>20</v>
      </c>
      <c r="F333" s="158" t="s">
        <v>408</v>
      </c>
      <c r="H333" s="159">
        <v>1.25</v>
      </c>
      <c r="I333" s="160"/>
      <c r="L333" s="156"/>
      <c r="M333" s="161"/>
      <c r="T333" s="162"/>
      <c r="AT333" s="157" t="s">
        <v>193</v>
      </c>
      <c r="AU333" s="157" t="s">
        <v>82</v>
      </c>
      <c r="AV333" s="13" t="s">
        <v>82</v>
      </c>
      <c r="AW333" s="13" t="s">
        <v>36</v>
      </c>
      <c r="AX333" s="13" t="s">
        <v>74</v>
      </c>
      <c r="AY333" s="157" t="s">
        <v>181</v>
      </c>
    </row>
    <row r="334" spans="2:65" s="13" customFormat="1" ht="11.25">
      <c r="B334" s="156"/>
      <c r="D334" s="150" t="s">
        <v>193</v>
      </c>
      <c r="E334" s="157" t="s">
        <v>20</v>
      </c>
      <c r="F334" s="158" t="s">
        <v>408</v>
      </c>
      <c r="H334" s="159">
        <v>1.25</v>
      </c>
      <c r="I334" s="160"/>
      <c r="L334" s="156"/>
      <c r="M334" s="161"/>
      <c r="T334" s="162"/>
      <c r="AT334" s="157" t="s">
        <v>193</v>
      </c>
      <c r="AU334" s="157" t="s">
        <v>82</v>
      </c>
      <c r="AV334" s="13" t="s">
        <v>82</v>
      </c>
      <c r="AW334" s="13" t="s">
        <v>36</v>
      </c>
      <c r="AX334" s="13" t="s">
        <v>74</v>
      </c>
      <c r="AY334" s="157" t="s">
        <v>181</v>
      </c>
    </row>
    <row r="335" spans="2:65" s="12" customFormat="1" ht="11.25">
      <c r="B335" s="149"/>
      <c r="D335" s="150" t="s">
        <v>193</v>
      </c>
      <c r="E335" s="151" t="s">
        <v>20</v>
      </c>
      <c r="F335" s="152" t="s">
        <v>201</v>
      </c>
      <c r="H335" s="151" t="s">
        <v>20</v>
      </c>
      <c r="I335" s="153"/>
      <c r="L335" s="149"/>
      <c r="M335" s="154"/>
      <c r="T335" s="155"/>
      <c r="AT335" s="151" t="s">
        <v>193</v>
      </c>
      <c r="AU335" s="151" t="s">
        <v>82</v>
      </c>
      <c r="AV335" s="12" t="s">
        <v>22</v>
      </c>
      <c r="AW335" s="12" t="s">
        <v>36</v>
      </c>
      <c r="AX335" s="12" t="s">
        <v>74</v>
      </c>
      <c r="AY335" s="151" t="s">
        <v>181</v>
      </c>
    </row>
    <row r="336" spans="2:65" s="13" customFormat="1" ht="11.25">
      <c r="B336" s="156"/>
      <c r="D336" s="150" t="s">
        <v>193</v>
      </c>
      <c r="E336" s="157" t="s">
        <v>20</v>
      </c>
      <c r="F336" s="158" t="s">
        <v>408</v>
      </c>
      <c r="H336" s="159">
        <v>1.25</v>
      </c>
      <c r="I336" s="160"/>
      <c r="L336" s="156"/>
      <c r="M336" s="161"/>
      <c r="T336" s="162"/>
      <c r="AT336" s="157" t="s">
        <v>193</v>
      </c>
      <c r="AU336" s="157" t="s">
        <v>82</v>
      </c>
      <c r="AV336" s="13" t="s">
        <v>82</v>
      </c>
      <c r="AW336" s="13" t="s">
        <v>36</v>
      </c>
      <c r="AX336" s="13" t="s">
        <v>74</v>
      </c>
      <c r="AY336" s="157" t="s">
        <v>181</v>
      </c>
    </row>
    <row r="337" spans="2:65" s="14" customFormat="1" ht="11.25">
      <c r="B337" s="163"/>
      <c r="D337" s="150" t="s">
        <v>193</v>
      </c>
      <c r="E337" s="164" t="s">
        <v>20</v>
      </c>
      <c r="F337" s="165" t="s">
        <v>202</v>
      </c>
      <c r="H337" s="166">
        <v>4.75</v>
      </c>
      <c r="I337" s="167"/>
      <c r="L337" s="163"/>
      <c r="M337" s="168"/>
      <c r="T337" s="169"/>
      <c r="AT337" s="164" t="s">
        <v>193</v>
      </c>
      <c r="AU337" s="164" t="s">
        <v>82</v>
      </c>
      <c r="AV337" s="14" t="s">
        <v>189</v>
      </c>
      <c r="AW337" s="14" t="s">
        <v>36</v>
      </c>
      <c r="AX337" s="14" t="s">
        <v>22</v>
      </c>
      <c r="AY337" s="164" t="s">
        <v>181</v>
      </c>
    </row>
    <row r="338" spans="2:65" s="1" customFormat="1" ht="44.25" customHeight="1">
      <c r="B338" s="33"/>
      <c r="C338" s="132" t="s">
        <v>409</v>
      </c>
      <c r="D338" s="132" t="s">
        <v>184</v>
      </c>
      <c r="E338" s="133" t="s">
        <v>410</v>
      </c>
      <c r="F338" s="134" t="s">
        <v>411</v>
      </c>
      <c r="G338" s="135" t="s">
        <v>280</v>
      </c>
      <c r="H338" s="136">
        <v>0.9</v>
      </c>
      <c r="I338" s="137"/>
      <c r="J338" s="138">
        <f>ROUND(I338*H338,2)</f>
        <v>0</v>
      </c>
      <c r="K338" s="134" t="s">
        <v>188</v>
      </c>
      <c r="L338" s="33"/>
      <c r="M338" s="139" t="s">
        <v>20</v>
      </c>
      <c r="N338" s="140" t="s">
        <v>45</v>
      </c>
      <c r="P338" s="141">
        <f>O338*H338</f>
        <v>0</v>
      </c>
      <c r="Q338" s="141">
        <v>2.4399999999999999E-3</v>
      </c>
      <c r="R338" s="141">
        <f>Q338*H338</f>
        <v>2.196E-3</v>
      </c>
      <c r="S338" s="141">
        <v>5.6000000000000001E-2</v>
      </c>
      <c r="T338" s="142">
        <f>S338*H338</f>
        <v>5.04E-2</v>
      </c>
      <c r="AR338" s="143" t="s">
        <v>189</v>
      </c>
      <c r="AT338" s="143" t="s">
        <v>184</v>
      </c>
      <c r="AU338" s="143" t="s">
        <v>82</v>
      </c>
      <c r="AY338" s="18" t="s">
        <v>181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8" t="s">
        <v>22</v>
      </c>
      <c r="BK338" s="144">
        <f>ROUND(I338*H338,2)</f>
        <v>0</v>
      </c>
      <c r="BL338" s="18" t="s">
        <v>189</v>
      </c>
      <c r="BM338" s="143" t="s">
        <v>412</v>
      </c>
    </row>
    <row r="339" spans="2:65" s="1" customFormat="1" ht="11.25">
      <c r="B339" s="33"/>
      <c r="D339" s="145" t="s">
        <v>191</v>
      </c>
      <c r="F339" s="146" t="s">
        <v>413</v>
      </c>
      <c r="I339" s="147"/>
      <c r="L339" s="33"/>
      <c r="M339" s="148"/>
      <c r="T339" s="54"/>
      <c r="AT339" s="18" t="s">
        <v>191</v>
      </c>
      <c r="AU339" s="18" t="s">
        <v>82</v>
      </c>
    </row>
    <row r="340" spans="2:65" s="12" customFormat="1" ht="11.25">
      <c r="B340" s="149"/>
      <c r="D340" s="150" t="s">
        <v>193</v>
      </c>
      <c r="E340" s="151" t="s">
        <v>20</v>
      </c>
      <c r="F340" s="152" t="s">
        <v>414</v>
      </c>
      <c r="H340" s="151" t="s">
        <v>20</v>
      </c>
      <c r="I340" s="153"/>
      <c r="L340" s="149"/>
      <c r="M340" s="154"/>
      <c r="T340" s="155"/>
      <c r="AT340" s="151" t="s">
        <v>193</v>
      </c>
      <c r="AU340" s="151" t="s">
        <v>82</v>
      </c>
      <c r="AV340" s="12" t="s">
        <v>22</v>
      </c>
      <c r="AW340" s="12" t="s">
        <v>36</v>
      </c>
      <c r="AX340" s="12" t="s">
        <v>74</v>
      </c>
      <c r="AY340" s="151" t="s">
        <v>181</v>
      </c>
    </row>
    <row r="341" spans="2:65" s="13" customFormat="1" ht="11.25">
      <c r="B341" s="156"/>
      <c r="D341" s="150" t="s">
        <v>193</v>
      </c>
      <c r="E341" s="157" t="s">
        <v>20</v>
      </c>
      <c r="F341" s="158" t="s">
        <v>415</v>
      </c>
      <c r="H341" s="159">
        <v>0.2</v>
      </c>
      <c r="I341" s="160"/>
      <c r="L341" s="156"/>
      <c r="M341" s="161"/>
      <c r="T341" s="162"/>
      <c r="AT341" s="157" t="s">
        <v>193</v>
      </c>
      <c r="AU341" s="157" t="s">
        <v>82</v>
      </c>
      <c r="AV341" s="13" t="s">
        <v>82</v>
      </c>
      <c r="AW341" s="13" t="s">
        <v>36</v>
      </c>
      <c r="AX341" s="13" t="s">
        <v>74</v>
      </c>
      <c r="AY341" s="157" t="s">
        <v>181</v>
      </c>
    </row>
    <row r="342" spans="2:65" s="12" customFormat="1" ht="11.25">
      <c r="B342" s="149"/>
      <c r="D342" s="150" t="s">
        <v>193</v>
      </c>
      <c r="E342" s="151" t="s">
        <v>20</v>
      </c>
      <c r="F342" s="152" t="s">
        <v>383</v>
      </c>
      <c r="H342" s="151" t="s">
        <v>20</v>
      </c>
      <c r="I342" s="153"/>
      <c r="L342" s="149"/>
      <c r="M342" s="154"/>
      <c r="T342" s="155"/>
      <c r="AT342" s="151" t="s">
        <v>193</v>
      </c>
      <c r="AU342" s="151" t="s">
        <v>82</v>
      </c>
      <c r="AV342" s="12" t="s">
        <v>22</v>
      </c>
      <c r="AW342" s="12" t="s">
        <v>36</v>
      </c>
      <c r="AX342" s="12" t="s">
        <v>74</v>
      </c>
      <c r="AY342" s="151" t="s">
        <v>181</v>
      </c>
    </row>
    <row r="343" spans="2:65" s="13" customFormat="1" ht="11.25">
      <c r="B343" s="156"/>
      <c r="D343" s="150" t="s">
        <v>193</v>
      </c>
      <c r="E343" s="157" t="s">
        <v>20</v>
      </c>
      <c r="F343" s="158" t="s">
        <v>416</v>
      </c>
      <c r="H343" s="159">
        <v>0.35</v>
      </c>
      <c r="I343" s="160"/>
      <c r="L343" s="156"/>
      <c r="M343" s="161"/>
      <c r="T343" s="162"/>
      <c r="AT343" s="157" t="s">
        <v>193</v>
      </c>
      <c r="AU343" s="157" t="s">
        <v>82</v>
      </c>
      <c r="AV343" s="13" t="s">
        <v>82</v>
      </c>
      <c r="AW343" s="13" t="s">
        <v>36</v>
      </c>
      <c r="AX343" s="13" t="s">
        <v>74</v>
      </c>
      <c r="AY343" s="157" t="s">
        <v>181</v>
      </c>
    </row>
    <row r="344" spans="2:65" s="12" customFormat="1" ht="11.25">
      <c r="B344" s="149"/>
      <c r="D344" s="150" t="s">
        <v>193</v>
      </c>
      <c r="E344" s="151" t="s">
        <v>20</v>
      </c>
      <c r="F344" s="152" t="s">
        <v>384</v>
      </c>
      <c r="H344" s="151" t="s">
        <v>20</v>
      </c>
      <c r="I344" s="153"/>
      <c r="L344" s="149"/>
      <c r="M344" s="154"/>
      <c r="T344" s="155"/>
      <c r="AT344" s="151" t="s">
        <v>193</v>
      </c>
      <c r="AU344" s="151" t="s">
        <v>82</v>
      </c>
      <c r="AV344" s="12" t="s">
        <v>22</v>
      </c>
      <c r="AW344" s="12" t="s">
        <v>36</v>
      </c>
      <c r="AX344" s="12" t="s">
        <v>74</v>
      </c>
      <c r="AY344" s="151" t="s">
        <v>181</v>
      </c>
    </row>
    <row r="345" spans="2:65" s="13" customFormat="1" ht="11.25">
      <c r="B345" s="156"/>
      <c r="D345" s="150" t="s">
        <v>193</v>
      </c>
      <c r="E345" s="157" t="s">
        <v>20</v>
      </c>
      <c r="F345" s="158" t="s">
        <v>417</v>
      </c>
      <c r="H345" s="159">
        <v>0.35</v>
      </c>
      <c r="I345" s="160"/>
      <c r="L345" s="156"/>
      <c r="M345" s="161"/>
      <c r="T345" s="162"/>
      <c r="AT345" s="157" t="s">
        <v>193</v>
      </c>
      <c r="AU345" s="157" t="s">
        <v>82</v>
      </c>
      <c r="AV345" s="13" t="s">
        <v>82</v>
      </c>
      <c r="AW345" s="13" t="s">
        <v>36</v>
      </c>
      <c r="AX345" s="13" t="s">
        <v>74</v>
      </c>
      <c r="AY345" s="157" t="s">
        <v>181</v>
      </c>
    </row>
    <row r="346" spans="2:65" s="14" customFormat="1" ht="11.25">
      <c r="B346" s="163"/>
      <c r="D346" s="150" t="s">
        <v>193</v>
      </c>
      <c r="E346" s="164" t="s">
        <v>20</v>
      </c>
      <c r="F346" s="165" t="s">
        <v>202</v>
      </c>
      <c r="H346" s="166">
        <v>0.9</v>
      </c>
      <c r="I346" s="167"/>
      <c r="L346" s="163"/>
      <c r="M346" s="168"/>
      <c r="T346" s="169"/>
      <c r="AT346" s="164" t="s">
        <v>193</v>
      </c>
      <c r="AU346" s="164" t="s">
        <v>82</v>
      </c>
      <c r="AV346" s="14" t="s">
        <v>189</v>
      </c>
      <c r="AW346" s="14" t="s">
        <v>36</v>
      </c>
      <c r="AX346" s="14" t="s">
        <v>22</v>
      </c>
      <c r="AY346" s="164" t="s">
        <v>181</v>
      </c>
    </row>
    <row r="347" spans="2:65" s="1" customFormat="1" ht="44.25" customHeight="1">
      <c r="B347" s="33"/>
      <c r="C347" s="132" t="s">
        <v>418</v>
      </c>
      <c r="D347" s="132" t="s">
        <v>184</v>
      </c>
      <c r="E347" s="133" t="s">
        <v>419</v>
      </c>
      <c r="F347" s="134" t="s">
        <v>420</v>
      </c>
      <c r="G347" s="135" t="s">
        <v>280</v>
      </c>
      <c r="H347" s="136">
        <v>0.6</v>
      </c>
      <c r="I347" s="137"/>
      <c r="J347" s="138">
        <f>ROUND(I347*H347,2)</f>
        <v>0</v>
      </c>
      <c r="K347" s="134" t="s">
        <v>188</v>
      </c>
      <c r="L347" s="33"/>
      <c r="M347" s="139" t="s">
        <v>20</v>
      </c>
      <c r="N347" s="140" t="s">
        <v>45</v>
      </c>
      <c r="P347" s="141">
        <f>O347*H347</f>
        <v>0</v>
      </c>
      <c r="Q347" s="141">
        <v>3.0999999999999999E-3</v>
      </c>
      <c r="R347" s="141">
        <f>Q347*H347</f>
        <v>1.8599999999999999E-3</v>
      </c>
      <c r="S347" s="141">
        <v>8.6999999999999994E-2</v>
      </c>
      <c r="T347" s="142">
        <f>S347*H347</f>
        <v>5.2199999999999996E-2</v>
      </c>
      <c r="AR347" s="143" t="s">
        <v>189</v>
      </c>
      <c r="AT347" s="143" t="s">
        <v>184</v>
      </c>
      <c r="AU347" s="143" t="s">
        <v>82</v>
      </c>
      <c r="AY347" s="18" t="s">
        <v>181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8" t="s">
        <v>22</v>
      </c>
      <c r="BK347" s="144">
        <f>ROUND(I347*H347,2)</f>
        <v>0</v>
      </c>
      <c r="BL347" s="18" t="s">
        <v>189</v>
      </c>
      <c r="BM347" s="143" t="s">
        <v>421</v>
      </c>
    </row>
    <row r="348" spans="2:65" s="1" customFormat="1" ht="11.25">
      <c r="B348" s="33"/>
      <c r="D348" s="145" t="s">
        <v>191</v>
      </c>
      <c r="F348" s="146" t="s">
        <v>422</v>
      </c>
      <c r="I348" s="147"/>
      <c r="L348" s="33"/>
      <c r="M348" s="148"/>
      <c r="T348" s="54"/>
      <c r="AT348" s="18" t="s">
        <v>191</v>
      </c>
      <c r="AU348" s="18" t="s">
        <v>82</v>
      </c>
    </row>
    <row r="349" spans="2:65" s="12" customFormat="1" ht="11.25">
      <c r="B349" s="149"/>
      <c r="D349" s="150" t="s">
        <v>193</v>
      </c>
      <c r="E349" s="151" t="s">
        <v>20</v>
      </c>
      <c r="F349" s="152" t="s">
        <v>207</v>
      </c>
      <c r="H349" s="151" t="s">
        <v>20</v>
      </c>
      <c r="I349" s="153"/>
      <c r="L349" s="149"/>
      <c r="M349" s="154"/>
      <c r="T349" s="155"/>
      <c r="AT349" s="151" t="s">
        <v>193</v>
      </c>
      <c r="AU349" s="151" t="s">
        <v>82</v>
      </c>
      <c r="AV349" s="12" t="s">
        <v>22</v>
      </c>
      <c r="AW349" s="12" t="s">
        <v>36</v>
      </c>
      <c r="AX349" s="12" t="s">
        <v>74</v>
      </c>
      <c r="AY349" s="151" t="s">
        <v>181</v>
      </c>
    </row>
    <row r="350" spans="2:65" s="13" customFormat="1" ht="11.25">
      <c r="B350" s="156"/>
      <c r="D350" s="150" t="s">
        <v>193</v>
      </c>
      <c r="E350" s="157" t="s">
        <v>20</v>
      </c>
      <c r="F350" s="158" t="s">
        <v>423</v>
      </c>
      <c r="H350" s="159">
        <v>0.6</v>
      </c>
      <c r="I350" s="160"/>
      <c r="L350" s="156"/>
      <c r="M350" s="161"/>
      <c r="T350" s="162"/>
      <c r="AT350" s="157" t="s">
        <v>193</v>
      </c>
      <c r="AU350" s="157" t="s">
        <v>82</v>
      </c>
      <c r="AV350" s="13" t="s">
        <v>82</v>
      </c>
      <c r="AW350" s="13" t="s">
        <v>36</v>
      </c>
      <c r="AX350" s="13" t="s">
        <v>22</v>
      </c>
      <c r="AY350" s="157" t="s">
        <v>181</v>
      </c>
    </row>
    <row r="351" spans="2:65" s="1" customFormat="1" ht="49.15" customHeight="1">
      <c r="B351" s="33"/>
      <c r="C351" s="132" t="s">
        <v>424</v>
      </c>
      <c r="D351" s="132" t="s">
        <v>184</v>
      </c>
      <c r="E351" s="133" t="s">
        <v>425</v>
      </c>
      <c r="F351" s="134" t="s">
        <v>426</v>
      </c>
      <c r="G351" s="135" t="s">
        <v>280</v>
      </c>
      <c r="H351" s="136">
        <v>1.4</v>
      </c>
      <c r="I351" s="137"/>
      <c r="J351" s="138">
        <f>ROUND(I351*H351,2)</f>
        <v>0</v>
      </c>
      <c r="K351" s="134" t="s">
        <v>188</v>
      </c>
      <c r="L351" s="33"/>
      <c r="M351" s="139" t="s">
        <v>20</v>
      </c>
      <c r="N351" s="140" t="s">
        <v>45</v>
      </c>
      <c r="P351" s="141">
        <f>O351*H351</f>
        <v>0</v>
      </c>
      <c r="Q351" s="141">
        <v>1.07E-3</v>
      </c>
      <c r="R351" s="141">
        <f>Q351*H351</f>
        <v>1.498E-3</v>
      </c>
      <c r="S351" s="141">
        <v>2.8E-3</v>
      </c>
      <c r="T351" s="142">
        <f>S351*H351</f>
        <v>3.9199999999999999E-3</v>
      </c>
      <c r="AR351" s="143" t="s">
        <v>189</v>
      </c>
      <c r="AT351" s="143" t="s">
        <v>184</v>
      </c>
      <c r="AU351" s="143" t="s">
        <v>82</v>
      </c>
      <c r="AY351" s="18" t="s">
        <v>181</v>
      </c>
      <c r="BE351" s="144">
        <f>IF(N351="základní",J351,0)</f>
        <v>0</v>
      </c>
      <c r="BF351" s="144">
        <f>IF(N351="snížená",J351,0)</f>
        <v>0</v>
      </c>
      <c r="BG351" s="144">
        <f>IF(N351="zákl. přenesená",J351,0)</f>
        <v>0</v>
      </c>
      <c r="BH351" s="144">
        <f>IF(N351="sníž. přenesená",J351,0)</f>
        <v>0</v>
      </c>
      <c r="BI351" s="144">
        <f>IF(N351="nulová",J351,0)</f>
        <v>0</v>
      </c>
      <c r="BJ351" s="18" t="s">
        <v>22</v>
      </c>
      <c r="BK351" s="144">
        <f>ROUND(I351*H351,2)</f>
        <v>0</v>
      </c>
      <c r="BL351" s="18" t="s">
        <v>189</v>
      </c>
      <c r="BM351" s="143" t="s">
        <v>427</v>
      </c>
    </row>
    <row r="352" spans="2:65" s="1" customFormat="1" ht="11.25">
      <c r="B352" s="33"/>
      <c r="D352" s="145" t="s">
        <v>191</v>
      </c>
      <c r="F352" s="146" t="s">
        <v>428</v>
      </c>
      <c r="I352" s="147"/>
      <c r="L352" s="33"/>
      <c r="M352" s="148"/>
      <c r="T352" s="54"/>
      <c r="AT352" s="18" t="s">
        <v>191</v>
      </c>
      <c r="AU352" s="18" t="s">
        <v>82</v>
      </c>
    </row>
    <row r="353" spans="2:65" s="12" customFormat="1" ht="11.25">
      <c r="B353" s="149"/>
      <c r="D353" s="150" t="s">
        <v>193</v>
      </c>
      <c r="E353" s="151" t="s">
        <v>20</v>
      </c>
      <c r="F353" s="152" t="s">
        <v>194</v>
      </c>
      <c r="H353" s="151" t="s">
        <v>20</v>
      </c>
      <c r="I353" s="153"/>
      <c r="L353" s="149"/>
      <c r="M353" s="154"/>
      <c r="T353" s="155"/>
      <c r="AT353" s="151" t="s">
        <v>193</v>
      </c>
      <c r="AU353" s="151" t="s">
        <v>82</v>
      </c>
      <c r="AV353" s="12" t="s">
        <v>22</v>
      </c>
      <c r="AW353" s="12" t="s">
        <v>36</v>
      </c>
      <c r="AX353" s="12" t="s">
        <v>74</v>
      </c>
      <c r="AY353" s="151" t="s">
        <v>181</v>
      </c>
    </row>
    <row r="354" spans="2:65" s="13" customFormat="1" ht="11.25">
      <c r="B354" s="156"/>
      <c r="D354" s="150" t="s">
        <v>193</v>
      </c>
      <c r="E354" s="157" t="s">
        <v>20</v>
      </c>
      <c r="F354" s="158" t="s">
        <v>429</v>
      </c>
      <c r="H354" s="159">
        <v>1.05</v>
      </c>
      <c r="I354" s="160"/>
      <c r="L354" s="156"/>
      <c r="M354" s="161"/>
      <c r="T354" s="162"/>
      <c r="AT354" s="157" t="s">
        <v>193</v>
      </c>
      <c r="AU354" s="157" t="s">
        <v>82</v>
      </c>
      <c r="AV354" s="13" t="s">
        <v>82</v>
      </c>
      <c r="AW354" s="13" t="s">
        <v>36</v>
      </c>
      <c r="AX354" s="13" t="s">
        <v>74</v>
      </c>
      <c r="AY354" s="157" t="s">
        <v>181</v>
      </c>
    </row>
    <row r="355" spans="2:65" s="12" customFormat="1" ht="11.25">
      <c r="B355" s="149"/>
      <c r="D355" s="150" t="s">
        <v>193</v>
      </c>
      <c r="E355" s="151" t="s">
        <v>20</v>
      </c>
      <c r="F355" s="152" t="s">
        <v>199</v>
      </c>
      <c r="H355" s="151" t="s">
        <v>20</v>
      </c>
      <c r="I355" s="153"/>
      <c r="L355" s="149"/>
      <c r="M355" s="154"/>
      <c r="T355" s="155"/>
      <c r="AT355" s="151" t="s">
        <v>193</v>
      </c>
      <c r="AU355" s="151" t="s">
        <v>82</v>
      </c>
      <c r="AV355" s="12" t="s">
        <v>22</v>
      </c>
      <c r="AW355" s="12" t="s">
        <v>36</v>
      </c>
      <c r="AX355" s="12" t="s">
        <v>74</v>
      </c>
      <c r="AY355" s="151" t="s">
        <v>181</v>
      </c>
    </row>
    <row r="356" spans="2:65" s="13" customFormat="1" ht="11.25">
      <c r="B356" s="156"/>
      <c r="D356" s="150" t="s">
        <v>193</v>
      </c>
      <c r="E356" s="157" t="s">
        <v>20</v>
      </c>
      <c r="F356" s="158" t="s">
        <v>430</v>
      </c>
      <c r="H356" s="159">
        <v>0.35</v>
      </c>
      <c r="I356" s="160"/>
      <c r="L356" s="156"/>
      <c r="M356" s="161"/>
      <c r="T356" s="162"/>
      <c r="AT356" s="157" t="s">
        <v>193</v>
      </c>
      <c r="AU356" s="157" t="s">
        <v>82</v>
      </c>
      <c r="AV356" s="13" t="s">
        <v>82</v>
      </c>
      <c r="AW356" s="13" t="s">
        <v>36</v>
      </c>
      <c r="AX356" s="13" t="s">
        <v>74</v>
      </c>
      <c r="AY356" s="157" t="s">
        <v>181</v>
      </c>
    </row>
    <row r="357" spans="2:65" s="14" customFormat="1" ht="11.25">
      <c r="B357" s="163"/>
      <c r="D357" s="150" t="s">
        <v>193</v>
      </c>
      <c r="E357" s="164" t="s">
        <v>20</v>
      </c>
      <c r="F357" s="165" t="s">
        <v>202</v>
      </c>
      <c r="H357" s="166">
        <v>1.4</v>
      </c>
      <c r="I357" s="167"/>
      <c r="L357" s="163"/>
      <c r="M357" s="168"/>
      <c r="T357" s="169"/>
      <c r="AT357" s="164" t="s">
        <v>193</v>
      </c>
      <c r="AU357" s="164" t="s">
        <v>82</v>
      </c>
      <c r="AV357" s="14" t="s">
        <v>189</v>
      </c>
      <c r="AW357" s="14" t="s">
        <v>36</v>
      </c>
      <c r="AX357" s="14" t="s">
        <v>22</v>
      </c>
      <c r="AY357" s="164" t="s">
        <v>181</v>
      </c>
    </row>
    <row r="358" spans="2:65" s="1" customFormat="1" ht="33" customHeight="1">
      <c r="B358" s="33"/>
      <c r="C358" s="132" t="s">
        <v>431</v>
      </c>
      <c r="D358" s="132" t="s">
        <v>184</v>
      </c>
      <c r="E358" s="133" t="s">
        <v>432</v>
      </c>
      <c r="F358" s="134" t="s">
        <v>433</v>
      </c>
      <c r="G358" s="135" t="s">
        <v>211</v>
      </c>
      <c r="H358" s="136">
        <v>39.9</v>
      </c>
      <c r="I358" s="137"/>
      <c r="J358" s="138">
        <f>ROUND(I358*H358,2)</f>
        <v>0</v>
      </c>
      <c r="K358" s="134" t="s">
        <v>188</v>
      </c>
      <c r="L358" s="33"/>
      <c r="M358" s="139" t="s">
        <v>20</v>
      </c>
      <c r="N358" s="140" t="s">
        <v>45</v>
      </c>
      <c r="P358" s="141">
        <f>O358*H358</f>
        <v>0</v>
      </c>
      <c r="Q358" s="141">
        <v>0</v>
      </c>
      <c r="R358" s="141">
        <f>Q358*H358</f>
        <v>0</v>
      </c>
      <c r="S358" s="141">
        <v>4.0000000000000001E-3</v>
      </c>
      <c r="T358" s="142">
        <f>S358*H358</f>
        <v>0.15959999999999999</v>
      </c>
      <c r="AR358" s="143" t="s">
        <v>189</v>
      </c>
      <c r="AT358" s="143" t="s">
        <v>184</v>
      </c>
      <c r="AU358" s="143" t="s">
        <v>82</v>
      </c>
      <c r="AY358" s="18" t="s">
        <v>181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8" t="s">
        <v>22</v>
      </c>
      <c r="BK358" s="144">
        <f>ROUND(I358*H358,2)</f>
        <v>0</v>
      </c>
      <c r="BL358" s="18" t="s">
        <v>189</v>
      </c>
      <c r="BM358" s="143" t="s">
        <v>434</v>
      </c>
    </row>
    <row r="359" spans="2:65" s="1" customFormat="1" ht="11.25">
      <c r="B359" s="33"/>
      <c r="D359" s="145" t="s">
        <v>191</v>
      </c>
      <c r="F359" s="146" t="s">
        <v>435</v>
      </c>
      <c r="I359" s="147"/>
      <c r="L359" s="33"/>
      <c r="M359" s="148"/>
      <c r="T359" s="54"/>
      <c r="AT359" s="18" t="s">
        <v>191</v>
      </c>
      <c r="AU359" s="18" t="s">
        <v>82</v>
      </c>
    </row>
    <row r="360" spans="2:65" s="12" customFormat="1" ht="11.25">
      <c r="B360" s="149"/>
      <c r="D360" s="150" t="s">
        <v>193</v>
      </c>
      <c r="E360" s="151" t="s">
        <v>20</v>
      </c>
      <c r="F360" s="152" t="s">
        <v>194</v>
      </c>
      <c r="H360" s="151" t="s">
        <v>20</v>
      </c>
      <c r="I360" s="153"/>
      <c r="L360" s="149"/>
      <c r="M360" s="154"/>
      <c r="T360" s="155"/>
      <c r="AT360" s="151" t="s">
        <v>193</v>
      </c>
      <c r="AU360" s="151" t="s">
        <v>82</v>
      </c>
      <c r="AV360" s="12" t="s">
        <v>22</v>
      </c>
      <c r="AW360" s="12" t="s">
        <v>36</v>
      </c>
      <c r="AX360" s="12" t="s">
        <v>74</v>
      </c>
      <c r="AY360" s="151" t="s">
        <v>181</v>
      </c>
    </row>
    <row r="361" spans="2:65" s="13" customFormat="1" ht="11.25">
      <c r="B361" s="156"/>
      <c r="D361" s="150" t="s">
        <v>193</v>
      </c>
      <c r="E361" s="157" t="s">
        <v>20</v>
      </c>
      <c r="F361" s="158" t="s">
        <v>228</v>
      </c>
      <c r="H361" s="159">
        <v>10.199999999999999</v>
      </c>
      <c r="I361" s="160"/>
      <c r="L361" s="156"/>
      <c r="M361" s="161"/>
      <c r="T361" s="162"/>
      <c r="AT361" s="157" t="s">
        <v>193</v>
      </c>
      <c r="AU361" s="157" t="s">
        <v>82</v>
      </c>
      <c r="AV361" s="13" t="s">
        <v>82</v>
      </c>
      <c r="AW361" s="13" t="s">
        <v>36</v>
      </c>
      <c r="AX361" s="13" t="s">
        <v>74</v>
      </c>
      <c r="AY361" s="157" t="s">
        <v>181</v>
      </c>
    </row>
    <row r="362" spans="2:65" s="12" customFormat="1" ht="11.25">
      <c r="B362" s="149"/>
      <c r="D362" s="150" t="s">
        <v>193</v>
      </c>
      <c r="E362" s="151" t="s">
        <v>20</v>
      </c>
      <c r="F362" s="152" t="s">
        <v>199</v>
      </c>
      <c r="H362" s="151" t="s">
        <v>20</v>
      </c>
      <c r="I362" s="153"/>
      <c r="L362" s="149"/>
      <c r="M362" s="154"/>
      <c r="T362" s="155"/>
      <c r="AT362" s="151" t="s">
        <v>193</v>
      </c>
      <c r="AU362" s="151" t="s">
        <v>82</v>
      </c>
      <c r="AV362" s="12" t="s">
        <v>22</v>
      </c>
      <c r="AW362" s="12" t="s">
        <v>36</v>
      </c>
      <c r="AX362" s="12" t="s">
        <v>74</v>
      </c>
      <c r="AY362" s="151" t="s">
        <v>181</v>
      </c>
    </row>
    <row r="363" spans="2:65" s="13" customFormat="1" ht="11.25">
      <c r="B363" s="156"/>
      <c r="D363" s="150" t="s">
        <v>193</v>
      </c>
      <c r="E363" s="157" t="s">
        <v>20</v>
      </c>
      <c r="F363" s="158" t="s">
        <v>229</v>
      </c>
      <c r="H363" s="159">
        <v>17.600000000000001</v>
      </c>
      <c r="I363" s="160"/>
      <c r="L363" s="156"/>
      <c r="M363" s="161"/>
      <c r="T363" s="162"/>
      <c r="AT363" s="157" t="s">
        <v>193</v>
      </c>
      <c r="AU363" s="157" t="s">
        <v>82</v>
      </c>
      <c r="AV363" s="13" t="s">
        <v>82</v>
      </c>
      <c r="AW363" s="13" t="s">
        <v>36</v>
      </c>
      <c r="AX363" s="13" t="s">
        <v>74</v>
      </c>
      <c r="AY363" s="157" t="s">
        <v>181</v>
      </c>
    </row>
    <row r="364" spans="2:65" s="12" customFormat="1" ht="11.25">
      <c r="B364" s="149"/>
      <c r="D364" s="150" t="s">
        <v>193</v>
      </c>
      <c r="E364" s="151" t="s">
        <v>20</v>
      </c>
      <c r="F364" s="152" t="s">
        <v>201</v>
      </c>
      <c r="H364" s="151" t="s">
        <v>20</v>
      </c>
      <c r="I364" s="153"/>
      <c r="L364" s="149"/>
      <c r="M364" s="154"/>
      <c r="T364" s="155"/>
      <c r="AT364" s="151" t="s">
        <v>193</v>
      </c>
      <c r="AU364" s="151" t="s">
        <v>82</v>
      </c>
      <c r="AV364" s="12" t="s">
        <v>22</v>
      </c>
      <c r="AW364" s="12" t="s">
        <v>36</v>
      </c>
      <c r="AX364" s="12" t="s">
        <v>74</v>
      </c>
      <c r="AY364" s="151" t="s">
        <v>181</v>
      </c>
    </row>
    <row r="365" spans="2:65" s="13" customFormat="1" ht="11.25">
      <c r="B365" s="156"/>
      <c r="D365" s="150" t="s">
        <v>193</v>
      </c>
      <c r="E365" s="157" t="s">
        <v>20</v>
      </c>
      <c r="F365" s="158" t="s">
        <v>230</v>
      </c>
      <c r="H365" s="159">
        <v>12.1</v>
      </c>
      <c r="I365" s="160"/>
      <c r="L365" s="156"/>
      <c r="M365" s="161"/>
      <c r="T365" s="162"/>
      <c r="AT365" s="157" t="s">
        <v>193</v>
      </c>
      <c r="AU365" s="157" t="s">
        <v>82</v>
      </c>
      <c r="AV365" s="13" t="s">
        <v>82</v>
      </c>
      <c r="AW365" s="13" t="s">
        <v>36</v>
      </c>
      <c r="AX365" s="13" t="s">
        <v>74</v>
      </c>
      <c r="AY365" s="157" t="s">
        <v>181</v>
      </c>
    </row>
    <row r="366" spans="2:65" s="14" customFormat="1" ht="11.25">
      <c r="B366" s="163"/>
      <c r="D366" s="150" t="s">
        <v>193</v>
      </c>
      <c r="E366" s="164" t="s">
        <v>20</v>
      </c>
      <c r="F366" s="165" t="s">
        <v>202</v>
      </c>
      <c r="H366" s="166">
        <v>39.9</v>
      </c>
      <c r="I366" s="167"/>
      <c r="L366" s="163"/>
      <c r="M366" s="168"/>
      <c r="T366" s="169"/>
      <c r="AT366" s="164" t="s">
        <v>193</v>
      </c>
      <c r="AU366" s="164" t="s">
        <v>82</v>
      </c>
      <c r="AV366" s="14" t="s">
        <v>189</v>
      </c>
      <c r="AW366" s="14" t="s">
        <v>36</v>
      </c>
      <c r="AX366" s="14" t="s">
        <v>22</v>
      </c>
      <c r="AY366" s="164" t="s">
        <v>181</v>
      </c>
    </row>
    <row r="367" spans="2:65" s="1" customFormat="1" ht="37.9" customHeight="1">
      <c r="B367" s="33"/>
      <c r="C367" s="132" t="s">
        <v>436</v>
      </c>
      <c r="D367" s="132" t="s">
        <v>184</v>
      </c>
      <c r="E367" s="133" t="s">
        <v>437</v>
      </c>
      <c r="F367" s="134" t="s">
        <v>438</v>
      </c>
      <c r="G367" s="135" t="s">
        <v>211</v>
      </c>
      <c r="H367" s="136">
        <v>170.83699999999999</v>
      </c>
      <c r="I367" s="137"/>
      <c r="J367" s="138">
        <f>ROUND(I367*H367,2)</f>
        <v>0</v>
      </c>
      <c r="K367" s="134" t="s">
        <v>188</v>
      </c>
      <c r="L367" s="33"/>
      <c r="M367" s="139" t="s">
        <v>20</v>
      </c>
      <c r="N367" s="140" t="s">
        <v>45</v>
      </c>
      <c r="P367" s="141">
        <f>O367*H367</f>
        <v>0</v>
      </c>
      <c r="Q367" s="141">
        <v>0</v>
      </c>
      <c r="R367" s="141">
        <f>Q367*H367</f>
        <v>0</v>
      </c>
      <c r="S367" s="141">
        <v>0.01</v>
      </c>
      <c r="T367" s="142">
        <f>S367*H367</f>
        <v>1.7083699999999999</v>
      </c>
      <c r="AR367" s="143" t="s">
        <v>189</v>
      </c>
      <c r="AT367" s="143" t="s">
        <v>184</v>
      </c>
      <c r="AU367" s="143" t="s">
        <v>82</v>
      </c>
      <c r="AY367" s="18" t="s">
        <v>181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8" t="s">
        <v>22</v>
      </c>
      <c r="BK367" s="144">
        <f>ROUND(I367*H367,2)</f>
        <v>0</v>
      </c>
      <c r="BL367" s="18" t="s">
        <v>189</v>
      </c>
      <c r="BM367" s="143" t="s">
        <v>439</v>
      </c>
    </row>
    <row r="368" spans="2:65" s="1" customFormat="1" ht="11.25">
      <c r="B368" s="33"/>
      <c r="D368" s="145" t="s">
        <v>191</v>
      </c>
      <c r="F368" s="146" t="s">
        <v>440</v>
      </c>
      <c r="I368" s="147"/>
      <c r="L368" s="33"/>
      <c r="M368" s="148"/>
      <c r="T368" s="54"/>
      <c r="AT368" s="18" t="s">
        <v>191</v>
      </c>
      <c r="AU368" s="18" t="s">
        <v>82</v>
      </c>
    </row>
    <row r="369" spans="2:51" s="12" customFormat="1" ht="11.25">
      <c r="B369" s="149"/>
      <c r="D369" s="150" t="s">
        <v>193</v>
      </c>
      <c r="E369" s="151" t="s">
        <v>20</v>
      </c>
      <c r="F369" s="152" t="s">
        <v>236</v>
      </c>
      <c r="H369" s="151" t="s">
        <v>20</v>
      </c>
      <c r="I369" s="153"/>
      <c r="L369" s="149"/>
      <c r="M369" s="154"/>
      <c r="T369" s="155"/>
      <c r="AT369" s="151" t="s">
        <v>193</v>
      </c>
      <c r="AU369" s="151" t="s">
        <v>82</v>
      </c>
      <c r="AV369" s="12" t="s">
        <v>22</v>
      </c>
      <c r="AW369" s="12" t="s">
        <v>36</v>
      </c>
      <c r="AX369" s="12" t="s">
        <v>74</v>
      </c>
      <c r="AY369" s="151" t="s">
        <v>181</v>
      </c>
    </row>
    <row r="370" spans="2:51" s="12" customFormat="1" ht="11.25">
      <c r="B370" s="149"/>
      <c r="D370" s="150" t="s">
        <v>193</v>
      </c>
      <c r="E370" s="151" t="s">
        <v>20</v>
      </c>
      <c r="F370" s="152" t="s">
        <v>194</v>
      </c>
      <c r="H370" s="151" t="s">
        <v>20</v>
      </c>
      <c r="I370" s="153"/>
      <c r="L370" s="149"/>
      <c r="M370" s="154"/>
      <c r="T370" s="155"/>
      <c r="AT370" s="151" t="s">
        <v>193</v>
      </c>
      <c r="AU370" s="151" t="s">
        <v>82</v>
      </c>
      <c r="AV370" s="12" t="s">
        <v>22</v>
      </c>
      <c r="AW370" s="12" t="s">
        <v>36</v>
      </c>
      <c r="AX370" s="12" t="s">
        <v>74</v>
      </c>
      <c r="AY370" s="151" t="s">
        <v>181</v>
      </c>
    </row>
    <row r="371" spans="2:51" s="13" customFormat="1" ht="11.25">
      <c r="B371" s="156"/>
      <c r="D371" s="150" t="s">
        <v>193</v>
      </c>
      <c r="E371" s="157" t="s">
        <v>20</v>
      </c>
      <c r="F371" s="158" t="s">
        <v>237</v>
      </c>
      <c r="H371" s="159">
        <v>25.166</v>
      </c>
      <c r="I371" s="160"/>
      <c r="L371" s="156"/>
      <c r="M371" s="161"/>
      <c r="T371" s="162"/>
      <c r="AT371" s="157" t="s">
        <v>193</v>
      </c>
      <c r="AU371" s="157" t="s">
        <v>82</v>
      </c>
      <c r="AV371" s="13" t="s">
        <v>82</v>
      </c>
      <c r="AW371" s="13" t="s">
        <v>36</v>
      </c>
      <c r="AX371" s="13" t="s">
        <v>74</v>
      </c>
      <c r="AY371" s="157" t="s">
        <v>181</v>
      </c>
    </row>
    <row r="372" spans="2:51" s="13" customFormat="1" ht="11.25">
      <c r="B372" s="156"/>
      <c r="D372" s="150" t="s">
        <v>193</v>
      </c>
      <c r="E372" s="157" t="s">
        <v>20</v>
      </c>
      <c r="F372" s="158" t="s">
        <v>238</v>
      </c>
      <c r="H372" s="159">
        <v>15.404999999999999</v>
      </c>
      <c r="I372" s="160"/>
      <c r="L372" s="156"/>
      <c r="M372" s="161"/>
      <c r="T372" s="162"/>
      <c r="AT372" s="157" t="s">
        <v>193</v>
      </c>
      <c r="AU372" s="157" t="s">
        <v>82</v>
      </c>
      <c r="AV372" s="13" t="s">
        <v>82</v>
      </c>
      <c r="AW372" s="13" t="s">
        <v>36</v>
      </c>
      <c r="AX372" s="13" t="s">
        <v>74</v>
      </c>
      <c r="AY372" s="157" t="s">
        <v>181</v>
      </c>
    </row>
    <row r="373" spans="2:51" s="13" customFormat="1" ht="11.25">
      <c r="B373" s="156"/>
      <c r="D373" s="150" t="s">
        <v>193</v>
      </c>
      <c r="E373" s="157" t="s">
        <v>20</v>
      </c>
      <c r="F373" s="158" t="s">
        <v>239</v>
      </c>
      <c r="H373" s="159">
        <v>16.856000000000002</v>
      </c>
      <c r="I373" s="160"/>
      <c r="L373" s="156"/>
      <c r="M373" s="161"/>
      <c r="T373" s="162"/>
      <c r="AT373" s="157" t="s">
        <v>193</v>
      </c>
      <c r="AU373" s="157" t="s">
        <v>82</v>
      </c>
      <c r="AV373" s="13" t="s">
        <v>82</v>
      </c>
      <c r="AW373" s="13" t="s">
        <v>36</v>
      </c>
      <c r="AX373" s="13" t="s">
        <v>74</v>
      </c>
      <c r="AY373" s="157" t="s">
        <v>181</v>
      </c>
    </row>
    <row r="374" spans="2:51" s="13" customFormat="1" ht="11.25">
      <c r="B374" s="156"/>
      <c r="D374" s="150" t="s">
        <v>193</v>
      </c>
      <c r="E374" s="157" t="s">
        <v>20</v>
      </c>
      <c r="F374" s="158" t="s">
        <v>240</v>
      </c>
      <c r="H374" s="159">
        <v>13.16</v>
      </c>
      <c r="I374" s="160"/>
      <c r="L374" s="156"/>
      <c r="M374" s="161"/>
      <c r="T374" s="162"/>
      <c r="AT374" s="157" t="s">
        <v>193</v>
      </c>
      <c r="AU374" s="157" t="s">
        <v>82</v>
      </c>
      <c r="AV374" s="13" t="s">
        <v>82</v>
      </c>
      <c r="AW374" s="13" t="s">
        <v>36</v>
      </c>
      <c r="AX374" s="13" t="s">
        <v>74</v>
      </c>
      <c r="AY374" s="157" t="s">
        <v>181</v>
      </c>
    </row>
    <row r="375" spans="2:51" s="13" customFormat="1" ht="11.25">
      <c r="B375" s="156"/>
      <c r="D375" s="150" t="s">
        <v>193</v>
      </c>
      <c r="E375" s="157" t="s">
        <v>20</v>
      </c>
      <c r="F375" s="158" t="s">
        <v>241</v>
      </c>
      <c r="H375" s="159">
        <v>12.146000000000001</v>
      </c>
      <c r="I375" s="160"/>
      <c r="L375" s="156"/>
      <c r="M375" s="161"/>
      <c r="T375" s="162"/>
      <c r="AT375" s="157" t="s">
        <v>193</v>
      </c>
      <c r="AU375" s="157" t="s">
        <v>82</v>
      </c>
      <c r="AV375" s="13" t="s">
        <v>82</v>
      </c>
      <c r="AW375" s="13" t="s">
        <v>36</v>
      </c>
      <c r="AX375" s="13" t="s">
        <v>74</v>
      </c>
      <c r="AY375" s="157" t="s">
        <v>181</v>
      </c>
    </row>
    <row r="376" spans="2:51" s="13" customFormat="1" ht="11.25">
      <c r="B376" s="156"/>
      <c r="D376" s="150" t="s">
        <v>193</v>
      </c>
      <c r="E376" s="157" t="s">
        <v>20</v>
      </c>
      <c r="F376" s="158" t="s">
        <v>242</v>
      </c>
      <c r="H376" s="159">
        <v>20.251999999999999</v>
      </c>
      <c r="I376" s="160"/>
      <c r="L376" s="156"/>
      <c r="M376" s="161"/>
      <c r="T376" s="162"/>
      <c r="AT376" s="157" t="s">
        <v>193</v>
      </c>
      <c r="AU376" s="157" t="s">
        <v>82</v>
      </c>
      <c r="AV376" s="13" t="s">
        <v>82</v>
      </c>
      <c r="AW376" s="13" t="s">
        <v>36</v>
      </c>
      <c r="AX376" s="13" t="s">
        <v>74</v>
      </c>
      <c r="AY376" s="157" t="s">
        <v>181</v>
      </c>
    </row>
    <row r="377" spans="2:51" s="12" customFormat="1" ht="11.25">
      <c r="B377" s="149"/>
      <c r="D377" s="150" t="s">
        <v>193</v>
      </c>
      <c r="E377" s="151" t="s">
        <v>20</v>
      </c>
      <c r="F377" s="152" t="s">
        <v>199</v>
      </c>
      <c r="H377" s="151" t="s">
        <v>20</v>
      </c>
      <c r="I377" s="153"/>
      <c r="L377" s="149"/>
      <c r="M377" s="154"/>
      <c r="T377" s="155"/>
      <c r="AT377" s="151" t="s">
        <v>193</v>
      </c>
      <c r="AU377" s="151" t="s">
        <v>82</v>
      </c>
      <c r="AV377" s="12" t="s">
        <v>22</v>
      </c>
      <c r="AW377" s="12" t="s">
        <v>36</v>
      </c>
      <c r="AX377" s="12" t="s">
        <v>74</v>
      </c>
      <c r="AY377" s="151" t="s">
        <v>181</v>
      </c>
    </row>
    <row r="378" spans="2:51" s="13" customFormat="1" ht="11.25">
      <c r="B378" s="156"/>
      <c r="D378" s="150" t="s">
        <v>193</v>
      </c>
      <c r="E378" s="157" t="s">
        <v>20</v>
      </c>
      <c r="F378" s="158" t="s">
        <v>243</v>
      </c>
      <c r="H378" s="159">
        <v>35.054000000000002</v>
      </c>
      <c r="I378" s="160"/>
      <c r="L378" s="156"/>
      <c r="M378" s="161"/>
      <c r="T378" s="162"/>
      <c r="AT378" s="157" t="s">
        <v>193</v>
      </c>
      <c r="AU378" s="157" t="s">
        <v>82</v>
      </c>
      <c r="AV378" s="13" t="s">
        <v>82</v>
      </c>
      <c r="AW378" s="13" t="s">
        <v>36</v>
      </c>
      <c r="AX378" s="13" t="s">
        <v>74</v>
      </c>
      <c r="AY378" s="157" t="s">
        <v>181</v>
      </c>
    </row>
    <row r="379" spans="2:51" s="13" customFormat="1" ht="11.25">
      <c r="B379" s="156"/>
      <c r="D379" s="150" t="s">
        <v>193</v>
      </c>
      <c r="E379" s="157" t="s">
        <v>20</v>
      </c>
      <c r="F379" s="158" t="s">
        <v>244</v>
      </c>
      <c r="H379" s="159">
        <v>45.649000000000001</v>
      </c>
      <c r="I379" s="160"/>
      <c r="L379" s="156"/>
      <c r="M379" s="161"/>
      <c r="T379" s="162"/>
      <c r="AT379" s="157" t="s">
        <v>193</v>
      </c>
      <c r="AU379" s="157" t="s">
        <v>82</v>
      </c>
      <c r="AV379" s="13" t="s">
        <v>82</v>
      </c>
      <c r="AW379" s="13" t="s">
        <v>36</v>
      </c>
      <c r="AX379" s="13" t="s">
        <v>74</v>
      </c>
      <c r="AY379" s="157" t="s">
        <v>181</v>
      </c>
    </row>
    <row r="380" spans="2:51" s="13" customFormat="1" ht="11.25">
      <c r="B380" s="156"/>
      <c r="D380" s="150" t="s">
        <v>193</v>
      </c>
      <c r="E380" s="157" t="s">
        <v>20</v>
      </c>
      <c r="F380" s="158" t="s">
        <v>245</v>
      </c>
      <c r="H380" s="159">
        <v>24.21</v>
      </c>
      <c r="I380" s="160"/>
      <c r="L380" s="156"/>
      <c r="M380" s="161"/>
      <c r="T380" s="162"/>
      <c r="AT380" s="157" t="s">
        <v>193</v>
      </c>
      <c r="AU380" s="157" t="s">
        <v>82</v>
      </c>
      <c r="AV380" s="13" t="s">
        <v>82</v>
      </c>
      <c r="AW380" s="13" t="s">
        <v>36</v>
      </c>
      <c r="AX380" s="13" t="s">
        <v>74</v>
      </c>
      <c r="AY380" s="157" t="s">
        <v>181</v>
      </c>
    </row>
    <row r="381" spans="2:51" s="12" customFormat="1" ht="11.25">
      <c r="B381" s="149"/>
      <c r="D381" s="150" t="s">
        <v>193</v>
      </c>
      <c r="E381" s="151" t="s">
        <v>20</v>
      </c>
      <c r="F381" s="152" t="s">
        <v>201</v>
      </c>
      <c r="H381" s="151" t="s">
        <v>20</v>
      </c>
      <c r="I381" s="153"/>
      <c r="L381" s="149"/>
      <c r="M381" s="154"/>
      <c r="T381" s="155"/>
      <c r="AT381" s="151" t="s">
        <v>193</v>
      </c>
      <c r="AU381" s="151" t="s">
        <v>82</v>
      </c>
      <c r="AV381" s="12" t="s">
        <v>22</v>
      </c>
      <c r="AW381" s="12" t="s">
        <v>36</v>
      </c>
      <c r="AX381" s="12" t="s">
        <v>74</v>
      </c>
      <c r="AY381" s="151" t="s">
        <v>181</v>
      </c>
    </row>
    <row r="382" spans="2:51" s="13" customFormat="1" ht="22.5">
      <c r="B382" s="156"/>
      <c r="D382" s="150" t="s">
        <v>193</v>
      </c>
      <c r="E382" s="157" t="s">
        <v>20</v>
      </c>
      <c r="F382" s="158" t="s">
        <v>246</v>
      </c>
      <c r="H382" s="159">
        <v>99.522999999999996</v>
      </c>
      <c r="I382" s="160"/>
      <c r="L382" s="156"/>
      <c r="M382" s="161"/>
      <c r="T382" s="162"/>
      <c r="AT382" s="157" t="s">
        <v>193</v>
      </c>
      <c r="AU382" s="157" t="s">
        <v>82</v>
      </c>
      <c r="AV382" s="13" t="s">
        <v>82</v>
      </c>
      <c r="AW382" s="13" t="s">
        <v>36</v>
      </c>
      <c r="AX382" s="13" t="s">
        <v>74</v>
      </c>
      <c r="AY382" s="157" t="s">
        <v>181</v>
      </c>
    </row>
    <row r="383" spans="2:51" s="15" customFormat="1" ht="11.25">
      <c r="B383" s="170"/>
      <c r="D383" s="150" t="s">
        <v>193</v>
      </c>
      <c r="E383" s="171" t="s">
        <v>20</v>
      </c>
      <c r="F383" s="172" t="s">
        <v>247</v>
      </c>
      <c r="H383" s="173">
        <v>307.42099999999999</v>
      </c>
      <c r="I383" s="174"/>
      <c r="L383" s="170"/>
      <c r="M383" s="175"/>
      <c r="T383" s="176"/>
      <c r="AT383" s="171" t="s">
        <v>193</v>
      </c>
      <c r="AU383" s="171" t="s">
        <v>82</v>
      </c>
      <c r="AV383" s="15" t="s">
        <v>182</v>
      </c>
      <c r="AW383" s="15" t="s">
        <v>36</v>
      </c>
      <c r="AX383" s="15" t="s">
        <v>74</v>
      </c>
      <c r="AY383" s="171" t="s">
        <v>181</v>
      </c>
    </row>
    <row r="384" spans="2:51" s="12" customFormat="1" ht="11.25">
      <c r="B384" s="149"/>
      <c r="D384" s="150" t="s">
        <v>193</v>
      </c>
      <c r="E384" s="151" t="s">
        <v>20</v>
      </c>
      <c r="F384" s="152" t="s">
        <v>248</v>
      </c>
      <c r="H384" s="151" t="s">
        <v>20</v>
      </c>
      <c r="I384" s="153"/>
      <c r="L384" s="149"/>
      <c r="M384" s="154"/>
      <c r="T384" s="155"/>
      <c r="AT384" s="151" t="s">
        <v>193</v>
      </c>
      <c r="AU384" s="151" t="s">
        <v>82</v>
      </c>
      <c r="AV384" s="12" t="s">
        <v>22</v>
      </c>
      <c r="AW384" s="12" t="s">
        <v>36</v>
      </c>
      <c r="AX384" s="12" t="s">
        <v>74</v>
      </c>
      <c r="AY384" s="151" t="s">
        <v>181</v>
      </c>
    </row>
    <row r="385" spans="2:51" s="13" customFormat="1" ht="11.25">
      <c r="B385" s="156"/>
      <c r="D385" s="150" t="s">
        <v>193</v>
      </c>
      <c r="E385" s="157" t="s">
        <v>20</v>
      </c>
      <c r="F385" s="158" t="s">
        <v>249</v>
      </c>
      <c r="H385" s="159">
        <v>-101.956</v>
      </c>
      <c r="I385" s="160"/>
      <c r="L385" s="156"/>
      <c r="M385" s="161"/>
      <c r="T385" s="162"/>
      <c r="AT385" s="157" t="s">
        <v>193</v>
      </c>
      <c r="AU385" s="157" t="s">
        <v>82</v>
      </c>
      <c r="AV385" s="13" t="s">
        <v>82</v>
      </c>
      <c r="AW385" s="13" t="s">
        <v>36</v>
      </c>
      <c r="AX385" s="13" t="s">
        <v>74</v>
      </c>
      <c r="AY385" s="157" t="s">
        <v>181</v>
      </c>
    </row>
    <row r="386" spans="2:51" s="15" customFormat="1" ht="11.25">
      <c r="B386" s="170"/>
      <c r="D386" s="150" t="s">
        <v>193</v>
      </c>
      <c r="E386" s="171" t="s">
        <v>20</v>
      </c>
      <c r="F386" s="172" t="s">
        <v>247</v>
      </c>
      <c r="H386" s="173">
        <v>-101.956</v>
      </c>
      <c r="I386" s="174"/>
      <c r="L386" s="170"/>
      <c r="M386" s="175"/>
      <c r="T386" s="176"/>
      <c r="AT386" s="171" t="s">
        <v>193</v>
      </c>
      <c r="AU386" s="171" t="s">
        <v>82</v>
      </c>
      <c r="AV386" s="15" t="s">
        <v>182</v>
      </c>
      <c r="AW386" s="15" t="s">
        <v>36</v>
      </c>
      <c r="AX386" s="15" t="s">
        <v>74</v>
      </c>
      <c r="AY386" s="171" t="s">
        <v>181</v>
      </c>
    </row>
    <row r="387" spans="2:51" s="12" customFormat="1" ht="11.25">
      <c r="B387" s="149"/>
      <c r="D387" s="150" t="s">
        <v>193</v>
      </c>
      <c r="E387" s="151" t="s">
        <v>20</v>
      </c>
      <c r="F387" s="152" t="s">
        <v>250</v>
      </c>
      <c r="H387" s="151" t="s">
        <v>20</v>
      </c>
      <c r="I387" s="153"/>
      <c r="L387" s="149"/>
      <c r="M387" s="154"/>
      <c r="T387" s="155"/>
      <c r="AT387" s="151" t="s">
        <v>193</v>
      </c>
      <c r="AU387" s="151" t="s">
        <v>82</v>
      </c>
      <c r="AV387" s="12" t="s">
        <v>22</v>
      </c>
      <c r="AW387" s="12" t="s">
        <v>36</v>
      </c>
      <c r="AX387" s="12" t="s">
        <v>74</v>
      </c>
      <c r="AY387" s="151" t="s">
        <v>181</v>
      </c>
    </row>
    <row r="388" spans="2:51" s="12" customFormat="1" ht="11.25">
      <c r="B388" s="149"/>
      <c r="D388" s="150" t="s">
        <v>193</v>
      </c>
      <c r="E388" s="151" t="s">
        <v>20</v>
      </c>
      <c r="F388" s="152" t="s">
        <v>194</v>
      </c>
      <c r="H388" s="151" t="s">
        <v>20</v>
      </c>
      <c r="I388" s="153"/>
      <c r="L388" s="149"/>
      <c r="M388" s="154"/>
      <c r="T388" s="155"/>
      <c r="AT388" s="151" t="s">
        <v>193</v>
      </c>
      <c r="AU388" s="151" t="s">
        <v>82</v>
      </c>
      <c r="AV388" s="12" t="s">
        <v>22</v>
      </c>
      <c r="AW388" s="12" t="s">
        <v>36</v>
      </c>
      <c r="AX388" s="12" t="s">
        <v>74</v>
      </c>
      <c r="AY388" s="151" t="s">
        <v>181</v>
      </c>
    </row>
    <row r="389" spans="2:51" s="13" customFormat="1" ht="11.25">
      <c r="B389" s="156"/>
      <c r="D389" s="150" t="s">
        <v>193</v>
      </c>
      <c r="E389" s="157" t="s">
        <v>20</v>
      </c>
      <c r="F389" s="158" t="s">
        <v>251</v>
      </c>
      <c r="H389" s="159">
        <v>-0.621</v>
      </c>
      <c r="I389" s="160"/>
      <c r="L389" s="156"/>
      <c r="M389" s="161"/>
      <c r="T389" s="162"/>
      <c r="AT389" s="157" t="s">
        <v>193</v>
      </c>
      <c r="AU389" s="157" t="s">
        <v>82</v>
      </c>
      <c r="AV389" s="13" t="s">
        <v>82</v>
      </c>
      <c r="AW389" s="13" t="s">
        <v>36</v>
      </c>
      <c r="AX389" s="13" t="s">
        <v>74</v>
      </c>
      <c r="AY389" s="157" t="s">
        <v>181</v>
      </c>
    </row>
    <row r="390" spans="2:51" s="13" customFormat="1" ht="11.25">
      <c r="B390" s="156"/>
      <c r="D390" s="150" t="s">
        <v>193</v>
      </c>
      <c r="E390" s="157" t="s">
        <v>20</v>
      </c>
      <c r="F390" s="158" t="s">
        <v>252</v>
      </c>
      <c r="H390" s="159">
        <v>-9.6440000000000001</v>
      </c>
      <c r="I390" s="160"/>
      <c r="L390" s="156"/>
      <c r="M390" s="161"/>
      <c r="T390" s="162"/>
      <c r="AT390" s="157" t="s">
        <v>193</v>
      </c>
      <c r="AU390" s="157" t="s">
        <v>82</v>
      </c>
      <c r="AV390" s="13" t="s">
        <v>82</v>
      </c>
      <c r="AW390" s="13" t="s">
        <v>36</v>
      </c>
      <c r="AX390" s="13" t="s">
        <v>74</v>
      </c>
      <c r="AY390" s="157" t="s">
        <v>181</v>
      </c>
    </row>
    <row r="391" spans="2:51" s="13" customFormat="1" ht="11.25">
      <c r="B391" s="156"/>
      <c r="D391" s="150" t="s">
        <v>193</v>
      </c>
      <c r="E391" s="157" t="s">
        <v>20</v>
      </c>
      <c r="F391" s="158" t="s">
        <v>253</v>
      </c>
      <c r="H391" s="159">
        <v>-4.5309999999999997</v>
      </c>
      <c r="I391" s="160"/>
      <c r="L391" s="156"/>
      <c r="M391" s="161"/>
      <c r="T391" s="162"/>
      <c r="AT391" s="157" t="s">
        <v>193</v>
      </c>
      <c r="AU391" s="157" t="s">
        <v>82</v>
      </c>
      <c r="AV391" s="13" t="s">
        <v>82</v>
      </c>
      <c r="AW391" s="13" t="s">
        <v>36</v>
      </c>
      <c r="AX391" s="13" t="s">
        <v>74</v>
      </c>
      <c r="AY391" s="157" t="s">
        <v>181</v>
      </c>
    </row>
    <row r="392" spans="2:51" s="12" customFormat="1" ht="11.25">
      <c r="B392" s="149"/>
      <c r="D392" s="150" t="s">
        <v>193</v>
      </c>
      <c r="E392" s="151" t="s">
        <v>20</v>
      </c>
      <c r="F392" s="152" t="s">
        <v>199</v>
      </c>
      <c r="H392" s="151" t="s">
        <v>20</v>
      </c>
      <c r="I392" s="153"/>
      <c r="L392" s="149"/>
      <c r="M392" s="154"/>
      <c r="T392" s="155"/>
      <c r="AT392" s="151" t="s">
        <v>193</v>
      </c>
      <c r="AU392" s="151" t="s">
        <v>82</v>
      </c>
      <c r="AV392" s="12" t="s">
        <v>22</v>
      </c>
      <c r="AW392" s="12" t="s">
        <v>36</v>
      </c>
      <c r="AX392" s="12" t="s">
        <v>74</v>
      </c>
      <c r="AY392" s="151" t="s">
        <v>181</v>
      </c>
    </row>
    <row r="393" spans="2:51" s="13" customFormat="1" ht="11.25">
      <c r="B393" s="156"/>
      <c r="D393" s="150" t="s">
        <v>193</v>
      </c>
      <c r="E393" s="157" t="s">
        <v>20</v>
      </c>
      <c r="F393" s="158" t="s">
        <v>254</v>
      </c>
      <c r="H393" s="159">
        <v>-6.8339999999999996</v>
      </c>
      <c r="I393" s="160"/>
      <c r="L393" s="156"/>
      <c r="M393" s="161"/>
      <c r="T393" s="162"/>
      <c r="AT393" s="157" t="s">
        <v>193</v>
      </c>
      <c r="AU393" s="157" t="s">
        <v>82</v>
      </c>
      <c r="AV393" s="13" t="s">
        <v>82</v>
      </c>
      <c r="AW393" s="13" t="s">
        <v>36</v>
      </c>
      <c r="AX393" s="13" t="s">
        <v>74</v>
      </c>
      <c r="AY393" s="157" t="s">
        <v>181</v>
      </c>
    </row>
    <row r="394" spans="2:51" s="13" customFormat="1" ht="11.25">
      <c r="B394" s="156"/>
      <c r="D394" s="150" t="s">
        <v>193</v>
      </c>
      <c r="E394" s="157" t="s">
        <v>20</v>
      </c>
      <c r="F394" s="158" t="s">
        <v>255</v>
      </c>
      <c r="H394" s="159">
        <v>-14.183999999999999</v>
      </c>
      <c r="I394" s="160"/>
      <c r="L394" s="156"/>
      <c r="M394" s="161"/>
      <c r="T394" s="162"/>
      <c r="AT394" s="157" t="s">
        <v>193</v>
      </c>
      <c r="AU394" s="157" t="s">
        <v>82</v>
      </c>
      <c r="AV394" s="13" t="s">
        <v>82</v>
      </c>
      <c r="AW394" s="13" t="s">
        <v>36</v>
      </c>
      <c r="AX394" s="13" t="s">
        <v>74</v>
      </c>
      <c r="AY394" s="157" t="s">
        <v>181</v>
      </c>
    </row>
    <row r="395" spans="2:51" s="12" customFormat="1" ht="11.25">
      <c r="B395" s="149"/>
      <c r="D395" s="150" t="s">
        <v>193</v>
      </c>
      <c r="E395" s="151" t="s">
        <v>20</v>
      </c>
      <c r="F395" s="152" t="s">
        <v>201</v>
      </c>
      <c r="H395" s="151" t="s">
        <v>20</v>
      </c>
      <c r="I395" s="153"/>
      <c r="L395" s="149"/>
      <c r="M395" s="154"/>
      <c r="T395" s="155"/>
      <c r="AT395" s="151" t="s">
        <v>193</v>
      </c>
      <c r="AU395" s="151" t="s">
        <v>82</v>
      </c>
      <c r="AV395" s="12" t="s">
        <v>22</v>
      </c>
      <c r="AW395" s="12" t="s">
        <v>36</v>
      </c>
      <c r="AX395" s="12" t="s">
        <v>74</v>
      </c>
      <c r="AY395" s="151" t="s">
        <v>181</v>
      </c>
    </row>
    <row r="396" spans="2:51" s="13" customFormat="1" ht="11.25">
      <c r="B396" s="156"/>
      <c r="D396" s="150" t="s">
        <v>193</v>
      </c>
      <c r="E396" s="157" t="s">
        <v>20</v>
      </c>
      <c r="F396" s="158" t="s">
        <v>256</v>
      </c>
      <c r="H396" s="159">
        <v>-4.5220000000000002</v>
      </c>
      <c r="I396" s="160"/>
      <c r="L396" s="156"/>
      <c r="M396" s="161"/>
      <c r="T396" s="162"/>
      <c r="AT396" s="157" t="s">
        <v>193</v>
      </c>
      <c r="AU396" s="157" t="s">
        <v>82</v>
      </c>
      <c r="AV396" s="13" t="s">
        <v>82</v>
      </c>
      <c r="AW396" s="13" t="s">
        <v>36</v>
      </c>
      <c r="AX396" s="13" t="s">
        <v>74</v>
      </c>
      <c r="AY396" s="157" t="s">
        <v>181</v>
      </c>
    </row>
    <row r="397" spans="2:51" s="13" customFormat="1" ht="11.25">
      <c r="B397" s="156"/>
      <c r="D397" s="150" t="s">
        <v>193</v>
      </c>
      <c r="E397" s="157" t="s">
        <v>20</v>
      </c>
      <c r="F397" s="158" t="s">
        <v>257</v>
      </c>
      <c r="H397" s="159">
        <v>-11.82</v>
      </c>
      <c r="I397" s="160"/>
      <c r="L397" s="156"/>
      <c r="M397" s="161"/>
      <c r="T397" s="162"/>
      <c r="AT397" s="157" t="s">
        <v>193</v>
      </c>
      <c r="AU397" s="157" t="s">
        <v>82</v>
      </c>
      <c r="AV397" s="13" t="s">
        <v>82</v>
      </c>
      <c r="AW397" s="13" t="s">
        <v>36</v>
      </c>
      <c r="AX397" s="13" t="s">
        <v>74</v>
      </c>
      <c r="AY397" s="157" t="s">
        <v>181</v>
      </c>
    </row>
    <row r="398" spans="2:51" s="15" customFormat="1" ht="11.25">
      <c r="B398" s="170"/>
      <c r="D398" s="150" t="s">
        <v>193</v>
      </c>
      <c r="E398" s="171" t="s">
        <v>20</v>
      </c>
      <c r="F398" s="172" t="s">
        <v>247</v>
      </c>
      <c r="H398" s="173">
        <v>-52.155999999999999</v>
      </c>
      <c r="I398" s="174"/>
      <c r="L398" s="170"/>
      <c r="M398" s="175"/>
      <c r="T398" s="176"/>
      <c r="AT398" s="171" t="s">
        <v>193</v>
      </c>
      <c r="AU398" s="171" t="s">
        <v>82</v>
      </c>
      <c r="AV398" s="15" t="s">
        <v>182</v>
      </c>
      <c r="AW398" s="15" t="s">
        <v>36</v>
      </c>
      <c r="AX398" s="15" t="s">
        <v>74</v>
      </c>
      <c r="AY398" s="171" t="s">
        <v>181</v>
      </c>
    </row>
    <row r="399" spans="2:51" s="12" customFormat="1" ht="11.25">
      <c r="B399" s="149"/>
      <c r="D399" s="150" t="s">
        <v>193</v>
      </c>
      <c r="E399" s="151" t="s">
        <v>20</v>
      </c>
      <c r="F399" s="152" t="s">
        <v>258</v>
      </c>
      <c r="H399" s="151" t="s">
        <v>20</v>
      </c>
      <c r="I399" s="153"/>
      <c r="L399" s="149"/>
      <c r="M399" s="154"/>
      <c r="T399" s="155"/>
      <c r="AT399" s="151" t="s">
        <v>193</v>
      </c>
      <c r="AU399" s="151" t="s">
        <v>82</v>
      </c>
      <c r="AV399" s="12" t="s">
        <v>22</v>
      </c>
      <c r="AW399" s="12" t="s">
        <v>36</v>
      </c>
      <c r="AX399" s="12" t="s">
        <v>74</v>
      </c>
      <c r="AY399" s="151" t="s">
        <v>181</v>
      </c>
    </row>
    <row r="400" spans="2:51" s="12" customFormat="1" ht="11.25">
      <c r="B400" s="149"/>
      <c r="D400" s="150" t="s">
        <v>193</v>
      </c>
      <c r="E400" s="151" t="s">
        <v>20</v>
      </c>
      <c r="F400" s="152" t="s">
        <v>194</v>
      </c>
      <c r="H400" s="151" t="s">
        <v>20</v>
      </c>
      <c r="I400" s="153"/>
      <c r="L400" s="149"/>
      <c r="M400" s="154"/>
      <c r="T400" s="155"/>
      <c r="AT400" s="151" t="s">
        <v>193</v>
      </c>
      <c r="AU400" s="151" t="s">
        <v>82</v>
      </c>
      <c r="AV400" s="12" t="s">
        <v>22</v>
      </c>
      <c r="AW400" s="12" t="s">
        <v>36</v>
      </c>
      <c r="AX400" s="12" t="s">
        <v>74</v>
      </c>
      <c r="AY400" s="151" t="s">
        <v>181</v>
      </c>
    </row>
    <row r="401" spans="2:65" s="13" customFormat="1" ht="11.25">
      <c r="B401" s="156"/>
      <c r="D401" s="150" t="s">
        <v>193</v>
      </c>
      <c r="E401" s="157" t="s">
        <v>20</v>
      </c>
      <c r="F401" s="158" t="s">
        <v>259</v>
      </c>
      <c r="H401" s="159">
        <v>0.95199999999999996</v>
      </c>
      <c r="I401" s="160"/>
      <c r="L401" s="156"/>
      <c r="M401" s="161"/>
      <c r="T401" s="162"/>
      <c r="AT401" s="157" t="s">
        <v>193</v>
      </c>
      <c r="AU401" s="157" t="s">
        <v>82</v>
      </c>
      <c r="AV401" s="13" t="s">
        <v>82</v>
      </c>
      <c r="AW401" s="13" t="s">
        <v>36</v>
      </c>
      <c r="AX401" s="13" t="s">
        <v>74</v>
      </c>
      <c r="AY401" s="157" t="s">
        <v>181</v>
      </c>
    </row>
    <row r="402" spans="2:65" s="12" customFormat="1" ht="11.25">
      <c r="B402" s="149"/>
      <c r="D402" s="150" t="s">
        <v>193</v>
      </c>
      <c r="E402" s="151" t="s">
        <v>20</v>
      </c>
      <c r="F402" s="152" t="s">
        <v>199</v>
      </c>
      <c r="H402" s="151" t="s">
        <v>20</v>
      </c>
      <c r="I402" s="153"/>
      <c r="L402" s="149"/>
      <c r="M402" s="154"/>
      <c r="T402" s="155"/>
      <c r="AT402" s="151" t="s">
        <v>193</v>
      </c>
      <c r="AU402" s="151" t="s">
        <v>82</v>
      </c>
      <c r="AV402" s="12" t="s">
        <v>22</v>
      </c>
      <c r="AW402" s="12" t="s">
        <v>36</v>
      </c>
      <c r="AX402" s="12" t="s">
        <v>74</v>
      </c>
      <c r="AY402" s="151" t="s">
        <v>181</v>
      </c>
    </row>
    <row r="403" spans="2:65" s="13" customFormat="1" ht="11.25">
      <c r="B403" s="156"/>
      <c r="D403" s="150" t="s">
        <v>193</v>
      </c>
      <c r="E403" s="157" t="s">
        <v>20</v>
      </c>
      <c r="F403" s="158" t="s">
        <v>260</v>
      </c>
      <c r="H403" s="159">
        <v>9.9540000000000006</v>
      </c>
      <c r="I403" s="160"/>
      <c r="L403" s="156"/>
      <c r="M403" s="161"/>
      <c r="T403" s="162"/>
      <c r="AT403" s="157" t="s">
        <v>193</v>
      </c>
      <c r="AU403" s="157" t="s">
        <v>82</v>
      </c>
      <c r="AV403" s="13" t="s">
        <v>82</v>
      </c>
      <c r="AW403" s="13" t="s">
        <v>36</v>
      </c>
      <c r="AX403" s="13" t="s">
        <v>74</v>
      </c>
      <c r="AY403" s="157" t="s">
        <v>181</v>
      </c>
    </row>
    <row r="404" spans="2:65" s="12" customFormat="1" ht="11.25">
      <c r="B404" s="149"/>
      <c r="D404" s="150" t="s">
        <v>193</v>
      </c>
      <c r="E404" s="151" t="s">
        <v>20</v>
      </c>
      <c r="F404" s="152" t="s">
        <v>201</v>
      </c>
      <c r="H404" s="151" t="s">
        <v>20</v>
      </c>
      <c r="I404" s="153"/>
      <c r="L404" s="149"/>
      <c r="M404" s="154"/>
      <c r="T404" s="155"/>
      <c r="AT404" s="151" t="s">
        <v>193</v>
      </c>
      <c r="AU404" s="151" t="s">
        <v>82</v>
      </c>
      <c r="AV404" s="12" t="s">
        <v>22</v>
      </c>
      <c r="AW404" s="12" t="s">
        <v>36</v>
      </c>
      <c r="AX404" s="12" t="s">
        <v>74</v>
      </c>
      <c r="AY404" s="151" t="s">
        <v>181</v>
      </c>
    </row>
    <row r="405" spans="2:65" s="13" customFormat="1" ht="11.25">
      <c r="B405" s="156"/>
      <c r="D405" s="150" t="s">
        <v>193</v>
      </c>
      <c r="E405" s="157" t="s">
        <v>20</v>
      </c>
      <c r="F405" s="158" t="s">
        <v>261</v>
      </c>
      <c r="H405" s="159">
        <v>6.6219999999999999</v>
      </c>
      <c r="I405" s="160"/>
      <c r="L405" s="156"/>
      <c r="M405" s="161"/>
      <c r="T405" s="162"/>
      <c r="AT405" s="157" t="s">
        <v>193</v>
      </c>
      <c r="AU405" s="157" t="s">
        <v>82</v>
      </c>
      <c r="AV405" s="13" t="s">
        <v>82</v>
      </c>
      <c r="AW405" s="13" t="s">
        <v>36</v>
      </c>
      <c r="AX405" s="13" t="s">
        <v>74</v>
      </c>
      <c r="AY405" s="157" t="s">
        <v>181</v>
      </c>
    </row>
    <row r="406" spans="2:65" s="15" customFormat="1" ht="11.25">
      <c r="B406" s="170"/>
      <c r="D406" s="150" t="s">
        <v>193</v>
      </c>
      <c r="E406" s="171" t="s">
        <v>20</v>
      </c>
      <c r="F406" s="172" t="s">
        <v>247</v>
      </c>
      <c r="H406" s="173">
        <v>17.527999999999999</v>
      </c>
      <c r="I406" s="174"/>
      <c r="L406" s="170"/>
      <c r="M406" s="175"/>
      <c r="T406" s="176"/>
      <c r="AT406" s="171" t="s">
        <v>193</v>
      </c>
      <c r="AU406" s="171" t="s">
        <v>82</v>
      </c>
      <c r="AV406" s="15" t="s">
        <v>182</v>
      </c>
      <c r="AW406" s="15" t="s">
        <v>36</v>
      </c>
      <c r="AX406" s="15" t="s">
        <v>74</v>
      </c>
      <c r="AY406" s="171" t="s">
        <v>181</v>
      </c>
    </row>
    <row r="407" spans="2:65" s="14" customFormat="1" ht="11.25">
      <c r="B407" s="163"/>
      <c r="D407" s="150" t="s">
        <v>193</v>
      </c>
      <c r="E407" s="164" t="s">
        <v>20</v>
      </c>
      <c r="F407" s="165" t="s">
        <v>202</v>
      </c>
      <c r="H407" s="166">
        <v>170.83699999999999</v>
      </c>
      <c r="I407" s="167"/>
      <c r="L407" s="163"/>
      <c r="M407" s="168"/>
      <c r="T407" s="169"/>
      <c r="AT407" s="164" t="s">
        <v>193</v>
      </c>
      <c r="AU407" s="164" t="s">
        <v>82</v>
      </c>
      <c r="AV407" s="14" t="s">
        <v>189</v>
      </c>
      <c r="AW407" s="14" t="s">
        <v>36</v>
      </c>
      <c r="AX407" s="14" t="s">
        <v>22</v>
      </c>
      <c r="AY407" s="164" t="s">
        <v>181</v>
      </c>
    </row>
    <row r="408" spans="2:65" s="1" customFormat="1" ht="24.2" customHeight="1">
      <c r="B408" s="33"/>
      <c r="C408" s="132" t="s">
        <v>441</v>
      </c>
      <c r="D408" s="132" t="s">
        <v>184</v>
      </c>
      <c r="E408" s="133" t="s">
        <v>442</v>
      </c>
      <c r="F408" s="134" t="s">
        <v>443</v>
      </c>
      <c r="G408" s="135" t="s">
        <v>280</v>
      </c>
      <c r="H408" s="136">
        <v>3.6</v>
      </c>
      <c r="I408" s="137"/>
      <c r="J408" s="138">
        <f>ROUND(I408*H408,2)</f>
        <v>0</v>
      </c>
      <c r="K408" s="134" t="s">
        <v>20</v>
      </c>
      <c r="L408" s="33"/>
      <c r="M408" s="139" t="s">
        <v>20</v>
      </c>
      <c r="N408" s="140" t="s">
        <v>45</v>
      </c>
      <c r="P408" s="141">
        <f>O408*H408</f>
        <v>0</v>
      </c>
      <c r="Q408" s="141">
        <v>1.7850000000000001E-6</v>
      </c>
      <c r="R408" s="141">
        <f>Q408*H408</f>
        <v>6.426E-6</v>
      </c>
      <c r="S408" s="141">
        <v>0</v>
      </c>
      <c r="T408" s="142">
        <f>S408*H408</f>
        <v>0</v>
      </c>
      <c r="AR408" s="143" t="s">
        <v>189</v>
      </c>
      <c r="AT408" s="143" t="s">
        <v>184</v>
      </c>
      <c r="AU408" s="143" t="s">
        <v>82</v>
      </c>
      <c r="AY408" s="18" t="s">
        <v>181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22</v>
      </c>
      <c r="BK408" s="144">
        <f>ROUND(I408*H408,2)</f>
        <v>0</v>
      </c>
      <c r="BL408" s="18" t="s">
        <v>189</v>
      </c>
      <c r="BM408" s="143" t="s">
        <v>444</v>
      </c>
    </row>
    <row r="409" spans="2:65" s="12" customFormat="1" ht="11.25">
      <c r="B409" s="149"/>
      <c r="D409" s="150" t="s">
        <v>193</v>
      </c>
      <c r="E409" s="151" t="s">
        <v>20</v>
      </c>
      <c r="F409" s="152" t="s">
        <v>194</v>
      </c>
      <c r="H409" s="151" t="s">
        <v>20</v>
      </c>
      <c r="I409" s="153"/>
      <c r="L409" s="149"/>
      <c r="M409" s="154"/>
      <c r="T409" s="155"/>
      <c r="AT409" s="151" t="s">
        <v>193</v>
      </c>
      <c r="AU409" s="151" t="s">
        <v>82</v>
      </c>
      <c r="AV409" s="12" t="s">
        <v>22</v>
      </c>
      <c r="AW409" s="12" t="s">
        <v>36</v>
      </c>
      <c r="AX409" s="12" t="s">
        <v>74</v>
      </c>
      <c r="AY409" s="151" t="s">
        <v>181</v>
      </c>
    </row>
    <row r="410" spans="2:65" s="13" customFormat="1" ht="11.25">
      <c r="B410" s="156"/>
      <c r="D410" s="150" t="s">
        <v>193</v>
      </c>
      <c r="E410" s="157" t="s">
        <v>20</v>
      </c>
      <c r="F410" s="158" t="s">
        <v>445</v>
      </c>
      <c r="H410" s="159">
        <v>1.8</v>
      </c>
      <c r="I410" s="160"/>
      <c r="L410" s="156"/>
      <c r="M410" s="161"/>
      <c r="T410" s="162"/>
      <c r="AT410" s="157" t="s">
        <v>193</v>
      </c>
      <c r="AU410" s="157" t="s">
        <v>82</v>
      </c>
      <c r="AV410" s="13" t="s">
        <v>82</v>
      </c>
      <c r="AW410" s="13" t="s">
        <v>36</v>
      </c>
      <c r="AX410" s="13" t="s">
        <v>74</v>
      </c>
      <c r="AY410" s="157" t="s">
        <v>181</v>
      </c>
    </row>
    <row r="411" spans="2:65" s="12" customFormat="1" ht="11.25">
      <c r="B411" s="149"/>
      <c r="D411" s="150" t="s">
        <v>193</v>
      </c>
      <c r="E411" s="151" t="s">
        <v>20</v>
      </c>
      <c r="F411" s="152" t="s">
        <v>199</v>
      </c>
      <c r="H411" s="151" t="s">
        <v>20</v>
      </c>
      <c r="I411" s="153"/>
      <c r="L411" s="149"/>
      <c r="M411" s="154"/>
      <c r="T411" s="155"/>
      <c r="AT411" s="151" t="s">
        <v>193</v>
      </c>
      <c r="AU411" s="151" t="s">
        <v>82</v>
      </c>
      <c r="AV411" s="12" t="s">
        <v>22</v>
      </c>
      <c r="AW411" s="12" t="s">
        <v>36</v>
      </c>
      <c r="AX411" s="12" t="s">
        <v>74</v>
      </c>
      <c r="AY411" s="151" t="s">
        <v>181</v>
      </c>
    </row>
    <row r="412" spans="2:65" s="13" customFormat="1" ht="11.25">
      <c r="B412" s="156"/>
      <c r="D412" s="150" t="s">
        <v>193</v>
      </c>
      <c r="E412" s="157" t="s">
        <v>20</v>
      </c>
      <c r="F412" s="158" t="s">
        <v>446</v>
      </c>
      <c r="H412" s="159">
        <v>0.9</v>
      </c>
      <c r="I412" s="160"/>
      <c r="L412" s="156"/>
      <c r="M412" s="161"/>
      <c r="T412" s="162"/>
      <c r="AT412" s="157" t="s">
        <v>193</v>
      </c>
      <c r="AU412" s="157" t="s">
        <v>82</v>
      </c>
      <c r="AV412" s="13" t="s">
        <v>82</v>
      </c>
      <c r="AW412" s="13" t="s">
        <v>36</v>
      </c>
      <c r="AX412" s="13" t="s">
        <v>74</v>
      </c>
      <c r="AY412" s="157" t="s">
        <v>181</v>
      </c>
    </row>
    <row r="413" spans="2:65" s="12" customFormat="1" ht="11.25">
      <c r="B413" s="149"/>
      <c r="D413" s="150" t="s">
        <v>193</v>
      </c>
      <c r="E413" s="151" t="s">
        <v>20</v>
      </c>
      <c r="F413" s="152" t="s">
        <v>201</v>
      </c>
      <c r="H413" s="151" t="s">
        <v>20</v>
      </c>
      <c r="I413" s="153"/>
      <c r="L413" s="149"/>
      <c r="M413" s="154"/>
      <c r="T413" s="155"/>
      <c r="AT413" s="151" t="s">
        <v>193</v>
      </c>
      <c r="AU413" s="151" t="s">
        <v>82</v>
      </c>
      <c r="AV413" s="12" t="s">
        <v>22</v>
      </c>
      <c r="AW413" s="12" t="s">
        <v>36</v>
      </c>
      <c r="AX413" s="12" t="s">
        <v>74</v>
      </c>
      <c r="AY413" s="151" t="s">
        <v>181</v>
      </c>
    </row>
    <row r="414" spans="2:65" s="13" customFormat="1" ht="11.25">
      <c r="B414" s="156"/>
      <c r="D414" s="150" t="s">
        <v>193</v>
      </c>
      <c r="E414" s="157" t="s">
        <v>20</v>
      </c>
      <c r="F414" s="158" t="s">
        <v>446</v>
      </c>
      <c r="H414" s="159">
        <v>0.9</v>
      </c>
      <c r="I414" s="160"/>
      <c r="L414" s="156"/>
      <c r="M414" s="161"/>
      <c r="T414" s="162"/>
      <c r="AT414" s="157" t="s">
        <v>193</v>
      </c>
      <c r="AU414" s="157" t="s">
        <v>82</v>
      </c>
      <c r="AV414" s="13" t="s">
        <v>82</v>
      </c>
      <c r="AW414" s="13" t="s">
        <v>36</v>
      </c>
      <c r="AX414" s="13" t="s">
        <v>74</v>
      </c>
      <c r="AY414" s="157" t="s">
        <v>181</v>
      </c>
    </row>
    <row r="415" spans="2:65" s="14" customFormat="1" ht="11.25">
      <c r="B415" s="163"/>
      <c r="D415" s="150" t="s">
        <v>193</v>
      </c>
      <c r="E415" s="164" t="s">
        <v>20</v>
      </c>
      <c r="F415" s="165" t="s">
        <v>202</v>
      </c>
      <c r="H415" s="166">
        <v>3.6</v>
      </c>
      <c r="I415" s="167"/>
      <c r="L415" s="163"/>
      <c r="M415" s="168"/>
      <c r="T415" s="169"/>
      <c r="AT415" s="164" t="s">
        <v>193</v>
      </c>
      <c r="AU415" s="164" t="s">
        <v>82</v>
      </c>
      <c r="AV415" s="14" t="s">
        <v>189</v>
      </c>
      <c r="AW415" s="14" t="s">
        <v>36</v>
      </c>
      <c r="AX415" s="14" t="s">
        <v>22</v>
      </c>
      <c r="AY415" s="164" t="s">
        <v>181</v>
      </c>
    </row>
    <row r="416" spans="2:65" s="11" customFormat="1" ht="22.9" customHeight="1">
      <c r="B416" s="120"/>
      <c r="D416" s="121" t="s">
        <v>73</v>
      </c>
      <c r="E416" s="130" t="s">
        <v>447</v>
      </c>
      <c r="F416" s="130" t="s">
        <v>448</v>
      </c>
      <c r="I416" s="123"/>
      <c r="J416" s="131">
        <f>BK416</f>
        <v>0</v>
      </c>
      <c r="L416" s="120"/>
      <c r="M416" s="125"/>
      <c r="P416" s="126">
        <f>SUM(P417:P428)</f>
        <v>0</v>
      </c>
      <c r="R416" s="126">
        <f>SUM(R417:R428)</f>
        <v>0</v>
      </c>
      <c r="T416" s="127">
        <f>SUM(T417:T428)</f>
        <v>0</v>
      </c>
      <c r="AR416" s="121" t="s">
        <v>22</v>
      </c>
      <c r="AT416" s="128" t="s">
        <v>73</v>
      </c>
      <c r="AU416" s="128" t="s">
        <v>22</v>
      </c>
      <c r="AY416" s="121" t="s">
        <v>181</v>
      </c>
      <c r="BK416" s="129">
        <f>SUM(BK417:BK428)</f>
        <v>0</v>
      </c>
    </row>
    <row r="417" spans="2:65" s="1" customFormat="1" ht="37.9" customHeight="1">
      <c r="B417" s="33"/>
      <c r="C417" s="132" t="s">
        <v>449</v>
      </c>
      <c r="D417" s="132" t="s">
        <v>184</v>
      </c>
      <c r="E417" s="133" t="s">
        <v>450</v>
      </c>
      <c r="F417" s="134" t="s">
        <v>451</v>
      </c>
      <c r="G417" s="135" t="s">
        <v>452</v>
      </c>
      <c r="H417" s="136">
        <v>27.501999999999999</v>
      </c>
      <c r="I417" s="137"/>
      <c r="J417" s="138">
        <f>ROUND(I417*H417,2)</f>
        <v>0</v>
      </c>
      <c r="K417" s="134" t="s">
        <v>188</v>
      </c>
      <c r="L417" s="33"/>
      <c r="M417" s="139" t="s">
        <v>20</v>
      </c>
      <c r="N417" s="140" t="s">
        <v>45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189</v>
      </c>
      <c r="AT417" s="143" t="s">
        <v>184</v>
      </c>
      <c r="AU417" s="143" t="s">
        <v>82</v>
      </c>
      <c r="AY417" s="18" t="s">
        <v>181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8" t="s">
        <v>22</v>
      </c>
      <c r="BK417" s="144">
        <f>ROUND(I417*H417,2)</f>
        <v>0</v>
      </c>
      <c r="BL417" s="18" t="s">
        <v>189</v>
      </c>
      <c r="BM417" s="143" t="s">
        <v>453</v>
      </c>
    </row>
    <row r="418" spans="2:65" s="1" customFormat="1" ht="11.25">
      <c r="B418" s="33"/>
      <c r="D418" s="145" t="s">
        <v>191</v>
      </c>
      <c r="F418" s="146" t="s">
        <v>454</v>
      </c>
      <c r="I418" s="147"/>
      <c r="L418" s="33"/>
      <c r="M418" s="148"/>
      <c r="T418" s="54"/>
      <c r="AT418" s="18" t="s">
        <v>191</v>
      </c>
      <c r="AU418" s="18" t="s">
        <v>82</v>
      </c>
    </row>
    <row r="419" spans="2:65" s="1" customFormat="1" ht="62.65" customHeight="1">
      <c r="B419" s="33"/>
      <c r="C419" s="132" t="s">
        <v>455</v>
      </c>
      <c r="D419" s="132" t="s">
        <v>184</v>
      </c>
      <c r="E419" s="133" t="s">
        <v>456</v>
      </c>
      <c r="F419" s="134" t="s">
        <v>457</v>
      </c>
      <c r="G419" s="135" t="s">
        <v>452</v>
      </c>
      <c r="H419" s="136">
        <v>55.003999999999998</v>
      </c>
      <c r="I419" s="137"/>
      <c r="J419" s="138">
        <f>ROUND(I419*H419,2)</f>
        <v>0</v>
      </c>
      <c r="K419" s="134" t="s">
        <v>188</v>
      </c>
      <c r="L419" s="33"/>
      <c r="M419" s="139" t="s">
        <v>20</v>
      </c>
      <c r="N419" s="140" t="s">
        <v>45</v>
      </c>
      <c r="P419" s="141">
        <f>O419*H419</f>
        <v>0</v>
      </c>
      <c r="Q419" s="141">
        <v>0</v>
      </c>
      <c r="R419" s="141">
        <f>Q419*H419</f>
        <v>0</v>
      </c>
      <c r="S419" s="141">
        <v>0</v>
      </c>
      <c r="T419" s="142">
        <f>S419*H419</f>
        <v>0</v>
      </c>
      <c r="AR419" s="143" t="s">
        <v>189</v>
      </c>
      <c r="AT419" s="143" t="s">
        <v>184</v>
      </c>
      <c r="AU419" s="143" t="s">
        <v>82</v>
      </c>
      <c r="AY419" s="18" t="s">
        <v>181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8" t="s">
        <v>22</v>
      </c>
      <c r="BK419" s="144">
        <f>ROUND(I419*H419,2)</f>
        <v>0</v>
      </c>
      <c r="BL419" s="18" t="s">
        <v>189</v>
      </c>
      <c r="BM419" s="143" t="s">
        <v>458</v>
      </c>
    </row>
    <row r="420" spans="2:65" s="1" customFormat="1" ht="11.25">
      <c r="B420" s="33"/>
      <c r="D420" s="145" t="s">
        <v>191</v>
      </c>
      <c r="F420" s="146" t="s">
        <v>459</v>
      </c>
      <c r="I420" s="147"/>
      <c r="L420" s="33"/>
      <c r="M420" s="148"/>
      <c r="T420" s="54"/>
      <c r="AT420" s="18" t="s">
        <v>191</v>
      </c>
      <c r="AU420" s="18" t="s">
        <v>82</v>
      </c>
    </row>
    <row r="421" spans="2:65" s="13" customFormat="1" ht="11.25">
      <c r="B421" s="156"/>
      <c r="D421" s="150" t="s">
        <v>193</v>
      </c>
      <c r="F421" s="158" t="s">
        <v>460</v>
      </c>
      <c r="H421" s="159">
        <v>55.003999999999998</v>
      </c>
      <c r="I421" s="160"/>
      <c r="L421" s="156"/>
      <c r="M421" s="161"/>
      <c r="T421" s="162"/>
      <c r="AT421" s="157" t="s">
        <v>193</v>
      </c>
      <c r="AU421" s="157" t="s">
        <v>82</v>
      </c>
      <c r="AV421" s="13" t="s">
        <v>82</v>
      </c>
      <c r="AW421" s="13" t="s">
        <v>4</v>
      </c>
      <c r="AX421" s="13" t="s">
        <v>22</v>
      </c>
      <c r="AY421" s="157" t="s">
        <v>181</v>
      </c>
    </row>
    <row r="422" spans="2:65" s="1" customFormat="1" ht="33" customHeight="1">
      <c r="B422" s="33"/>
      <c r="C422" s="132" t="s">
        <v>461</v>
      </c>
      <c r="D422" s="132" t="s">
        <v>184</v>
      </c>
      <c r="E422" s="133" t="s">
        <v>462</v>
      </c>
      <c r="F422" s="134" t="s">
        <v>463</v>
      </c>
      <c r="G422" s="135" t="s">
        <v>452</v>
      </c>
      <c r="H422" s="136">
        <v>27.501999999999999</v>
      </c>
      <c r="I422" s="137"/>
      <c r="J422" s="138">
        <f>ROUND(I422*H422,2)</f>
        <v>0</v>
      </c>
      <c r="K422" s="134" t="s">
        <v>188</v>
      </c>
      <c r="L422" s="33"/>
      <c r="M422" s="139" t="s">
        <v>20</v>
      </c>
      <c r="N422" s="140" t="s">
        <v>45</v>
      </c>
      <c r="P422" s="141">
        <f>O422*H422</f>
        <v>0</v>
      </c>
      <c r="Q422" s="141">
        <v>0</v>
      </c>
      <c r="R422" s="141">
        <f>Q422*H422</f>
        <v>0</v>
      </c>
      <c r="S422" s="141">
        <v>0</v>
      </c>
      <c r="T422" s="142">
        <f>S422*H422</f>
        <v>0</v>
      </c>
      <c r="AR422" s="143" t="s">
        <v>189</v>
      </c>
      <c r="AT422" s="143" t="s">
        <v>184</v>
      </c>
      <c r="AU422" s="143" t="s">
        <v>82</v>
      </c>
      <c r="AY422" s="18" t="s">
        <v>181</v>
      </c>
      <c r="BE422" s="144">
        <f>IF(N422="základní",J422,0)</f>
        <v>0</v>
      </c>
      <c r="BF422" s="144">
        <f>IF(N422="snížená",J422,0)</f>
        <v>0</v>
      </c>
      <c r="BG422" s="144">
        <f>IF(N422="zákl. přenesená",J422,0)</f>
        <v>0</v>
      </c>
      <c r="BH422" s="144">
        <f>IF(N422="sníž. přenesená",J422,0)</f>
        <v>0</v>
      </c>
      <c r="BI422" s="144">
        <f>IF(N422="nulová",J422,0)</f>
        <v>0</v>
      </c>
      <c r="BJ422" s="18" t="s">
        <v>22</v>
      </c>
      <c r="BK422" s="144">
        <f>ROUND(I422*H422,2)</f>
        <v>0</v>
      </c>
      <c r="BL422" s="18" t="s">
        <v>189</v>
      </c>
      <c r="BM422" s="143" t="s">
        <v>464</v>
      </c>
    </row>
    <row r="423" spans="2:65" s="1" customFormat="1" ht="11.25">
      <c r="B423" s="33"/>
      <c r="D423" s="145" t="s">
        <v>191</v>
      </c>
      <c r="F423" s="146" t="s">
        <v>465</v>
      </c>
      <c r="I423" s="147"/>
      <c r="L423" s="33"/>
      <c r="M423" s="148"/>
      <c r="T423" s="54"/>
      <c r="AT423" s="18" t="s">
        <v>191</v>
      </c>
      <c r="AU423" s="18" t="s">
        <v>82</v>
      </c>
    </row>
    <row r="424" spans="2:65" s="1" customFormat="1" ht="44.25" customHeight="1">
      <c r="B424" s="33"/>
      <c r="C424" s="132" t="s">
        <v>466</v>
      </c>
      <c r="D424" s="132" t="s">
        <v>184</v>
      </c>
      <c r="E424" s="133" t="s">
        <v>467</v>
      </c>
      <c r="F424" s="134" t="s">
        <v>468</v>
      </c>
      <c r="G424" s="135" t="s">
        <v>452</v>
      </c>
      <c r="H424" s="136">
        <v>687.55</v>
      </c>
      <c r="I424" s="137"/>
      <c r="J424" s="138">
        <f>ROUND(I424*H424,2)</f>
        <v>0</v>
      </c>
      <c r="K424" s="134" t="s">
        <v>188</v>
      </c>
      <c r="L424" s="33"/>
      <c r="M424" s="139" t="s">
        <v>20</v>
      </c>
      <c r="N424" s="140" t="s">
        <v>45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189</v>
      </c>
      <c r="AT424" s="143" t="s">
        <v>184</v>
      </c>
      <c r="AU424" s="143" t="s">
        <v>82</v>
      </c>
      <c r="AY424" s="18" t="s">
        <v>181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8" t="s">
        <v>22</v>
      </c>
      <c r="BK424" s="144">
        <f>ROUND(I424*H424,2)</f>
        <v>0</v>
      </c>
      <c r="BL424" s="18" t="s">
        <v>189</v>
      </c>
      <c r="BM424" s="143" t="s">
        <v>469</v>
      </c>
    </row>
    <row r="425" spans="2:65" s="1" customFormat="1" ht="11.25">
      <c r="B425" s="33"/>
      <c r="D425" s="145" t="s">
        <v>191</v>
      </c>
      <c r="F425" s="146" t="s">
        <v>470</v>
      </c>
      <c r="I425" s="147"/>
      <c r="L425" s="33"/>
      <c r="M425" s="148"/>
      <c r="T425" s="54"/>
      <c r="AT425" s="18" t="s">
        <v>191</v>
      </c>
      <c r="AU425" s="18" t="s">
        <v>82</v>
      </c>
    </row>
    <row r="426" spans="2:65" s="13" customFormat="1" ht="11.25">
      <c r="B426" s="156"/>
      <c r="D426" s="150" t="s">
        <v>193</v>
      </c>
      <c r="F426" s="158" t="s">
        <v>471</v>
      </c>
      <c r="H426" s="159">
        <v>687.55</v>
      </c>
      <c r="I426" s="160"/>
      <c r="L426" s="156"/>
      <c r="M426" s="161"/>
      <c r="T426" s="162"/>
      <c r="AT426" s="157" t="s">
        <v>193</v>
      </c>
      <c r="AU426" s="157" t="s">
        <v>82</v>
      </c>
      <c r="AV426" s="13" t="s">
        <v>82</v>
      </c>
      <c r="AW426" s="13" t="s">
        <v>4</v>
      </c>
      <c r="AX426" s="13" t="s">
        <v>22</v>
      </c>
      <c r="AY426" s="157" t="s">
        <v>181</v>
      </c>
    </row>
    <row r="427" spans="2:65" s="1" customFormat="1" ht="44.25" customHeight="1">
      <c r="B427" s="33"/>
      <c r="C427" s="132" t="s">
        <v>472</v>
      </c>
      <c r="D427" s="132" t="s">
        <v>184</v>
      </c>
      <c r="E427" s="133" t="s">
        <v>473</v>
      </c>
      <c r="F427" s="134" t="s">
        <v>474</v>
      </c>
      <c r="G427" s="135" t="s">
        <v>452</v>
      </c>
      <c r="H427" s="136">
        <v>27.337</v>
      </c>
      <c r="I427" s="137"/>
      <c r="J427" s="138">
        <f>ROUND(I427*H427,2)</f>
        <v>0</v>
      </c>
      <c r="K427" s="134" t="s">
        <v>188</v>
      </c>
      <c r="L427" s="33"/>
      <c r="M427" s="139" t="s">
        <v>20</v>
      </c>
      <c r="N427" s="140" t="s">
        <v>45</v>
      </c>
      <c r="P427" s="141">
        <f>O427*H427</f>
        <v>0</v>
      </c>
      <c r="Q427" s="141">
        <v>0</v>
      </c>
      <c r="R427" s="141">
        <f>Q427*H427</f>
        <v>0</v>
      </c>
      <c r="S427" s="141">
        <v>0</v>
      </c>
      <c r="T427" s="142">
        <f>S427*H427</f>
        <v>0</v>
      </c>
      <c r="AR427" s="143" t="s">
        <v>189</v>
      </c>
      <c r="AT427" s="143" t="s">
        <v>184</v>
      </c>
      <c r="AU427" s="143" t="s">
        <v>82</v>
      </c>
      <c r="AY427" s="18" t="s">
        <v>181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8" t="s">
        <v>22</v>
      </c>
      <c r="BK427" s="144">
        <f>ROUND(I427*H427,2)</f>
        <v>0</v>
      </c>
      <c r="BL427" s="18" t="s">
        <v>189</v>
      </c>
      <c r="BM427" s="143" t="s">
        <v>475</v>
      </c>
    </row>
    <row r="428" spans="2:65" s="1" customFormat="1" ht="11.25">
      <c r="B428" s="33"/>
      <c r="D428" s="145" t="s">
        <v>191</v>
      </c>
      <c r="F428" s="146" t="s">
        <v>476</v>
      </c>
      <c r="I428" s="147"/>
      <c r="L428" s="33"/>
      <c r="M428" s="148"/>
      <c r="T428" s="54"/>
      <c r="AT428" s="18" t="s">
        <v>191</v>
      </c>
      <c r="AU428" s="18" t="s">
        <v>82</v>
      </c>
    </row>
    <row r="429" spans="2:65" s="11" customFormat="1" ht="22.9" customHeight="1">
      <c r="B429" s="120"/>
      <c r="D429" s="121" t="s">
        <v>73</v>
      </c>
      <c r="E429" s="130" t="s">
        <v>477</v>
      </c>
      <c r="F429" s="130" t="s">
        <v>478</v>
      </c>
      <c r="I429" s="123"/>
      <c r="J429" s="131">
        <f>BK429</f>
        <v>0</v>
      </c>
      <c r="L429" s="120"/>
      <c r="M429" s="125"/>
      <c r="P429" s="126">
        <f>SUM(P430:P431)</f>
        <v>0</v>
      </c>
      <c r="R429" s="126">
        <f>SUM(R430:R431)</f>
        <v>0</v>
      </c>
      <c r="T429" s="127">
        <f>SUM(T430:T431)</f>
        <v>0</v>
      </c>
      <c r="AR429" s="121" t="s">
        <v>22</v>
      </c>
      <c r="AT429" s="128" t="s">
        <v>73</v>
      </c>
      <c r="AU429" s="128" t="s">
        <v>22</v>
      </c>
      <c r="AY429" s="121" t="s">
        <v>181</v>
      </c>
      <c r="BK429" s="129">
        <f>SUM(BK430:BK431)</f>
        <v>0</v>
      </c>
    </row>
    <row r="430" spans="2:65" s="1" customFormat="1" ht="55.5" customHeight="1">
      <c r="B430" s="33"/>
      <c r="C430" s="132" t="s">
        <v>479</v>
      </c>
      <c r="D430" s="132" t="s">
        <v>184</v>
      </c>
      <c r="E430" s="133" t="s">
        <v>480</v>
      </c>
      <c r="F430" s="134" t="s">
        <v>481</v>
      </c>
      <c r="G430" s="135" t="s">
        <v>452</v>
      </c>
      <c r="H430" s="136">
        <v>5.0810000000000004</v>
      </c>
      <c r="I430" s="137"/>
      <c r="J430" s="138">
        <f>ROUND(I430*H430,2)</f>
        <v>0</v>
      </c>
      <c r="K430" s="134" t="s">
        <v>188</v>
      </c>
      <c r="L430" s="33"/>
      <c r="M430" s="139" t="s">
        <v>20</v>
      </c>
      <c r="N430" s="140" t="s">
        <v>45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189</v>
      </c>
      <c r="AT430" s="143" t="s">
        <v>184</v>
      </c>
      <c r="AU430" s="143" t="s">
        <v>82</v>
      </c>
      <c r="AY430" s="18" t="s">
        <v>181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22</v>
      </c>
      <c r="BK430" s="144">
        <f>ROUND(I430*H430,2)</f>
        <v>0</v>
      </c>
      <c r="BL430" s="18" t="s">
        <v>189</v>
      </c>
      <c r="BM430" s="143" t="s">
        <v>482</v>
      </c>
    </row>
    <row r="431" spans="2:65" s="1" customFormat="1" ht="11.25">
      <c r="B431" s="33"/>
      <c r="D431" s="145" t="s">
        <v>191</v>
      </c>
      <c r="F431" s="146" t="s">
        <v>483</v>
      </c>
      <c r="I431" s="147"/>
      <c r="L431" s="33"/>
      <c r="M431" s="148"/>
      <c r="T431" s="54"/>
      <c r="AT431" s="18" t="s">
        <v>191</v>
      </c>
      <c r="AU431" s="18" t="s">
        <v>82</v>
      </c>
    </row>
    <row r="432" spans="2:65" s="11" customFormat="1" ht="25.9" customHeight="1">
      <c r="B432" s="120"/>
      <c r="D432" s="121" t="s">
        <v>73</v>
      </c>
      <c r="E432" s="122" t="s">
        <v>484</v>
      </c>
      <c r="F432" s="122" t="s">
        <v>485</v>
      </c>
      <c r="I432" s="123"/>
      <c r="J432" s="124">
        <f>BK432</f>
        <v>0</v>
      </c>
      <c r="L432" s="120"/>
      <c r="M432" s="125"/>
      <c r="P432" s="126">
        <f>P433+P512+P650+P688+P851+P861+P1013+P1050</f>
        <v>0</v>
      </c>
      <c r="R432" s="126">
        <f>R433+R512+R650+R688+R851+R861+R1013+R1050</f>
        <v>12.873524006</v>
      </c>
      <c r="T432" s="127">
        <f>T433+T512+T650+T688+T851+T861+T1013+T1050</f>
        <v>12.764694359999998</v>
      </c>
      <c r="AR432" s="121" t="s">
        <v>82</v>
      </c>
      <c r="AT432" s="128" t="s">
        <v>73</v>
      </c>
      <c r="AU432" s="128" t="s">
        <v>74</v>
      </c>
      <c r="AY432" s="121" t="s">
        <v>181</v>
      </c>
      <c r="BK432" s="129">
        <f>BK433+BK512+BK650+BK688+BK851+BK861+BK1013+BK1050</f>
        <v>0</v>
      </c>
    </row>
    <row r="433" spans="2:65" s="11" customFormat="1" ht="22.9" customHeight="1">
      <c r="B433" s="120"/>
      <c r="D433" s="121" t="s">
        <v>73</v>
      </c>
      <c r="E433" s="130" t="s">
        <v>486</v>
      </c>
      <c r="F433" s="130" t="s">
        <v>487</v>
      </c>
      <c r="I433" s="123"/>
      <c r="J433" s="131">
        <f>BK433</f>
        <v>0</v>
      </c>
      <c r="L433" s="120"/>
      <c r="M433" s="125"/>
      <c r="P433" s="126">
        <f>SUM(P434:P511)</f>
        <v>0</v>
      </c>
      <c r="R433" s="126">
        <f>SUM(R434:R511)</f>
        <v>3.7949999999999998E-2</v>
      </c>
      <c r="T433" s="127">
        <f>SUM(T434:T511)</f>
        <v>0.36782000000000009</v>
      </c>
      <c r="AR433" s="121" t="s">
        <v>82</v>
      </c>
      <c r="AT433" s="128" t="s">
        <v>73</v>
      </c>
      <c r="AU433" s="128" t="s">
        <v>22</v>
      </c>
      <c r="AY433" s="121" t="s">
        <v>181</v>
      </c>
      <c r="BK433" s="129">
        <f>SUM(BK434:BK511)</f>
        <v>0</v>
      </c>
    </row>
    <row r="434" spans="2:65" s="1" customFormat="1" ht="16.5" customHeight="1">
      <c r="B434" s="33"/>
      <c r="C434" s="132" t="s">
        <v>488</v>
      </c>
      <c r="D434" s="132" t="s">
        <v>184</v>
      </c>
      <c r="E434" s="133" t="s">
        <v>489</v>
      </c>
      <c r="F434" s="134" t="s">
        <v>490</v>
      </c>
      <c r="G434" s="135" t="s">
        <v>491</v>
      </c>
      <c r="H434" s="136">
        <v>7</v>
      </c>
      <c r="I434" s="137"/>
      <c r="J434" s="138">
        <f>ROUND(I434*H434,2)</f>
        <v>0</v>
      </c>
      <c r="K434" s="134" t="s">
        <v>188</v>
      </c>
      <c r="L434" s="33"/>
      <c r="M434" s="139" t="s">
        <v>20</v>
      </c>
      <c r="N434" s="140" t="s">
        <v>45</v>
      </c>
      <c r="P434" s="141">
        <f>O434*H434</f>
        <v>0</v>
      </c>
      <c r="Q434" s="141">
        <v>0</v>
      </c>
      <c r="R434" s="141">
        <f>Q434*H434</f>
        <v>0</v>
      </c>
      <c r="S434" s="141">
        <v>3.4200000000000001E-2</v>
      </c>
      <c r="T434" s="142">
        <f>S434*H434</f>
        <v>0.2394</v>
      </c>
      <c r="AR434" s="143" t="s">
        <v>317</v>
      </c>
      <c r="AT434" s="143" t="s">
        <v>184</v>
      </c>
      <c r="AU434" s="143" t="s">
        <v>82</v>
      </c>
      <c r="AY434" s="18" t="s">
        <v>181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8" t="s">
        <v>22</v>
      </c>
      <c r="BK434" s="144">
        <f>ROUND(I434*H434,2)</f>
        <v>0</v>
      </c>
      <c r="BL434" s="18" t="s">
        <v>317</v>
      </c>
      <c r="BM434" s="143" t="s">
        <v>492</v>
      </c>
    </row>
    <row r="435" spans="2:65" s="1" customFormat="1" ht="11.25">
      <c r="B435" s="33"/>
      <c r="D435" s="145" t="s">
        <v>191</v>
      </c>
      <c r="F435" s="146" t="s">
        <v>493</v>
      </c>
      <c r="I435" s="147"/>
      <c r="L435" s="33"/>
      <c r="M435" s="148"/>
      <c r="T435" s="54"/>
      <c r="AT435" s="18" t="s">
        <v>191</v>
      </c>
      <c r="AU435" s="18" t="s">
        <v>82</v>
      </c>
    </row>
    <row r="436" spans="2:65" s="12" customFormat="1" ht="11.25">
      <c r="B436" s="149"/>
      <c r="D436" s="150" t="s">
        <v>193</v>
      </c>
      <c r="E436" s="151" t="s">
        <v>20</v>
      </c>
      <c r="F436" s="152" t="s">
        <v>194</v>
      </c>
      <c r="H436" s="151" t="s">
        <v>20</v>
      </c>
      <c r="I436" s="153"/>
      <c r="L436" s="149"/>
      <c r="M436" s="154"/>
      <c r="T436" s="155"/>
      <c r="AT436" s="151" t="s">
        <v>193</v>
      </c>
      <c r="AU436" s="151" t="s">
        <v>82</v>
      </c>
      <c r="AV436" s="12" t="s">
        <v>22</v>
      </c>
      <c r="AW436" s="12" t="s">
        <v>36</v>
      </c>
      <c r="AX436" s="12" t="s">
        <v>74</v>
      </c>
      <c r="AY436" s="151" t="s">
        <v>181</v>
      </c>
    </row>
    <row r="437" spans="2:65" s="13" customFormat="1" ht="11.25">
      <c r="B437" s="156"/>
      <c r="D437" s="150" t="s">
        <v>193</v>
      </c>
      <c r="E437" s="157" t="s">
        <v>20</v>
      </c>
      <c r="F437" s="158" t="s">
        <v>82</v>
      </c>
      <c r="H437" s="159">
        <v>2</v>
      </c>
      <c r="I437" s="160"/>
      <c r="L437" s="156"/>
      <c r="M437" s="161"/>
      <c r="T437" s="162"/>
      <c r="AT437" s="157" t="s">
        <v>193</v>
      </c>
      <c r="AU437" s="157" t="s">
        <v>82</v>
      </c>
      <c r="AV437" s="13" t="s">
        <v>82</v>
      </c>
      <c r="AW437" s="13" t="s">
        <v>36</v>
      </c>
      <c r="AX437" s="13" t="s">
        <v>74</v>
      </c>
      <c r="AY437" s="157" t="s">
        <v>181</v>
      </c>
    </row>
    <row r="438" spans="2:65" s="12" customFormat="1" ht="11.25">
      <c r="B438" s="149"/>
      <c r="D438" s="150" t="s">
        <v>193</v>
      </c>
      <c r="E438" s="151" t="s">
        <v>20</v>
      </c>
      <c r="F438" s="152" t="s">
        <v>199</v>
      </c>
      <c r="H438" s="151" t="s">
        <v>20</v>
      </c>
      <c r="I438" s="153"/>
      <c r="L438" s="149"/>
      <c r="M438" s="154"/>
      <c r="T438" s="155"/>
      <c r="AT438" s="151" t="s">
        <v>193</v>
      </c>
      <c r="AU438" s="151" t="s">
        <v>82</v>
      </c>
      <c r="AV438" s="12" t="s">
        <v>22</v>
      </c>
      <c r="AW438" s="12" t="s">
        <v>36</v>
      </c>
      <c r="AX438" s="12" t="s">
        <v>74</v>
      </c>
      <c r="AY438" s="151" t="s">
        <v>181</v>
      </c>
    </row>
    <row r="439" spans="2:65" s="13" customFormat="1" ht="11.25">
      <c r="B439" s="156"/>
      <c r="D439" s="150" t="s">
        <v>193</v>
      </c>
      <c r="E439" s="157" t="s">
        <v>20</v>
      </c>
      <c r="F439" s="158" t="s">
        <v>182</v>
      </c>
      <c r="H439" s="159">
        <v>3</v>
      </c>
      <c r="I439" s="160"/>
      <c r="L439" s="156"/>
      <c r="M439" s="161"/>
      <c r="T439" s="162"/>
      <c r="AT439" s="157" t="s">
        <v>193</v>
      </c>
      <c r="AU439" s="157" t="s">
        <v>82</v>
      </c>
      <c r="AV439" s="13" t="s">
        <v>82</v>
      </c>
      <c r="AW439" s="13" t="s">
        <v>36</v>
      </c>
      <c r="AX439" s="13" t="s">
        <v>74</v>
      </c>
      <c r="AY439" s="157" t="s">
        <v>181</v>
      </c>
    </row>
    <row r="440" spans="2:65" s="12" customFormat="1" ht="11.25">
      <c r="B440" s="149"/>
      <c r="D440" s="150" t="s">
        <v>193</v>
      </c>
      <c r="E440" s="151" t="s">
        <v>20</v>
      </c>
      <c r="F440" s="152" t="s">
        <v>201</v>
      </c>
      <c r="H440" s="151" t="s">
        <v>20</v>
      </c>
      <c r="I440" s="153"/>
      <c r="L440" s="149"/>
      <c r="M440" s="154"/>
      <c r="T440" s="155"/>
      <c r="AT440" s="151" t="s">
        <v>193</v>
      </c>
      <c r="AU440" s="151" t="s">
        <v>82</v>
      </c>
      <c r="AV440" s="12" t="s">
        <v>22</v>
      </c>
      <c r="AW440" s="12" t="s">
        <v>36</v>
      </c>
      <c r="AX440" s="12" t="s">
        <v>74</v>
      </c>
      <c r="AY440" s="151" t="s">
        <v>181</v>
      </c>
    </row>
    <row r="441" spans="2:65" s="13" customFormat="1" ht="11.25">
      <c r="B441" s="156"/>
      <c r="D441" s="150" t="s">
        <v>193</v>
      </c>
      <c r="E441" s="157" t="s">
        <v>20</v>
      </c>
      <c r="F441" s="158" t="s">
        <v>82</v>
      </c>
      <c r="H441" s="159">
        <v>2</v>
      </c>
      <c r="I441" s="160"/>
      <c r="L441" s="156"/>
      <c r="M441" s="161"/>
      <c r="T441" s="162"/>
      <c r="AT441" s="157" t="s">
        <v>193</v>
      </c>
      <c r="AU441" s="157" t="s">
        <v>82</v>
      </c>
      <c r="AV441" s="13" t="s">
        <v>82</v>
      </c>
      <c r="AW441" s="13" t="s">
        <v>36</v>
      </c>
      <c r="AX441" s="13" t="s">
        <v>74</v>
      </c>
      <c r="AY441" s="157" t="s">
        <v>181</v>
      </c>
    </row>
    <row r="442" spans="2:65" s="14" customFormat="1" ht="11.25">
      <c r="B442" s="163"/>
      <c r="D442" s="150" t="s">
        <v>193</v>
      </c>
      <c r="E442" s="164" t="s">
        <v>20</v>
      </c>
      <c r="F442" s="165" t="s">
        <v>202</v>
      </c>
      <c r="H442" s="166">
        <v>7</v>
      </c>
      <c r="I442" s="167"/>
      <c r="L442" s="163"/>
      <c r="M442" s="168"/>
      <c r="T442" s="169"/>
      <c r="AT442" s="164" t="s">
        <v>193</v>
      </c>
      <c r="AU442" s="164" t="s">
        <v>82</v>
      </c>
      <c r="AV442" s="14" t="s">
        <v>189</v>
      </c>
      <c r="AW442" s="14" t="s">
        <v>36</v>
      </c>
      <c r="AX442" s="14" t="s">
        <v>22</v>
      </c>
      <c r="AY442" s="164" t="s">
        <v>181</v>
      </c>
    </row>
    <row r="443" spans="2:65" s="1" customFormat="1" ht="21.75" customHeight="1">
      <c r="B443" s="33"/>
      <c r="C443" s="132" t="s">
        <v>494</v>
      </c>
      <c r="D443" s="132" t="s">
        <v>184</v>
      </c>
      <c r="E443" s="133" t="s">
        <v>495</v>
      </c>
      <c r="F443" s="134" t="s">
        <v>496</v>
      </c>
      <c r="G443" s="135" t="s">
        <v>491</v>
      </c>
      <c r="H443" s="136">
        <v>4</v>
      </c>
      <c r="I443" s="137"/>
      <c r="J443" s="138">
        <f>ROUND(I443*H443,2)</f>
        <v>0</v>
      </c>
      <c r="K443" s="134" t="s">
        <v>188</v>
      </c>
      <c r="L443" s="33"/>
      <c r="M443" s="139" t="s">
        <v>20</v>
      </c>
      <c r="N443" s="140" t="s">
        <v>45</v>
      </c>
      <c r="P443" s="141">
        <f>O443*H443</f>
        <v>0</v>
      </c>
      <c r="Q443" s="141">
        <v>0</v>
      </c>
      <c r="R443" s="141">
        <f>Q443*H443</f>
        <v>0</v>
      </c>
      <c r="S443" s="141">
        <v>1.9460000000000002E-2</v>
      </c>
      <c r="T443" s="142">
        <f>S443*H443</f>
        <v>7.7840000000000006E-2</v>
      </c>
      <c r="AR443" s="143" t="s">
        <v>317</v>
      </c>
      <c r="AT443" s="143" t="s">
        <v>184</v>
      </c>
      <c r="AU443" s="143" t="s">
        <v>82</v>
      </c>
      <c r="AY443" s="18" t="s">
        <v>181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8" t="s">
        <v>22</v>
      </c>
      <c r="BK443" s="144">
        <f>ROUND(I443*H443,2)</f>
        <v>0</v>
      </c>
      <c r="BL443" s="18" t="s">
        <v>317</v>
      </c>
      <c r="BM443" s="143" t="s">
        <v>497</v>
      </c>
    </row>
    <row r="444" spans="2:65" s="1" customFormat="1" ht="11.25">
      <c r="B444" s="33"/>
      <c r="D444" s="145" t="s">
        <v>191</v>
      </c>
      <c r="F444" s="146" t="s">
        <v>498</v>
      </c>
      <c r="I444" s="147"/>
      <c r="L444" s="33"/>
      <c r="M444" s="148"/>
      <c r="T444" s="54"/>
      <c r="AT444" s="18" t="s">
        <v>191</v>
      </c>
      <c r="AU444" s="18" t="s">
        <v>82</v>
      </c>
    </row>
    <row r="445" spans="2:65" s="12" customFormat="1" ht="11.25">
      <c r="B445" s="149"/>
      <c r="D445" s="150" t="s">
        <v>193</v>
      </c>
      <c r="E445" s="151" t="s">
        <v>20</v>
      </c>
      <c r="F445" s="152" t="s">
        <v>194</v>
      </c>
      <c r="H445" s="151" t="s">
        <v>20</v>
      </c>
      <c r="I445" s="153"/>
      <c r="L445" s="149"/>
      <c r="M445" s="154"/>
      <c r="T445" s="155"/>
      <c r="AT445" s="151" t="s">
        <v>193</v>
      </c>
      <c r="AU445" s="151" t="s">
        <v>82</v>
      </c>
      <c r="AV445" s="12" t="s">
        <v>22</v>
      </c>
      <c r="AW445" s="12" t="s">
        <v>36</v>
      </c>
      <c r="AX445" s="12" t="s">
        <v>74</v>
      </c>
      <c r="AY445" s="151" t="s">
        <v>181</v>
      </c>
    </row>
    <row r="446" spans="2:65" s="13" customFormat="1" ht="11.25">
      <c r="B446" s="156"/>
      <c r="D446" s="150" t="s">
        <v>193</v>
      </c>
      <c r="E446" s="157" t="s">
        <v>20</v>
      </c>
      <c r="F446" s="158" t="s">
        <v>82</v>
      </c>
      <c r="H446" s="159">
        <v>2</v>
      </c>
      <c r="I446" s="160"/>
      <c r="L446" s="156"/>
      <c r="M446" s="161"/>
      <c r="T446" s="162"/>
      <c r="AT446" s="157" t="s">
        <v>193</v>
      </c>
      <c r="AU446" s="157" t="s">
        <v>82</v>
      </c>
      <c r="AV446" s="13" t="s">
        <v>82</v>
      </c>
      <c r="AW446" s="13" t="s">
        <v>36</v>
      </c>
      <c r="AX446" s="13" t="s">
        <v>74</v>
      </c>
      <c r="AY446" s="157" t="s">
        <v>181</v>
      </c>
    </row>
    <row r="447" spans="2:65" s="12" customFormat="1" ht="11.25">
      <c r="B447" s="149"/>
      <c r="D447" s="150" t="s">
        <v>193</v>
      </c>
      <c r="E447" s="151" t="s">
        <v>20</v>
      </c>
      <c r="F447" s="152" t="s">
        <v>199</v>
      </c>
      <c r="H447" s="151" t="s">
        <v>20</v>
      </c>
      <c r="I447" s="153"/>
      <c r="L447" s="149"/>
      <c r="M447" s="154"/>
      <c r="T447" s="155"/>
      <c r="AT447" s="151" t="s">
        <v>193</v>
      </c>
      <c r="AU447" s="151" t="s">
        <v>82</v>
      </c>
      <c r="AV447" s="12" t="s">
        <v>22</v>
      </c>
      <c r="AW447" s="12" t="s">
        <v>36</v>
      </c>
      <c r="AX447" s="12" t="s">
        <v>74</v>
      </c>
      <c r="AY447" s="151" t="s">
        <v>181</v>
      </c>
    </row>
    <row r="448" spans="2:65" s="13" customFormat="1" ht="11.25">
      <c r="B448" s="156"/>
      <c r="D448" s="150" t="s">
        <v>193</v>
      </c>
      <c r="E448" s="157" t="s">
        <v>20</v>
      </c>
      <c r="F448" s="158" t="s">
        <v>22</v>
      </c>
      <c r="H448" s="159">
        <v>1</v>
      </c>
      <c r="I448" s="160"/>
      <c r="L448" s="156"/>
      <c r="M448" s="161"/>
      <c r="T448" s="162"/>
      <c r="AT448" s="157" t="s">
        <v>193</v>
      </c>
      <c r="AU448" s="157" t="s">
        <v>82</v>
      </c>
      <c r="AV448" s="13" t="s">
        <v>82</v>
      </c>
      <c r="AW448" s="13" t="s">
        <v>36</v>
      </c>
      <c r="AX448" s="13" t="s">
        <v>74</v>
      </c>
      <c r="AY448" s="157" t="s">
        <v>181</v>
      </c>
    </row>
    <row r="449" spans="2:65" s="12" customFormat="1" ht="11.25">
      <c r="B449" s="149"/>
      <c r="D449" s="150" t="s">
        <v>193</v>
      </c>
      <c r="E449" s="151" t="s">
        <v>20</v>
      </c>
      <c r="F449" s="152" t="s">
        <v>201</v>
      </c>
      <c r="H449" s="151" t="s">
        <v>20</v>
      </c>
      <c r="I449" s="153"/>
      <c r="L449" s="149"/>
      <c r="M449" s="154"/>
      <c r="T449" s="155"/>
      <c r="AT449" s="151" t="s">
        <v>193</v>
      </c>
      <c r="AU449" s="151" t="s">
        <v>82</v>
      </c>
      <c r="AV449" s="12" t="s">
        <v>22</v>
      </c>
      <c r="AW449" s="12" t="s">
        <v>36</v>
      </c>
      <c r="AX449" s="12" t="s">
        <v>74</v>
      </c>
      <c r="AY449" s="151" t="s">
        <v>181</v>
      </c>
    </row>
    <row r="450" spans="2:65" s="13" customFormat="1" ht="11.25">
      <c r="B450" s="156"/>
      <c r="D450" s="150" t="s">
        <v>193</v>
      </c>
      <c r="E450" s="157" t="s">
        <v>20</v>
      </c>
      <c r="F450" s="158" t="s">
        <v>22</v>
      </c>
      <c r="H450" s="159">
        <v>1</v>
      </c>
      <c r="I450" s="160"/>
      <c r="L450" s="156"/>
      <c r="M450" s="161"/>
      <c r="T450" s="162"/>
      <c r="AT450" s="157" t="s">
        <v>193</v>
      </c>
      <c r="AU450" s="157" t="s">
        <v>82</v>
      </c>
      <c r="AV450" s="13" t="s">
        <v>82</v>
      </c>
      <c r="AW450" s="13" t="s">
        <v>36</v>
      </c>
      <c r="AX450" s="13" t="s">
        <v>74</v>
      </c>
      <c r="AY450" s="157" t="s">
        <v>181</v>
      </c>
    </row>
    <row r="451" spans="2:65" s="14" customFormat="1" ht="11.25">
      <c r="B451" s="163"/>
      <c r="D451" s="150" t="s">
        <v>193</v>
      </c>
      <c r="E451" s="164" t="s">
        <v>20</v>
      </c>
      <c r="F451" s="165" t="s">
        <v>202</v>
      </c>
      <c r="H451" s="166">
        <v>4</v>
      </c>
      <c r="I451" s="167"/>
      <c r="L451" s="163"/>
      <c r="M451" s="168"/>
      <c r="T451" s="169"/>
      <c r="AT451" s="164" t="s">
        <v>193</v>
      </c>
      <c r="AU451" s="164" t="s">
        <v>82</v>
      </c>
      <c r="AV451" s="14" t="s">
        <v>189</v>
      </c>
      <c r="AW451" s="14" t="s">
        <v>36</v>
      </c>
      <c r="AX451" s="14" t="s">
        <v>22</v>
      </c>
      <c r="AY451" s="164" t="s">
        <v>181</v>
      </c>
    </row>
    <row r="452" spans="2:65" s="1" customFormat="1" ht="24.2" customHeight="1">
      <c r="B452" s="33"/>
      <c r="C452" s="132" t="s">
        <v>499</v>
      </c>
      <c r="D452" s="132" t="s">
        <v>184</v>
      </c>
      <c r="E452" s="133" t="s">
        <v>500</v>
      </c>
      <c r="F452" s="134" t="s">
        <v>501</v>
      </c>
      <c r="G452" s="135" t="s">
        <v>187</v>
      </c>
      <c r="H452" s="136">
        <v>5</v>
      </c>
      <c r="I452" s="137"/>
      <c r="J452" s="138">
        <f>ROUND(I452*H452,2)</f>
        <v>0</v>
      </c>
      <c r="K452" s="134" t="s">
        <v>188</v>
      </c>
      <c r="L452" s="33"/>
      <c r="M452" s="139" t="s">
        <v>20</v>
      </c>
      <c r="N452" s="140" t="s">
        <v>45</v>
      </c>
      <c r="P452" s="141">
        <f>O452*H452</f>
        <v>0</v>
      </c>
      <c r="Q452" s="141">
        <v>0</v>
      </c>
      <c r="R452" s="141">
        <f>Q452*H452</f>
        <v>0</v>
      </c>
      <c r="S452" s="141">
        <v>0</v>
      </c>
      <c r="T452" s="142">
        <f>S452*H452</f>
        <v>0</v>
      </c>
      <c r="AR452" s="143" t="s">
        <v>317</v>
      </c>
      <c r="AT452" s="143" t="s">
        <v>184</v>
      </c>
      <c r="AU452" s="143" t="s">
        <v>82</v>
      </c>
      <c r="AY452" s="18" t="s">
        <v>181</v>
      </c>
      <c r="BE452" s="144">
        <f>IF(N452="základní",J452,0)</f>
        <v>0</v>
      </c>
      <c r="BF452" s="144">
        <f>IF(N452="snížená",J452,0)</f>
        <v>0</v>
      </c>
      <c r="BG452" s="144">
        <f>IF(N452="zákl. přenesená",J452,0)</f>
        <v>0</v>
      </c>
      <c r="BH452" s="144">
        <f>IF(N452="sníž. přenesená",J452,0)</f>
        <v>0</v>
      </c>
      <c r="BI452" s="144">
        <f>IF(N452="nulová",J452,0)</f>
        <v>0</v>
      </c>
      <c r="BJ452" s="18" t="s">
        <v>22</v>
      </c>
      <c r="BK452" s="144">
        <f>ROUND(I452*H452,2)</f>
        <v>0</v>
      </c>
      <c r="BL452" s="18" t="s">
        <v>317</v>
      </c>
      <c r="BM452" s="143" t="s">
        <v>502</v>
      </c>
    </row>
    <row r="453" spans="2:65" s="1" customFormat="1" ht="11.25">
      <c r="B453" s="33"/>
      <c r="D453" s="145" t="s">
        <v>191</v>
      </c>
      <c r="F453" s="146" t="s">
        <v>503</v>
      </c>
      <c r="I453" s="147"/>
      <c r="L453" s="33"/>
      <c r="M453" s="148"/>
      <c r="T453" s="54"/>
      <c r="AT453" s="18" t="s">
        <v>191</v>
      </c>
      <c r="AU453" s="18" t="s">
        <v>82</v>
      </c>
    </row>
    <row r="454" spans="2:65" s="12" customFormat="1" ht="11.25">
      <c r="B454" s="149"/>
      <c r="D454" s="150" t="s">
        <v>193</v>
      </c>
      <c r="E454" s="151" t="s">
        <v>20</v>
      </c>
      <c r="F454" s="152" t="s">
        <v>504</v>
      </c>
      <c r="H454" s="151" t="s">
        <v>20</v>
      </c>
      <c r="I454" s="153"/>
      <c r="L454" s="149"/>
      <c r="M454" s="154"/>
      <c r="T454" s="155"/>
      <c r="AT454" s="151" t="s">
        <v>193</v>
      </c>
      <c r="AU454" s="151" t="s">
        <v>82</v>
      </c>
      <c r="AV454" s="12" t="s">
        <v>22</v>
      </c>
      <c r="AW454" s="12" t="s">
        <v>36</v>
      </c>
      <c r="AX454" s="12" t="s">
        <v>74</v>
      </c>
      <c r="AY454" s="151" t="s">
        <v>181</v>
      </c>
    </row>
    <row r="455" spans="2:65" s="12" customFormat="1" ht="11.25">
      <c r="B455" s="149"/>
      <c r="D455" s="150" t="s">
        <v>193</v>
      </c>
      <c r="E455" s="151" t="s">
        <v>20</v>
      </c>
      <c r="F455" s="152" t="s">
        <v>505</v>
      </c>
      <c r="H455" s="151" t="s">
        <v>20</v>
      </c>
      <c r="I455" s="153"/>
      <c r="L455" s="149"/>
      <c r="M455" s="154"/>
      <c r="T455" s="155"/>
      <c r="AT455" s="151" t="s">
        <v>193</v>
      </c>
      <c r="AU455" s="151" t="s">
        <v>82</v>
      </c>
      <c r="AV455" s="12" t="s">
        <v>22</v>
      </c>
      <c r="AW455" s="12" t="s">
        <v>36</v>
      </c>
      <c r="AX455" s="12" t="s">
        <v>74</v>
      </c>
      <c r="AY455" s="151" t="s">
        <v>181</v>
      </c>
    </row>
    <row r="456" spans="2:65" s="13" customFormat="1" ht="11.25">
      <c r="B456" s="156"/>
      <c r="D456" s="150" t="s">
        <v>193</v>
      </c>
      <c r="E456" s="157" t="s">
        <v>20</v>
      </c>
      <c r="F456" s="158" t="s">
        <v>216</v>
      </c>
      <c r="H456" s="159">
        <v>5</v>
      </c>
      <c r="I456" s="160"/>
      <c r="L456" s="156"/>
      <c r="M456" s="161"/>
      <c r="T456" s="162"/>
      <c r="AT456" s="157" t="s">
        <v>193</v>
      </c>
      <c r="AU456" s="157" t="s">
        <v>82</v>
      </c>
      <c r="AV456" s="13" t="s">
        <v>82</v>
      </c>
      <c r="AW456" s="13" t="s">
        <v>36</v>
      </c>
      <c r="AX456" s="13" t="s">
        <v>22</v>
      </c>
      <c r="AY456" s="157" t="s">
        <v>181</v>
      </c>
    </row>
    <row r="457" spans="2:65" s="1" customFormat="1" ht="16.5" customHeight="1">
      <c r="B457" s="33"/>
      <c r="C457" s="177" t="s">
        <v>506</v>
      </c>
      <c r="D457" s="177" t="s">
        <v>309</v>
      </c>
      <c r="E457" s="178" t="s">
        <v>507</v>
      </c>
      <c r="F457" s="179" t="s">
        <v>508</v>
      </c>
      <c r="G457" s="180" t="s">
        <v>187</v>
      </c>
      <c r="H457" s="181">
        <v>5</v>
      </c>
      <c r="I457" s="182"/>
      <c r="J457" s="183">
        <f>ROUND(I457*H457,2)</f>
        <v>0</v>
      </c>
      <c r="K457" s="179" t="s">
        <v>188</v>
      </c>
      <c r="L457" s="184"/>
      <c r="M457" s="185" t="s">
        <v>20</v>
      </c>
      <c r="N457" s="186" t="s">
        <v>45</v>
      </c>
      <c r="P457" s="141">
        <f>O457*H457</f>
        <v>0</v>
      </c>
      <c r="Q457" s="141">
        <v>5.0000000000000001E-4</v>
      </c>
      <c r="R457" s="141">
        <f>Q457*H457</f>
        <v>2.5000000000000001E-3</v>
      </c>
      <c r="S457" s="141">
        <v>0</v>
      </c>
      <c r="T457" s="142">
        <f>S457*H457</f>
        <v>0</v>
      </c>
      <c r="AR457" s="143" t="s">
        <v>431</v>
      </c>
      <c r="AT457" s="143" t="s">
        <v>309</v>
      </c>
      <c r="AU457" s="143" t="s">
        <v>82</v>
      </c>
      <c r="AY457" s="18" t="s">
        <v>181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8" t="s">
        <v>22</v>
      </c>
      <c r="BK457" s="144">
        <f>ROUND(I457*H457,2)</f>
        <v>0</v>
      </c>
      <c r="BL457" s="18" t="s">
        <v>317</v>
      </c>
      <c r="BM457" s="143" t="s">
        <v>509</v>
      </c>
    </row>
    <row r="458" spans="2:65" s="1" customFormat="1" ht="24.2" customHeight="1">
      <c r="B458" s="33"/>
      <c r="C458" s="132" t="s">
        <v>510</v>
      </c>
      <c r="D458" s="132" t="s">
        <v>184</v>
      </c>
      <c r="E458" s="133" t="s">
        <v>511</v>
      </c>
      <c r="F458" s="134" t="s">
        <v>512</v>
      </c>
      <c r="G458" s="135" t="s">
        <v>187</v>
      </c>
      <c r="H458" s="136">
        <v>1</v>
      </c>
      <c r="I458" s="137"/>
      <c r="J458" s="138">
        <f>ROUND(I458*H458,2)</f>
        <v>0</v>
      </c>
      <c r="K458" s="134" t="s">
        <v>188</v>
      </c>
      <c r="L458" s="33"/>
      <c r="M458" s="139" t="s">
        <v>20</v>
      </c>
      <c r="N458" s="140" t="s">
        <v>45</v>
      </c>
      <c r="P458" s="141">
        <f>O458*H458</f>
        <v>0</v>
      </c>
      <c r="Q458" s="141">
        <v>0</v>
      </c>
      <c r="R458" s="141">
        <f>Q458*H458</f>
        <v>0</v>
      </c>
      <c r="S458" s="141">
        <v>0</v>
      </c>
      <c r="T458" s="142">
        <f>S458*H458</f>
        <v>0</v>
      </c>
      <c r="AR458" s="143" t="s">
        <v>317</v>
      </c>
      <c r="AT458" s="143" t="s">
        <v>184</v>
      </c>
      <c r="AU458" s="143" t="s">
        <v>82</v>
      </c>
      <c r="AY458" s="18" t="s">
        <v>181</v>
      </c>
      <c r="BE458" s="144">
        <f>IF(N458="základní",J458,0)</f>
        <v>0</v>
      </c>
      <c r="BF458" s="144">
        <f>IF(N458="snížená",J458,0)</f>
        <v>0</v>
      </c>
      <c r="BG458" s="144">
        <f>IF(N458="zákl. přenesená",J458,0)</f>
        <v>0</v>
      </c>
      <c r="BH458" s="144">
        <f>IF(N458="sníž. přenesená",J458,0)</f>
        <v>0</v>
      </c>
      <c r="BI458" s="144">
        <f>IF(N458="nulová",J458,0)</f>
        <v>0</v>
      </c>
      <c r="BJ458" s="18" t="s">
        <v>22</v>
      </c>
      <c r="BK458" s="144">
        <f>ROUND(I458*H458,2)</f>
        <v>0</v>
      </c>
      <c r="BL458" s="18" t="s">
        <v>317</v>
      </c>
      <c r="BM458" s="143" t="s">
        <v>513</v>
      </c>
    </row>
    <row r="459" spans="2:65" s="1" customFormat="1" ht="11.25">
      <c r="B459" s="33"/>
      <c r="D459" s="145" t="s">
        <v>191</v>
      </c>
      <c r="F459" s="146" t="s">
        <v>514</v>
      </c>
      <c r="I459" s="147"/>
      <c r="L459" s="33"/>
      <c r="M459" s="148"/>
      <c r="T459" s="54"/>
      <c r="AT459" s="18" t="s">
        <v>191</v>
      </c>
      <c r="AU459" s="18" t="s">
        <v>82</v>
      </c>
    </row>
    <row r="460" spans="2:65" s="12" customFormat="1" ht="11.25">
      <c r="B460" s="149"/>
      <c r="D460" s="150" t="s">
        <v>193</v>
      </c>
      <c r="E460" s="151" t="s">
        <v>20</v>
      </c>
      <c r="F460" s="152" t="s">
        <v>504</v>
      </c>
      <c r="H460" s="151" t="s">
        <v>20</v>
      </c>
      <c r="I460" s="153"/>
      <c r="L460" s="149"/>
      <c r="M460" s="154"/>
      <c r="T460" s="155"/>
      <c r="AT460" s="151" t="s">
        <v>193</v>
      </c>
      <c r="AU460" s="151" t="s">
        <v>82</v>
      </c>
      <c r="AV460" s="12" t="s">
        <v>22</v>
      </c>
      <c r="AW460" s="12" t="s">
        <v>36</v>
      </c>
      <c r="AX460" s="12" t="s">
        <v>74</v>
      </c>
      <c r="AY460" s="151" t="s">
        <v>181</v>
      </c>
    </row>
    <row r="461" spans="2:65" s="12" customFormat="1" ht="11.25">
      <c r="B461" s="149"/>
      <c r="D461" s="150" t="s">
        <v>193</v>
      </c>
      <c r="E461" s="151" t="s">
        <v>20</v>
      </c>
      <c r="F461" s="152" t="s">
        <v>515</v>
      </c>
      <c r="H461" s="151" t="s">
        <v>20</v>
      </c>
      <c r="I461" s="153"/>
      <c r="L461" s="149"/>
      <c r="M461" s="154"/>
      <c r="T461" s="155"/>
      <c r="AT461" s="151" t="s">
        <v>193</v>
      </c>
      <c r="AU461" s="151" t="s">
        <v>82</v>
      </c>
      <c r="AV461" s="12" t="s">
        <v>22</v>
      </c>
      <c r="AW461" s="12" t="s">
        <v>36</v>
      </c>
      <c r="AX461" s="12" t="s">
        <v>74</v>
      </c>
      <c r="AY461" s="151" t="s">
        <v>181</v>
      </c>
    </row>
    <row r="462" spans="2:65" s="13" customFormat="1" ht="11.25">
      <c r="B462" s="156"/>
      <c r="D462" s="150" t="s">
        <v>193</v>
      </c>
      <c r="E462" s="157" t="s">
        <v>20</v>
      </c>
      <c r="F462" s="158" t="s">
        <v>22</v>
      </c>
      <c r="H462" s="159">
        <v>1</v>
      </c>
      <c r="I462" s="160"/>
      <c r="L462" s="156"/>
      <c r="M462" s="161"/>
      <c r="T462" s="162"/>
      <c r="AT462" s="157" t="s">
        <v>193</v>
      </c>
      <c r="AU462" s="157" t="s">
        <v>82</v>
      </c>
      <c r="AV462" s="13" t="s">
        <v>82</v>
      </c>
      <c r="AW462" s="13" t="s">
        <v>36</v>
      </c>
      <c r="AX462" s="13" t="s">
        <v>22</v>
      </c>
      <c r="AY462" s="157" t="s">
        <v>181</v>
      </c>
    </row>
    <row r="463" spans="2:65" s="1" customFormat="1" ht="16.5" customHeight="1">
      <c r="B463" s="33"/>
      <c r="C463" s="177" t="s">
        <v>516</v>
      </c>
      <c r="D463" s="177" t="s">
        <v>309</v>
      </c>
      <c r="E463" s="178" t="s">
        <v>517</v>
      </c>
      <c r="F463" s="179" t="s">
        <v>518</v>
      </c>
      <c r="G463" s="180" t="s">
        <v>187</v>
      </c>
      <c r="H463" s="181">
        <v>1</v>
      </c>
      <c r="I463" s="182"/>
      <c r="J463" s="183">
        <f>ROUND(I463*H463,2)</f>
        <v>0</v>
      </c>
      <c r="K463" s="179" t="s">
        <v>188</v>
      </c>
      <c r="L463" s="184"/>
      <c r="M463" s="185" t="s">
        <v>20</v>
      </c>
      <c r="N463" s="186" t="s">
        <v>45</v>
      </c>
      <c r="P463" s="141">
        <f>O463*H463</f>
        <v>0</v>
      </c>
      <c r="Q463" s="141">
        <v>1.1000000000000001E-3</v>
      </c>
      <c r="R463" s="141">
        <f>Q463*H463</f>
        <v>1.1000000000000001E-3</v>
      </c>
      <c r="S463" s="141">
        <v>0</v>
      </c>
      <c r="T463" s="142">
        <f>S463*H463</f>
        <v>0</v>
      </c>
      <c r="AR463" s="143" t="s">
        <v>431</v>
      </c>
      <c r="AT463" s="143" t="s">
        <v>309</v>
      </c>
      <c r="AU463" s="143" t="s">
        <v>82</v>
      </c>
      <c r="AY463" s="18" t="s">
        <v>181</v>
      </c>
      <c r="BE463" s="144">
        <f>IF(N463="základní",J463,0)</f>
        <v>0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8" t="s">
        <v>22</v>
      </c>
      <c r="BK463" s="144">
        <f>ROUND(I463*H463,2)</f>
        <v>0</v>
      </c>
      <c r="BL463" s="18" t="s">
        <v>317</v>
      </c>
      <c r="BM463" s="143" t="s">
        <v>519</v>
      </c>
    </row>
    <row r="464" spans="2:65" s="1" customFormat="1" ht="24.2" customHeight="1">
      <c r="B464" s="33"/>
      <c r="C464" s="132" t="s">
        <v>520</v>
      </c>
      <c r="D464" s="132" t="s">
        <v>184</v>
      </c>
      <c r="E464" s="133" t="s">
        <v>521</v>
      </c>
      <c r="F464" s="134" t="s">
        <v>522</v>
      </c>
      <c r="G464" s="135" t="s">
        <v>187</v>
      </c>
      <c r="H464" s="136">
        <v>1</v>
      </c>
      <c r="I464" s="137"/>
      <c r="J464" s="138">
        <f>ROUND(I464*H464,2)</f>
        <v>0</v>
      </c>
      <c r="K464" s="134" t="s">
        <v>188</v>
      </c>
      <c r="L464" s="33"/>
      <c r="M464" s="139" t="s">
        <v>20</v>
      </c>
      <c r="N464" s="140" t="s">
        <v>45</v>
      </c>
      <c r="P464" s="141">
        <f>O464*H464</f>
        <v>0</v>
      </c>
      <c r="Q464" s="141">
        <v>0</v>
      </c>
      <c r="R464" s="141">
        <f>Q464*H464</f>
        <v>0</v>
      </c>
      <c r="S464" s="141">
        <v>0</v>
      </c>
      <c r="T464" s="142">
        <f>S464*H464</f>
        <v>0</v>
      </c>
      <c r="AR464" s="143" t="s">
        <v>317</v>
      </c>
      <c r="AT464" s="143" t="s">
        <v>184</v>
      </c>
      <c r="AU464" s="143" t="s">
        <v>82</v>
      </c>
      <c r="AY464" s="18" t="s">
        <v>181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8" t="s">
        <v>22</v>
      </c>
      <c r="BK464" s="144">
        <f>ROUND(I464*H464,2)</f>
        <v>0</v>
      </c>
      <c r="BL464" s="18" t="s">
        <v>317</v>
      </c>
      <c r="BM464" s="143" t="s">
        <v>523</v>
      </c>
    </row>
    <row r="465" spans="2:65" s="1" customFormat="1" ht="11.25">
      <c r="B465" s="33"/>
      <c r="D465" s="145" t="s">
        <v>191</v>
      </c>
      <c r="F465" s="146" t="s">
        <v>524</v>
      </c>
      <c r="I465" s="147"/>
      <c r="L465" s="33"/>
      <c r="M465" s="148"/>
      <c r="T465" s="54"/>
      <c r="AT465" s="18" t="s">
        <v>191</v>
      </c>
      <c r="AU465" s="18" t="s">
        <v>82</v>
      </c>
    </row>
    <row r="466" spans="2:65" s="12" customFormat="1" ht="11.25">
      <c r="B466" s="149"/>
      <c r="D466" s="150" t="s">
        <v>193</v>
      </c>
      <c r="E466" s="151" t="s">
        <v>20</v>
      </c>
      <c r="F466" s="152" t="s">
        <v>504</v>
      </c>
      <c r="H466" s="151" t="s">
        <v>20</v>
      </c>
      <c r="I466" s="153"/>
      <c r="L466" s="149"/>
      <c r="M466" s="154"/>
      <c r="T466" s="155"/>
      <c r="AT466" s="151" t="s">
        <v>193</v>
      </c>
      <c r="AU466" s="151" t="s">
        <v>82</v>
      </c>
      <c r="AV466" s="12" t="s">
        <v>22</v>
      </c>
      <c r="AW466" s="12" t="s">
        <v>36</v>
      </c>
      <c r="AX466" s="12" t="s">
        <v>74</v>
      </c>
      <c r="AY466" s="151" t="s">
        <v>181</v>
      </c>
    </row>
    <row r="467" spans="2:65" s="12" customFormat="1" ht="11.25">
      <c r="B467" s="149"/>
      <c r="D467" s="150" t="s">
        <v>193</v>
      </c>
      <c r="E467" s="151" t="s">
        <v>20</v>
      </c>
      <c r="F467" s="152" t="s">
        <v>525</v>
      </c>
      <c r="H467" s="151" t="s">
        <v>20</v>
      </c>
      <c r="I467" s="153"/>
      <c r="L467" s="149"/>
      <c r="M467" s="154"/>
      <c r="T467" s="155"/>
      <c r="AT467" s="151" t="s">
        <v>193</v>
      </c>
      <c r="AU467" s="151" t="s">
        <v>82</v>
      </c>
      <c r="AV467" s="12" t="s">
        <v>22</v>
      </c>
      <c r="AW467" s="12" t="s">
        <v>36</v>
      </c>
      <c r="AX467" s="12" t="s">
        <v>74</v>
      </c>
      <c r="AY467" s="151" t="s">
        <v>181</v>
      </c>
    </row>
    <row r="468" spans="2:65" s="13" customFormat="1" ht="11.25">
      <c r="B468" s="156"/>
      <c r="D468" s="150" t="s">
        <v>193</v>
      </c>
      <c r="E468" s="157" t="s">
        <v>20</v>
      </c>
      <c r="F468" s="158" t="s">
        <v>22</v>
      </c>
      <c r="H468" s="159">
        <v>1</v>
      </c>
      <c r="I468" s="160"/>
      <c r="L468" s="156"/>
      <c r="M468" s="161"/>
      <c r="T468" s="162"/>
      <c r="AT468" s="157" t="s">
        <v>193</v>
      </c>
      <c r="AU468" s="157" t="s">
        <v>82</v>
      </c>
      <c r="AV468" s="13" t="s">
        <v>82</v>
      </c>
      <c r="AW468" s="13" t="s">
        <v>36</v>
      </c>
      <c r="AX468" s="13" t="s">
        <v>22</v>
      </c>
      <c r="AY468" s="157" t="s">
        <v>181</v>
      </c>
    </row>
    <row r="469" spans="2:65" s="1" customFormat="1" ht="21.75" customHeight="1">
      <c r="B469" s="33"/>
      <c r="C469" s="177" t="s">
        <v>526</v>
      </c>
      <c r="D469" s="177" t="s">
        <v>309</v>
      </c>
      <c r="E469" s="178" t="s">
        <v>527</v>
      </c>
      <c r="F469" s="179" t="s">
        <v>528</v>
      </c>
      <c r="G469" s="180" t="s">
        <v>187</v>
      </c>
      <c r="H469" s="181">
        <v>1</v>
      </c>
      <c r="I469" s="182"/>
      <c r="J469" s="183">
        <f>ROUND(I469*H469,2)</f>
        <v>0</v>
      </c>
      <c r="K469" s="179" t="s">
        <v>188</v>
      </c>
      <c r="L469" s="184"/>
      <c r="M469" s="185" t="s">
        <v>20</v>
      </c>
      <c r="N469" s="186" t="s">
        <v>45</v>
      </c>
      <c r="P469" s="141">
        <f>O469*H469</f>
        <v>0</v>
      </c>
      <c r="Q469" s="141">
        <v>7.5000000000000002E-4</v>
      </c>
      <c r="R469" s="141">
        <f>Q469*H469</f>
        <v>7.5000000000000002E-4</v>
      </c>
      <c r="S469" s="141">
        <v>0</v>
      </c>
      <c r="T469" s="142">
        <f>S469*H469</f>
        <v>0</v>
      </c>
      <c r="AR469" s="143" t="s">
        <v>431</v>
      </c>
      <c r="AT469" s="143" t="s">
        <v>309</v>
      </c>
      <c r="AU469" s="143" t="s">
        <v>82</v>
      </c>
      <c r="AY469" s="18" t="s">
        <v>181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22</v>
      </c>
      <c r="BK469" s="144">
        <f>ROUND(I469*H469,2)</f>
        <v>0</v>
      </c>
      <c r="BL469" s="18" t="s">
        <v>317</v>
      </c>
      <c r="BM469" s="143" t="s">
        <v>529</v>
      </c>
    </row>
    <row r="470" spans="2:65" s="1" customFormat="1" ht="24.2" customHeight="1">
      <c r="B470" s="33"/>
      <c r="C470" s="132" t="s">
        <v>530</v>
      </c>
      <c r="D470" s="132" t="s">
        <v>184</v>
      </c>
      <c r="E470" s="133" t="s">
        <v>531</v>
      </c>
      <c r="F470" s="134" t="s">
        <v>532</v>
      </c>
      <c r="G470" s="135" t="s">
        <v>187</v>
      </c>
      <c r="H470" s="136">
        <v>6</v>
      </c>
      <c r="I470" s="137"/>
      <c r="J470" s="138">
        <f>ROUND(I470*H470,2)</f>
        <v>0</v>
      </c>
      <c r="K470" s="134" t="s">
        <v>188</v>
      </c>
      <c r="L470" s="33"/>
      <c r="M470" s="139" t="s">
        <v>20</v>
      </c>
      <c r="N470" s="140" t="s">
        <v>45</v>
      </c>
      <c r="P470" s="141">
        <f>O470*H470</f>
        <v>0</v>
      </c>
      <c r="Q470" s="141">
        <v>0</v>
      </c>
      <c r="R470" s="141">
        <f>Q470*H470</f>
        <v>0</v>
      </c>
      <c r="S470" s="141">
        <v>0</v>
      </c>
      <c r="T470" s="142">
        <f>S470*H470</f>
        <v>0</v>
      </c>
      <c r="AR470" s="143" t="s">
        <v>317</v>
      </c>
      <c r="AT470" s="143" t="s">
        <v>184</v>
      </c>
      <c r="AU470" s="143" t="s">
        <v>82</v>
      </c>
      <c r="AY470" s="18" t="s">
        <v>181</v>
      </c>
      <c r="BE470" s="144">
        <f>IF(N470="základní",J470,0)</f>
        <v>0</v>
      </c>
      <c r="BF470" s="144">
        <f>IF(N470="snížená",J470,0)</f>
        <v>0</v>
      </c>
      <c r="BG470" s="144">
        <f>IF(N470="zákl. přenesená",J470,0)</f>
        <v>0</v>
      </c>
      <c r="BH470" s="144">
        <f>IF(N470="sníž. přenesená",J470,0)</f>
        <v>0</v>
      </c>
      <c r="BI470" s="144">
        <f>IF(N470="nulová",J470,0)</f>
        <v>0</v>
      </c>
      <c r="BJ470" s="18" t="s">
        <v>22</v>
      </c>
      <c r="BK470" s="144">
        <f>ROUND(I470*H470,2)</f>
        <v>0</v>
      </c>
      <c r="BL470" s="18" t="s">
        <v>317</v>
      </c>
      <c r="BM470" s="143" t="s">
        <v>533</v>
      </c>
    </row>
    <row r="471" spans="2:65" s="1" customFormat="1" ht="11.25">
      <c r="B471" s="33"/>
      <c r="D471" s="145" t="s">
        <v>191</v>
      </c>
      <c r="F471" s="146" t="s">
        <v>534</v>
      </c>
      <c r="I471" s="147"/>
      <c r="L471" s="33"/>
      <c r="M471" s="148"/>
      <c r="T471" s="54"/>
      <c r="AT471" s="18" t="s">
        <v>191</v>
      </c>
      <c r="AU471" s="18" t="s">
        <v>82</v>
      </c>
    </row>
    <row r="472" spans="2:65" s="12" customFormat="1" ht="11.25">
      <c r="B472" s="149"/>
      <c r="D472" s="150" t="s">
        <v>193</v>
      </c>
      <c r="E472" s="151" t="s">
        <v>20</v>
      </c>
      <c r="F472" s="152" t="s">
        <v>504</v>
      </c>
      <c r="H472" s="151" t="s">
        <v>20</v>
      </c>
      <c r="I472" s="153"/>
      <c r="L472" s="149"/>
      <c r="M472" s="154"/>
      <c r="T472" s="155"/>
      <c r="AT472" s="151" t="s">
        <v>193</v>
      </c>
      <c r="AU472" s="151" t="s">
        <v>82</v>
      </c>
      <c r="AV472" s="12" t="s">
        <v>22</v>
      </c>
      <c r="AW472" s="12" t="s">
        <v>36</v>
      </c>
      <c r="AX472" s="12" t="s">
        <v>74</v>
      </c>
      <c r="AY472" s="151" t="s">
        <v>181</v>
      </c>
    </row>
    <row r="473" spans="2:65" s="12" customFormat="1" ht="11.25">
      <c r="B473" s="149"/>
      <c r="D473" s="150" t="s">
        <v>193</v>
      </c>
      <c r="E473" s="151" t="s">
        <v>20</v>
      </c>
      <c r="F473" s="152" t="s">
        <v>535</v>
      </c>
      <c r="H473" s="151" t="s">
        <v>20</v>
      </c>
      <c r="I473" s="153"/>
      <c r="L473" s="149"/>
      <c r="M473" s="154"/>
      <c r="T473" s="155"/>
      <c r="AT473" s="151" t="s">
        <v>193</v>
      </c>
      <c r="AU473" s="151" t="s">
        <v>82</v>
      </c>
      <c r="AV473" s="12" t="s">
        <v>22</v>
      </c>
      <c r="AW473" s="12" t="s">
        <v>36</v>
      </c>
      <c r="AX473" s="12" t="s">
        <v>74</v>
      </c>
      <c r="AY473" s="151" t="s">
        <v>181</v>
      </c>
    </row>
    <row r="474" spans="2:65" s="13" customFormat="1" ht="11.25">
      <c r="B474" s="156"/>
      <c r="D474" s="150" t="s">
        <v>193</v>
      </c>
      <c r="E474" s="157" t="s">
        <v>20</v>
      </c>
      <c r="F474" s="158" t="s">
        <v>222</v>
      </c>
      <c r="H474" s="159">
        <v>6</v>
      </c>
      <c r="I474" s="160"/>
      <c r="L474" s="156"/>
      <c r="M474" s="161"/>
      <c r="T474" s="162"/>
      <c r="AT474" s="157" t="s">
        <v>193</v>
      </c>
      <c r="AU474" s="157" t="s">
        <v>82</v>
      </c>
      <c r="AV474" s="13" t="s">
        <v>82</v>
      </c>
      <c r="AW474" s="13" t="s">
        <v>36</v>
      </c>
      <c r="AX474" s="13" t="s">
        <v>22</v>
      </c>
      <c r="AY474" s="157" t="s">
        <v>181</v>
      </c>
    </row>
    <row r="475" spans="2:65" s="1" customFormat="1" ht="16.5" customHeight="1">
      <c r="B475" s="33"/>
      <c r="C475" s="177" t="s">
        <v>536</v>
      </c>
      <c r="D475" s="177" t="s">
        <v>309</v>
      </c>
      <c r="E475" s="178" t="s">
        <v>537</v>
      </c>
      <c r="F475" s="179" t="s">
        <v>538</v>
      </c>
      <c r="G475" s="180" t="s">
        <v>187</v>
      </c>
      <c r="H475" s="181">
        <v>6</v>
      </c>
      <c r="I475" s="182"/>
      <c r="J475" s="183">
        <f>ROUND(I475*H475,2)</f>
        <v>0</v>
      </c>
      <c r="K475" s="179" t="s">
        <v>188</v>
      </c>
      <c r="L475" s="184"/>
      <c r="M475" s="185" t="s">
        <v>20</v>
      </c>
      <c r="N475" s="186" t="s">
        <v>45</v>
      </c>
      <c r="P475" s="141">
        <f>O475*H475</f>
        <v>0</v>
      </c>
      <c r="Q475" s="141">
        <v>5.5999999999999999E-3</v>
      </c>
      <c r="R475" s="141">
        <f>Q475*H475</f>
        <v>3.3599999999999998E-2</v>
      </c>
      <c r="S475" s="141">
        <v>0</v>
      </c>
      <c r="T475" s="142">
        <f>S475*H475</f>
        <v>0</v>
      </c>
      <c r="AR475" s="143" t="s">
        <v>431</v>
      </c>
      <c r="AT475" s="143" t="s">
        <v>309</v>
      </c>
      <c r="AU475" s="143" t="s">
        <v>82</v>
      </c>
      <c r="AY475" s="18" t="s">
        <v>181</v>
      </c>
      <c r="BE475" s="144">
        <f>IF(N475="základní",J475,0)</f>
        <v>0</v>
      </c>
      <c r="BF475" s="144">
        <f>IF(N475="snížená",J475,0)</f>
        <v>0</v>
      </c>
      <c r="BG475" s="144">
        <f>IF(N475="zákl. přenesená",J475,0)</f>
        <v>0</v>
      </c>
      <c r="BH475" s="144">
        <f>IF(N475="sníž. přenesená",J475,0)</f>
        <v>0</v>
      </c>
      <c r="BI475" s="144">
        <f>IF(N475="nulová",J475,0)</f>
        <v>0</v>
      </c>
      <c r="BJ475" s="18" t="s">
        <v>22</v>
      </c>
      <c r="BK475" s="144">
        <f>ROUND(I475*H475,2)</f>
        <v>0</v>
      </c>
      <c r="BL475" s="18" t="s">
        <v>317</v>
      </c>
      <c r="BM475" s="143" t="s">
        <v>539</v>
      </c>
    </row>
    <row r="476" spans="2:65" s="1" customFormat="1" ht="33" customHeight="1">
      <c r="B476" s="33"/>
      <c r="C476" s="132" t="s">
        <v>540</v>
      </c>
      <c r="D476" s="132" t="s">
        <v>184</v>
      </c>
      <c r="E476" s="133" t="s">
        <v>541</v>
      </c>
      <c r="F476" s="134" t="s">
        <v>542</v>
      </c>
      <c r="G476" s="135" t="s">
        <v>491</v>
      </c>
      <c r="H476" s="136">
        <v>2</v>
      </c>
      <c r="I476" s="137"/>
      <c r="J476" s="138">
        <f>ROUND(I476*H476,2)</f>
        <v>0</v>
      </c>
      <c r="K476" s="134" t="s">
        <v>188</v>
      </c>
      <c r="L476" s="33"/>
      <c r="M476" s="139" t="s">
        <v>20</v>
      </c>
      <c r="N476" s="140" t="s">
        <v>45</v>
      </c>
      <c r="P476" s="141">
        <f>O476*H476</f>
        <v>0</v>
      </c>
      <c r="Q476" s="141">
        <v>0</v>
      </c>
      <c r="R476" s="141">
        <f>Q476*H476</f>
        <v>0</v>
      </c>
      <c r="S476" s="141">
        <v>1.8800000000000001E-2</v>
      </c>
      <c r="T476" s="142">
        <f>S476*H476</f>
        <v>3.7600000000000001E-2</v>
      </c>
      <c r="AR476" s="143" t="s">
        <v>317</v>
      </c>
      <c r="AT476" s="143" t="s">
        <v>184</v>
      </c>
      <c r="AU476" s="143" t="s">
        <v>82</v>
      </c>
      <c r="AY476" s="18" t="s">
        <v>181</v>
      </c>
      <c r="BE476" s="144">
        <f>IF(N476="základní",J476,0)</f>
        <v>0</v>
      </c>
      <c r="BF476" s="144">
        <f>IF(N476="snížená",J476,0)</f>
        <v>0</v>
      </c>
      <c r="BG476" s="144">
        <f>IF(N476="zákl. přenesená",J476,0)</f>
        <v>0</v>
      </c>
      <c r="BH476" s="144">
        <f>IF(N476="sníž. přenesená",J476,0)</f>
        <v>0</v>
      </c>
      <c r="BI476" s="144">
        <f>IF(N476="nulová",J476,0)</f>
        <v>0</v>
      </c>
      <c r="BJ476" s="18" t="s">
        <v>22</v>
      </c>
      <c r="BK476" s="144">
        <f>ROUND(I476*H476,2)</f>
        <v>0</v>
      </c>
      <c r="BL476" s="18" t="s">
        <v>317</v>
      </c>
      <c r="BM476" s="143" t="s">
        <v>543</v>
      </c>
    </row>
    <row r="477" spans="2:65" s="1" customFormat="1" ht="11.25">
      <c r="B477" s="33"/>
      <c r="D477" s="145" t="s">
        <v>191</v>
      </c>
      <c r="F477" s="146" t="s">
        <v>544</v>
      </c>
      <c r="I477" s="147"/>
      <c r="L477" s="33"/>
      <c r="M477" s="148"/>
      <c r="T477" s="54"/>
      <c r="AT477" s="18" t="s">
        <v>191</v>
      </c>
      <c r="AU477" s="18" t="s">
        <v>82</v>
      </c>
    </row>
    <row r="478" spans="2:65" s="12" customFormat="1" ht="11.25">
      <c r="B478" s="149"/>
      <c r="D478" s="150" t="s">
        <v>193</v>
      </c>
      <c r="E478" s="151" t="s">
        <v>20</v>
      </c>
      <c r="F478" s="152" t="s">
        <v>194</v>
      </c>
      <c r="H478" s="151" t="s">
        <v>20</v>
      </c>
      <c r="I478" s="153"/>
      <c r="L478" s="149"/>
      <c r="M478" s="154"/>
      <c r="T478" s="155"/>
      <c r="AT478" s="151" t="s">
        <v>193</v>
      </c>
      <c r="AU478" s="151" t="s">
        <v>82</v>
      </c>
      <c r="AV478" s="12" t="s">
        <v>22</v>
      </c>
      <c r="AW478" s="12" t="s">
        <v>36</v>
      </c>
      <c r="AX478" s="12" t="s">
        <v>74</v>
      </c>
      <c r="AY478" s="151" t="s">
        <v>181</v>
      </c>
    </row>
    <row r="479" spans="2:65" s="13" customFormat="1" ht="11.25">
      <c r="B479" s="156"/>
      <c r="D479" s="150" t="s">
        <v>193</v>
      </c>
      <c r="E479" s="157" t="s">
        <v>20</v>
      </c>
      <c r="F479" s="158" t="s">
        <v>74</v>
      </c>
      <c r="H479" s="159">
        <v>0</v>
      </c>
      <c r="I479" s="160"/>
      <c r="L479" s="156"/>
      <c r="M479" s="161"/>
      <c r="T479" s="162"/>
      <c r="AT479" s="157" t="s">
        <v>193</v>
      </c>
      <c r="AU479" s="157" t="s">
        <v>82</v>
      </c>
      <c r="AV479" s="13" t="s">
        <v>82</v>
      </c>
      <c r="AW479" s="13" t="s">
        <v>36</v>
      </c>
      <c r="AX479" s="13" t="s">
        <v>74</v>
      </c>
      <c r="AY479" s="157" t="s">
        <v>181</v>
      </c>
    </row>
    <row r="480" spans="2:65" s="12" customFormat="1" ht="11.25">
      <c r="B480" s="149"/>
      <c r="D480" s="150" t="s">
        <v>193</v>
      </c>
      <c r="E480" s="151" t="s">
        <v>20</v>
      </c>
      <c r="F480" s="152" t="s">
        <v>199</v>
      </c>
      <c r="H480" s="151" t="s">
        <v>20</v>
      </c>
      <c r="I480" s="153"/>
      <c r="L480" s="149"/>
      <c r="M480" s="154"/>
      <c r="T480" s="155"/>
      <c r="AT480" s="151" t="s">
        <v>193</v>
      </c>
      <c r="AU480" s="151" t="s">
        <v>82</v>
      </c>
      <c r="AV480" s="12" t="s">
        <v>22</v>
      </c>
      <c r="AW480" s="12" t="s">
        <v>36</v>
      </c>
      <c r="AX480" s="12" t="s">
        <v>74</v>
      </c>
      <c r="AY480" s="151" t="s">
        <v>181</v>
      </c>
    </row>
    <row r="481" spans="2:65" s="13" customFormat="1" ht="11.25">
      <c r="B481" s="156"/>
      <c r="D481" s="150" t="s">
        <v>193</v>
      </c>
      <c r="E481" s="157" t="s">
        <v>20</v>
      </c>
      <c r="F481" s="158" t="s">
        <v>22</v>
      </c>
      <c r="H481" s="159">
        <v>1</v>
      </c>
      <c r="I481" s="160"/>
      <c r="L481" s="156"/>
      <c r="M481" s="161"/>
      <c r="T481" s="162"/>
      <c r="AT481" s="157" t="s">
        <v>193</v>
      </c>
      <c r="AU481" s="157" t="s">
        <v>82</v>
      </c>
      <c r="AV481" s="13" t="s">
        <v>82</v>
      </c>
      <c r="AW481" s="13" t="s">
        <v>36</v>
      </c>
      <c r="AX481" s="13" t="s">
        <v>74</v>
      </c>
      <c r="AY481" s="157" t="s">
        <v>181</v>
      </c>
    </row>
    <row r="482" spans="2:65" s="12" customFormat="1" ht="11.25">
      <c r="B482" s="149"/>
      <c r="D482" s="150" t="s">
        <v>193</v>
      </c>
      <c r="E482" s="151" t="s">
        <v>20</v>
      </c>
      <c r="F482" s="152" t="s">
        <v>201</v>
      </c>
      <c r="H482" s="151" t="s">
        <v>20</v>
      </c>
      <c r="I482" s="153"/>
      <c r="L482" s="149"/>
      <c r="M482" s="154"/>
      <c r="T482" s="155"/>
      <c r="AT482" s="151" t="s">
        <v>193</v>
      </c>
      <c r="AU482" s="151" t="s">
        <v>82</v>
      </c>
      <c r="AV482" s="12" t="s">
        <v>22</v>
      </c>
      <c r="AW482" s="12" t="s">
        <v>36</v>
      </c>
      <c r="AX482" s="12" t="s">
        <v>74</v>
      </c>
      <c r="AY482" s="151" t="s">
        <v>181</v>
      </c>
    </row>
    <row r="483" spans="2:65" s="13" customFormat="1" ht="11.25">
      <c r="B483" s="156"/>
      <c r="D483" s="150" t="s">
        <v>193</v>
      </c>
      <c r="E483" s="157" t="s">
        <v>20</v>
      </c>
      <c r="F483" s="158" t="s">
        <v>22</v>
      </c>
      <c r="H483" s="159">
        <v>1</v>
      </c>
      <c r="I483" s="160"/>
      <c r="L483" s="156"/>
      <c r="M483" s="161"/>
      <c r="T483" s="162"/>
      <c r="AT483" s="157" t="s">
        <v>193</v>
      </c>
      <c r="AU483" s="157" t="s">
        <v>82</v>
      </c>
      <c r="AV483" s="13" t="s">
        <v>82</v>
      </c>
      <c r="AW483" s="13" t="s">
        <v>36</v>
      </c>
      <c r="AX483" s="13" t="s">
        <v>74</v>
      </c>
      <c r="AY483" s="157" t="s">
        <v>181</v>
      </c>
    </row>
    <row r="484" spans="2:65" s="14" customFormat="1" ht="11.25">
      <c r="B484" s="163"/>
      <c r="D484" s="150" t="s">
        <v>193</v>
      </c>
      <c r="E484" s="164" t="s">
        <v>20</v>
      </c>
      <c r="F484" s="165" t="s">
        <v>202</v>
      </c>
      <c r="H484" s="166">
        <v>2</v>
      </c>
      <c r="I484" s="167"/>
      <c r="L484" s="163"/>
      <c r="M484" s="168"/>
      <c r="T484" s="169"/>
      <c r="AT484" s="164" t="s">
        <v>193</v>
      </c>
      <c r="AU484" s="164" t="s">
        <v>82</v>
      </c>
      <c r="AV484" s="14" t="s">
        <v>189</v>
      </c>
      <c r="AW484" s="14" t="s">
        <v>36</v>
      </c>
      <c r="AX484" s="14" t="s">
        <v>22</v>
      </c>
      <c r="AY484" s="164" t="s">
        <v>181</v>
      </c>
    </row>
    <row r="485" spans="2:65" s="1" customFormat="1" ht="16.5" customHeight="1">
      <c r="B485" s="33"/>
      <c r="C485" s="132" t="s">
        <v>545</v>
      </c>
      <c r="D485" s="132" t="s">
        <v>184</v>
      </c>
      <c r="E485" s="133" t="s">
        <v>546</v>
      </c>
      <c r="F485" s="134" t="s">
        <v>547</v>
      </c>
      <c r="G485" s="135" t="s">
        <v>491</v>
      </c>
      <c r="H485" s="136">
        <v>4</v>
      </c>
      <c r="I485" s="137"/>
      <c r="J485" s="138">
        <f>ROUND(I485*H485,2)</f>
        <v>0</v>
      </c>
      <c r="K485" s="134" t="s">
        <v>188</v>
      </c>
      <c r="L485" s="33"/>
      <c r="M485" s="139" t="s">
        <v>20</v>
      </c>
      <c r="N485" s="140" t="s">
        <v>45</v>
      </c>
      <c r="P485" s="141">
        <f>O485*H485</f>
        <v>0</v>
      </c>
      <c r="Q485" s="141">
        <v>0</v>
      </c>
      <c r="R485" s="141">
        <f>Q485*H485</f>
        <v>0</v>
      </c>
      <c r="S485" s="141">
        <v>8.5999999999999998E-4</v>
      </c>
      <c r="T485" s="142">
        <f>S485*H485</f>
        <v>3.4399999999999999E-3</v>
      </c>
      <c r="AR485" s="143" t="s">
        <v>317</v>
      </c>
      <c r="AT485" s="143" t="s">
        <v>184</v>
      </c>
      <c r="AU485" s="143" t="s">
        <v>82</v>
      </c>
      <c r="AY485" s="18" t="s">
        <v>181</v>
      </c>
      <c r="BE485" s="144">
        <f>IF(N485="základní",J485,0)</f>
        <v>0</v>
      </c>
      <c r="BF485" s="144">
        <f>IF(N485="snížená",J485,0)</f>
        <v>0</v>
      </c>
      <c r="BG485" s="144">
        <f>IF(N485="zákl. přenesená",J485,0)</f>
        <v>0</v>
      </c>
      <c r="BH485" s="144">
        <f>IF(N485="sníž. přenesená",J485,0)</f>
        <v>0</v>
      </c>
      <c r="BI485" s="144">
        <f>IF(N485="nulová",J485,0)</f>
        <v>0</v>
      </c>
      <c r="BJ485" s="18" t="s">
        <v>22</v>
      </c>
      <c r="BK485" s="144">
        <f>ROUND(I485*H485,2)</f>
        <v>0</v>
      </c>
      <c r="BL485" s="18" t="s">
        <v>317</v>
      </c>
      <c r="BM485" s="143" t="s">
        <v>548</v>
      </c>
    </row>
    <row r="486" spans="2:65" s="1" customFormat="1" ht="11.25">
      <c r="B486" s="33"/>
      <c r="D486" s="145" t="s">
        <v>191</v>
      </c>
      <c r="F486" s="146" t="s">
        <v>549</v>
      </c>
      <c r="I486" s="147"/>
      <c r="L486" s="33"/>
      <c r="M486" s="148"/>
      <c r="T486" s="54"/>
      <c r="AT486" s="18" t="s">
        <v>191</v>
      </c>
      <c r="AU486" s="18" t="s">
        <v>82</v>
      </c>
    </row>
    <row r="487" spans="2:65" s="12" customFormat="1" ht="11.25">
      <c r="B487" s="149"/>
      <c r="D487" s="150" t="s">
        <v>193</v>
      </c>
      <c r="E487" s="151" t="s">
        <v>20</v>
      </c>
      <c r="F487" s="152" t="s">
        <v>194</v>
      </c>
      <c r="H487" s="151" t="s">
        <v>20</v>
      </c>
      <c r="I487" s="153"/>
      <c r="L487" s="149"/>
      <c r="M487" s="154"/>
      <c r="T487" s="155"/>
      <c r="AT487" s="151" t="s">
        <v>193</v>
      </c>
      <c r="AU487" s="151" t="s">
        <v>82</v>
      </c>
      <c r="AV487" s="12" t="s">
        <v>22</v>
      </c>
      <c r="AW487" s="12" t="s">
        <v>36</v>
      </c>
      <c r="AX487" s="12" t="s">
        <v>74</v>
      </c>
      <c r="AY487" s="151" t="s">
        <v>181</v>
      </c>
    </row>
    <row r="488" spans="2:65" s="13" customFormat="1" ht="11.25">
      <c r="B488" s="156"/>
      <c r="D488" s="150" t="s">
        <v>193</v>
      </c>
      <c r="E488" s="157" t="s">
        <v>20</v>
      </c>
      <c r="F488" s="158" t="s">
        <v>82</v>
      </c>
      <c r="H488" s="159">
        <v>2</v>
      </c>
      <c r="I488" s="160"/>
      <c r="L488" s="156"/>
      <c r="M488" s="161"/>
      <c r="T488" s="162"/>
      <c r="AT488" s="157" t="s">
        <v>193</v>
      </c>
      <c r="AU488" s="157" t="s">
        <v>82</v>
      </c>
      <c r="AV488" s="13" t="s">
        <v>82</v>
      </c>
      <c r="AW488" s="13" t="s">
        <v>36</v>
      </c>
      <c r="AX488" s="13" t="s">
        <v>74</v>
      </c>
      <c r="AY488" s="157" t="s">
        <v>181</v>
      </c>
    </row>
    <row r="489" spans="2:65" s="12" customFormat="1" ht="11.25">
      <c r="B489" s="149"/>
      <c r="D489" s="150" t="s">
        <v>193</v>
      </c>
      <c r="E489" s="151" t="s">
        <v>20</v>
      </c>
      <c r="F489" s="152" t="s">
        <v>199</v>
      </c>
      <c r="H489" s="151" t="s">
        <v>20</v>
      </c>
      <c r="I489" s="153"/>
      <c r="L489" s="149"/>
      <c r="M489" s="154"/>
      <c r="T489" s="155"/>
      <c r="AT489" s="151" t="s">
        <v>193</v>
      </c>
      <c r="AU489" s="151" t="s">
        <v>82</v>
      </c>
      <c r="AV489" s="12" t="s">
        <v>22</v>
      </c>
      <c r="AW489" s="12" t="s">
        <v>36</v>
      </c>
      <c r="AX489" s="12" t="s">
        <v>74</v>
      </c>
      <c r="AY489" s="151" t="s">
        <v>181</v>
      </c>
    </row>
    <row r="490" spans="2:65" s="13" customFormat="1" ht="11.25">
      <c r="B490" s="156"/>
      <c r="D490" s="150" t="s">
        <v>193</v>
      </c>
      <c r="E490" s="157" t="s">
        <v>20</v>
      </c>
      <c r="F490" s="158" t="s">
        <v>22</v>
      </c>
      <c r="H490" s="159">
        <v>1</v>
      </c>
      <c r="I490" s="160"/>
      <c r="L490" s="156"/>
      <c r="M490" s="161"/>
      <c r="T490" s="162"/>
      <c r="AT490" s="157" t="s">
        <v>193</v>
      </c>
      <c r="AU490" s="157" t="s">
        <v>82</v>
      </c>
      <c r="AV490" s="13" t="s">
        <v>82</v>
      </c>
      <c r="AW490" s="13" t="s">
        <v>36</v>
      </c>
      <c r="AX490" s="13" t="s">
        <v>74</v>
      </c>
      <c r="AY490" s="157" t="s">
        <v>181</v>
      </c>
    </row>
    <row r="491" spans="2:65" s="12" customFormat="1" ht="11.25">
      <c r="B491" s="149"/>
      <c r="D491" s="150" t="s">
        <v>193</v>
      </c>
      <c r="E491" s="151" t="s">
        <v>20</v>
      </c>
      <c r="F491" s="152" t="s">
        <v>201</v>
      </c>
      <c r="H491" s="151" t="s">
        <v>20</v>
      </c>
      <c r="I491" s="153"/>
      <c r="L491" s="149"/>
      <c r="M491" s="154"/>
      <c r="T491" s="155"/>
      <c r="AT491" s="151" t="s">
        <v>193</v>
      </c>
      <c r="AU491" s="151" t="s">
        <v>82</v>
      </c>
      <c r="AV491" s="12" t="s">
        <v>22</v>
      </c>
      <c r="AW491" s="12" t="s">
        <v>36</v>
      </c>
      <c r="AX491" s="12" t="s">
        <v>74</v>
      </c>
      <c r="AY491" s="151" t="s">
        <v>181</v>
      </c>
    </row>
    <row r="492" spans="2:65" s="13" customFormat="1" ht="11.25">
      <c r="B492" s="156"/>
      <c r="D492" s="150" t="s">
        <v>193</v>
      </c>
      <c r="E492" s="157" t="s">
        <v>20</v>
      </c>
      <c r="F492" s="158" t="s">
        <v>22</v>
      </c>
      <c r="H492" s="159">
        <v>1</v>
      </c>
      <c r="I492" s="160"/>
      <c r="L492" s="156"/>
      <c r="M492" s="161"/>
      <c r="T492" s="162"/>
      <c r="AT492" s="157" t="s">
        <v>193</v>
      </c>
      <c r="AU492" s="157" t="s">
        <v>82</v>
      </c>
      <c r="AV492" s="13" t="s">
        <v>82</v>
      </c>
      <c r="AW492" s="13" t="s">
        <v>36</v>
      </c>
      <c r="AX492" s="13" t="s">
        <v>74</v>
      </c>
      <c r="AY492" s="157" t="s">
        <v>181</v>
      </c>
    </row>
    <row r="493" spans="2:65" s="14" customFormat="1" ht="11.25">
      <c r="B493" s="163"/>
      <c r="D493" s="150" t="s">
        <v>193</v>
      </c>
      <c r="E493" s="164" t="s">
        <v>20</v>
      </c>
      <c r="F493" s="165" t="s">
        <v>202</v>
      </c>
      <c r="H493" s="166">
        <v>4</v>
      </c>
      <c r="I493" s="167"/>
      <c r="L493" s="163"/>
      <c r="M493" s="168"/>
      <c r="T493" s="169"/>
      <c r="AT493" s="164" t="s">
        <v>193</v>
      </c>
      <c r="AU493" s="164" t="s">
        <v>82</v>
      </c>
      <c r="AV493" s="14" t="s">
        <v>189</v>
      </c>
      <c r="AW493" s="14" t="s">
        <v>36</v>
      </c>
      <c r="AX493" s="14" t="s">
        <v>22</v>
      </c>
      <c r="AY493" s="164" t="s">
        <v>181</v>
      </c>
    </row>
    <row r="494" spans="2:65" s="1" customFormat="1" ht="21.75" customHeight="1">
      <c r="B494" s="33"/>
      <c r="C494" s="132" t="s">
        <v>550</v>
      </c>
      <c r="D494" s="132" t="s">
        <v>184</v>
      </c>
      <c r="E494" s="133" t="s">
        <v>551</v>
      </c>
      <c r="F494" s="134" t="s">
        <v>552</v>
      </c>
      <c r="G494" s="135" t="s">
        <v>491</v>
      </c>
      <c r="H494" s="136">
        <v>2</v>
      </c>
      <c r="I494" s="137"/>
      <c r="J494" s="138">
        <f>ROUND(I494*H494,2)</f>
        <v>0</v>
      </c>
      <c r="K494" s="134" t="s">
        <v>188</v>
      </c>
      <c r="L494" s="33"/>
      <c r="M494" s="139" t="s">
        <v>20</v>
      </c>
      <c r="N494" s="140" t="s">
        <v>45</v>
      </c>
      <c r="P494" s="141">
        <f>O494*H494</f>
        <v>0</v>
      </c>
      <c r="Q494" s="141">
        <v>0</v>
      </c>
      <c r="R494" s="141">
        <f>Q494*H494</f>
        <v>0</v>
      </c>
      <c r="S494" s="141">
        <v>1.7600000000000001E-3</v>
      </c>
      <c r="T494" s="142">
        <f>S494*H494</f>
        <v>3.5200000000000001E-3</v>
      </c>
      <c r="AR494" s="143" t="s">
        <v>317</v>
      </c>
      <c r="AT494" s="143" t="s">
        <v>184</v>
      </c>
      <c r="AU494" s="143" t="s">
        <v>82</v>
      </c>
      <c r="AY494" s="18" t="s">
        <v>181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8" t="s">
        <v>22</v>
      </c>
      <c r="BK494" s="144">
        <f>ROUND(I494*H494,2)</f>
        <v>0</v>
      </c>
      <c r="BL494" s="18" t="s">
        <v>317</v>
      </c>
      <c r="BM494" s="143" t="s">
        <v>553</v>
      </c>
    </row>
    <row r="495" spans="2:65" s="1" customFormat="1" ht="11.25">
      <c r="B495" s="33"/>
      <c r="D495" s="145" t="s">
        <v>191</v>
      </c>
      <c r="F495" s="146" t="s">
        <v>554</v>
      </c>
      <c r="I495" s="147"/>
      <c r="L495" s="33"/>
      <c r="M495" s="148"/>
      <c r="T495" s="54"/>
      <c r="AT495" s="18" t="s">
        <v>191</v>
      </c>
      <c r="AU495" s="18" t="s">
        <v>82</v>
      </c>
    </row>
    <row r="496" spans="2:65" s="12" customFormat="1" ht="11.25">
      <c r="B496" s="149"/>
      <c r="D496" s="150" t="s">
        <v>193</v>
      </c>
      <c r="E496" s="151" t="s">
        <v>20</v>
      </c>
      <c r="F496" s="152" t="s">
        <v>194</v>
      </c>
      <c r="H496" s="151" t="s">
        <v>20</v>
      </c>
      <c r="I496" s="153"/>
      <c r="L496" s="149"/>
      <c r="M496" s="154"/>
      <c r="T496" s="155"/>
      <c r="AT496" s="151" t="s">
        <v>193</v>
      </c>
      <c r="AU496" s="151" t="s">
        <v>82</v>
      </c>
      <c r="AV496" s="12" t="s">
        <v>22</v>
      </c>
      <c r="AW496" s="12" t="s">
        <v>36</v>
      </c>
      <c r="AX496" s="12" t="s">
        <v>74</v>
      </c>
      <c r="AY496" s="151" t="s">
        <v>181</v>
      </c>
    </row>
    <row r="497" spans="2:65" s="13" customFormat="1" ht="11.25">
      <c r="B497" s="156"/>
      <c r="D497" s="150" t="s">
        <v>193</v>
      </c>
      <c r="E497" s="157" t="s">
        <v>20</v>
      </c>
      <c r="F497" s="158" t="s">
        <v>74</v>
      </c>
      <c r="H497" s="159">
        <v>0</v>
      </c>
      <c r="I497" s="160"/>
      <c r="L497" s="156"/>
      <c r="M497" s="161"/>
      <c r="T497" s="162"/>
      <c r="AT497" s="157" t="s">
        <v>193</v>
      </c>
      <c r="AU497" s="157" t="s">
        <v>82</v>
      </c>
      <c r="AV497" s="13" t="s">
        <v>82</v>
      </c>
      <c r="AW497" s="13" t="s">
        <v>36</v>
      </c>
      <c r="AX497" s="13" t="s">
        <v>74</v>
      </c>
      <c r="AY497" s="157" t="s">
        <v>181</v>
      </c>
    </row>
    <row r="498" spans="2:65" s="12" customFormat="1" ht="11.25">
      <c r="B498" s="149"/>
      <c r="D498" s="150" t="s">
        <v>193</v>
      </c>
      <c r="E498" s="151" t="s">
        <v>20</v>
      </c>
      <c r="F498" s="152" t="s">
        <v>199</v>
      </c>
      <c r="H498" s="151" t="s">
        <v>20</v>
      </c>
      <c r="I498" s="153"/>
      <c r="L498" s="149"/>
      <c r="M498" s="154"/>
      <c r="T498" s="155"/>
      <c r="AT498" s="151" t="s">
        <v>193</v>
      </c>
      <c r="AU498" s="151" t="s">
        <v>82</v>
      </c>
      <c r="AV498" s="12" t="s">
        <v>22</v>
      </c>
      <c r="AW498" s="12" t="s">
        <v>36</v>
      </c>
      <c r="AX498" s="12" t="s">
        <v>74</v>
      </c>
      <c r="AY498" s="151" t="s">
        <v>181</v>
      </c>
    </row>
    <row r="499" spans="2:65" s="13" customFormat="1" ht="11.25">
      <c r="B499" s="156"/>
      <c r="D499" s="150" t="s">
        <v>193</v>
      </c>
      <c r="E499" s="157" t="s">
        <v>20</v>
      </c>
      <c r="F499" s="158" t="s">
        <v>22</v>
      </c>
      <c r="H499" s="159">
        <v>1</v>
      </c>
      <c r="I499" s="160"/>
      <c r="L499" s="156"/>
      <c r="M499" s="161"/>
      <c r="T499" s="162"/>
      <c r="AT499" s="157" t="s">
        <v>193</v>
      </c>
      <c r="AU499" s="157" t="s">
        <v>82</v>
      </c>
      <c r="AV499" s="13" t="s">
        <v>82</v>
      </c>
      <c r="AW499" s="13" t="s">
        <v>36</v>
      </c>
      <c r="AX499" s="13" t="s">
        <v>74</v>
      </c>
      <c r="AY499" s="157" t="s">
        <v>181</v>
      </c>
    </row>
    <row r="500" spans="2:65" s="12" customFormat="1" ht="11.25">
      <c r="B500" s="149"/>
      <c r="D500" s="150" t="s">
        <v>193</v>
      </c>
      <c r="E500" s="151" t="s">
        <v>20</v>
      </c>
      <c r="F500" s="152" t="s">
        <v>201</v>
      </c>
      <c r="H500" s="151" t="s">
        <v>20</v>
      </c>
      <c r="I500" s="153"/>
      <c r="L500" s="149"/>
      <c r="M500" s="154"/>
      <c r="T500" s="155"/>
      <c r="AT500" s="151" t="s">
        <v>193</v>
      </c>
      <c r="AU500" s="151" t="s">
        <v>82</v>
      </c>
      <c r="AV500" s="12" t="s">
        <v>22</v>
      </c>
      <c r="AW500" s="12" t="s">
        <v>36</v>
      </c>
      <c r="AX500" s="12" t="s">
        <v>74</v>
      </c>
      <c r="AY500" s="151" t="s">
        <v>181</v>
      </c>
    </row>
    <row r="501" spans="2:65" s="13" customFormat="1" ht="11.25">
      <c r="B501" s="156"/>
      <c r="D501" s="150" t="s">
        <v>193</v>
      </c>
      <c r="E501" s="157" t="s">
        <v>20</v>
      </c>
      <c r="F501" s="158" t="s">
        <v>22</v>
      </c>
      <c r="H501" s="159">
        <v>1</v>
      </c>
      <c r="I501" s="160"/>
      <c r="L501" s="156"/>
      <c r="M501" s="161"/>
      <c r="T501" s="162"/>
      <c r="AT501" s="157" t="s">
        <v>193</v>
      </c>
      <c r="AU501" s="157" t="s">
        <v>82</v>
      </c>
      <c r="AV501" s="13" t="s">
        <v>82</v>
      </c>
      <c r="AW501" s="13" t="s">
        <v>36</v>
      </c>
      <c r="AX501" s="13" t="s">
        <v>74</v>
      </c>
      <c r="AY501" s="157" t="s">
        <v>181</v>
      </c>
    </row>
    <row r="502" spans="2:65" s="14" customFormat="1" ht="11.25">
      <c r="B502" s="163"/>
      <c r="D502" s="150" t="s">
        <v>193</v>
      </c>
      <c r="E502" s="164" t="s">
        <v>20</v>
      </c>
      <c r="F502" s="165" t="s">
        <v>202</v>
      </c>
      <c r="H502" s="166">
        <v>2</v>
      </c>
      <c r="I502" s="167"/>
      <c r="L502" s="163"/>
      <c r="M502" s="168"/>
      <c r="T502" s="169"/>
      <c r="AT502" s="164" t="s">
        <v>193</v>
      </c>
      <c r="AU502" s="164" t="s">
        <v>82</v>
      </c>
      <c r="AV502" s="14" t="s">
        <v>189</v>
      </c>
      <c r="AW502" s="14" t="s">
        <v>36</v>
      </c>
      <c r="AX502" s="14" t="s">
        <v>22</v>
      </c>
      <c r="AY502" s="164" t="s">
        <v>181</v>
      </c>
    </row>
    <row r="503" spans="2:65" s="1" customFormat="1" ht="24.2" customHeight="1">
      <c r="B503" s="33"/>
      <c r="C503" s="132" t="s">
        <v>555</v>
      </c>
      <c r="D503" s="132" t="s">
        <v>184</v>
      </c>
      <c r="E503" s="133" t="s">
        <v>556</v>
      </c>
      <c r="F503" s="134" t="s">
        <v>557</v>
      </c>
      <c r="G503" s="135" t="s">
        <v>187</v>
      </c>
      <c r="H503" s="136">
        <v>7</v>
      </c>
      <c r="I503" s="137"/>
      <c r="J503" s="138">
        <f>ROUND(I503*H503,2)</f>
        <v>0</v>
      </c>
      <c r="K503" s="134" t="s">
        <v>188</v>
      </c>
      <c r="L503" s="33"/>
      <c r="M503" s="139" t="s">
        <v>20</v>
      </c>
      <c r="N503" s="140" t="s">
        <v>45</v>
      </c>
      <c r="P503" s="141">
        <f>O503*H503</f>
        <v>0</v>
      </c>
      <c r="Q503" s="141">
        <v>0</v>
      </c>
      <c r="R503" s="141">
        <f>Q503*H503</f>
        <v>0</v>
      </c>
      <c r="S503" s="141">
        <v>8.5999999999999998E-4</v>
      </c>
      <c r="T503" s="142">
        <f>S503*H503</f>
        <v>6.0200000000000002E-3</v>
      </c>
      <c r="AR503" s="143" t="s">
        <v>317</v>
      </c>
      <c r="AT503" s="143" t="s">
        <v>184</v>
      </c>
      <c r="AU503" s="143" t="s">
        <v>82</v>
      </c>
      <c r="AY503" s="18" t="s">
        <v>181</v>
      </c>
      <c r="BE503" s="144">
        <f>IF(N503="základní",J503,0)</f>
        <v>0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8" t="s">
        <v>22</v>
      </c>
      <c r="BK503" s="144">
        <f>ROUND(I503*H503,2)</f>
        <v>0</v>
      </c>
      <c r="BL503" s="18" t="s">
        <v>317</v>
      </c>
      <c r="BM503" s="143" t="s">
        <v>558</v>
      </c>
    </row>
    <row r="504" spans="2:65" s="1" customFormat="1" ht="11.25">
      <c r="B504" s="33"/>
      <c r="D504" s="145" t="s">
        <v>191</v>
      </c>
      <c r="F504" s="146" t="s">
        <v>559</v>
      </c>
      <c r="I504" s="147"/>
      <c r="L504" s="33"/>
      <c r="M504" s="148"/>
      <c r="T504" s="54"/>
      <c r="AT504" s="18" t="s">
        <v>191</v>
      </c>
      <c r="AU504" s="18" t="s">
        <v>82</v>
      </c>
    </row>
    <row r="505" spans="2:65" s="12" customFormat="1" ht="11.25">
      <c r="B505" s="149"/>
      <c r="D505" s="150" t="s">
        <v>193</v>
      </c>
      <c r="E505" s="151" t="s">
        <v>20</v>
      </c>
      <c r="F505" s="152" t="s">
        <v>194</v>
      </c>
      <c r="H505" s="151" t="s">
        <v>20</v>
      </c>
      <c r="I505" s="153"/>
      <c r="L505" s="149"/>
      <c r="M505" s="154"/>
      <c r="T505" s="155"/>
      <c r="AT505" s="151" t="s">
        <v>193</v>
      </c>
      <c r="AU505" s="151" t="s">
        <v>82</v>
      </c>
      <c r="AV505" s="12" t="s">
        <v>22</v>
      </c>
      <c r="AW505" s="12" t="s">
        <v>36</v>
      </c>
      <c r="AX505" s="12" t="s">
        <v>74</v>
      </c>
      <c r="AY505" s="151" t="s">
        <v>181</v>
      </c>
    </row>
    <row r="506" spans="2:65" s="13" customFormat="1" ht="11.25">
      <c r="B506" s="156"/>
      <c r="D506" s="150" t="s">
        <v>193</v>
      </c>
      <c r="E506" s="157" t="s">
        <v>20</v>
      </c>
      <c r="F506" s="158" t="s">
        <v>82</v>
      </c>
      <c r="H506" s="159">
        <v>2</v>
      </c>
      <c r="I506" s="160"/>
      <c r="L506" s="156"/>
      <c r="M506" s="161"/>
      <c r="T506" s="162"/>
      <c r="AT506" s="157" t="s">
        <v>193</v>
      </c>
      <c r="AU506" s="157" t="s">
        <v>82</v>
      </c>
      <c r="AV506" s="13" t="s">
        <v>82</v>
      </c>
      <c r="AW506" s="13" t="s">
        <v>36</v>
      </c>
      <c r="AX506" s="13" t="s">
        <v>74</v>
      </c>
      <c r="AY506" s="157" t="s">
        <v>181</v>
      </c>
    </row>
    <row r="507" spans="2:65" s="12" customFormat="1" ht="11.25">
      <c r="B507" s="149"/>
      <c r="D507" s="150" t="s">
        <v>193</v>
      </c>
      <c r="E507" s="151" t="s">
        <v>20</v>
      </c>
      <c r="F507" s="152" t="s">
        <v>199</v>
      </c>
      <c r="H507" s="151" t="s">
        <v>20</v>
      </c>
      <c r="I507" s="153"/>
      <c r="L507" s="149"/>
      <c r="M507" s="154"/>
      <c r="T507" s="155"/>
      <c r="AT507" s="151" t="s">
        <v>193</v>
      </c>
      <c r="AU507" s="151" t="s">
        <v>82</v>
      </c>
      <c r="AV507" s="12" t="s">
        <v>22</v>
      </c>
      <c r="AW507" s="12" t="s">
        <v>36</v>
      </c>
      <c r="AX507" s="12" t="s">
        <v>74</v>
      </c>
      <c r="AY507" s="151" t="s">
        <v>181</v>
      </c>
    </row>
    <row r="508" spans="2:65" s="13" customFormat="1" ht="11.25">
      <c r="B508" s="156"/>
      <c r="D508" s="150" t="s">
        <v>193</v>
      </c>
      <c r="E508" s="157" t="s">
        <v>20</v>
      </c>
      <c r="F508" s="158" t="s">
        <v>182</v>
      </c>
      <c r="H508" s="159">
        <v>3</v>
      </c>
      <c r="I508" s="160"/>
      <c r="L508" s="156"/>
      <c r="M508" s="161"/>
      <c r="T508" s="162"/>
      <c r="AT508" s="157" t="s">
        <v>193</v>
      </c>
      <c r="AU508" s="157" t="s">
        <v>82</v>
      </c>
      <c r="AV508" s="13" t="s">
        <v>82</v>
      </c>
      <c r="AW508" s="13" t="s">
        <v>36</v>
      </c>
      <c r="AX508" s="13" t="s">
        <v>74</v>
      </c>
      <c r="AY508" s="157" t="s">
        <v>181</v>
      </c>
    </row>
    <row r="509" spans="2:65" s="12" customFormat="1" ht="11.25">
      <c r="B509" s="149"/>
      <c r="D509" s="150" t="s">
        <v>193</v>
      </c>
      <c r="E509" s="151" t="s">
        <v>20</v>
      </c>
      <c r="F509" s="152" t="s">
        <v>201</v>
      </c>
      <c r="H509" s="151" t="s">
        <v>20</v>
      </c>
      <c r="I509" s="153"/>
      <c r="L509" s="149"/>
      <c r="M509" s="154"/>
      <c r="T509" s="155"/>
      <c r="AT509" s="151" t="s">
        <v>193</v>
      </c>
      <c r="AU509" s="151" t="s">
        <v>82</v>
      </c>
      <c r="AV509" s="12" t="s">
        <v>22</v>
      </c>
      <c r="AW509" s="12" t="s">
        <v>36</v>
      </c>
      <c r="AX509" s="12" t="s">
        <v>74</v>
      </c>
      <c r="AY509" s="151" t="s">
        <v>181</v>
      </c>
    </row>
    <row r="510" spans="2:65" s="13" customFormat="1" ht="11.25">
      <c r="B510" s="156"/>
      <c r="D510" s="150" t="s">
        <v>193</v>
      </c>
      <c r="E510" s="157" t="s">
        <v>20</v>
      </c>
      <c r="F510" s="158" t="s">
        <v>82</v>
      </c>
      <c r="H510" s="159">
        <v>2</v>
      </c>
      <c r="I510" s="160"/>
      <c r="L510" s="156"/>
      <c r="M510" s="161"/>
      <c r="T510" s="162"/>
      <c r="AT510" s="157" t="s">
        <v>193</v>
      </c>
      <c r="AU510" s="157" t="s">
        <v>82</v>
      </c>
      <c r="AV510" s="13" t="s">
        <v>82</v>
      </c>
      <c r="AW510" s="13" t="s">
        <v>36</v>
      </c>
      <c r="AX510" s="13" t="s">
        <v>74</v>
      </c>
      <c r="AY510" s="157" t="s">
        <v>181</v>
      </c>
    </row>
    <row r="511" spans="2:65" s="14" customFormat="1" ht="11.25">
      <c r="B511" s="163"/>
      <c r="D511" s="150" t="s">
        <v>193</v>
      </c>
      <c r="E511" s="164" t="s">
        <v>20</v>
      </c>
      <c r="F511" s="165" t="s">
        <v>202</v>
      </c>
      <c r="H511" s="166">
        <v>7</v>
      </c>
      <c r="I511" s="167"/>
      <c r="L511" s="163"/>
      <c r="M511" s="168"/>
      <c r="T511" s="169"/>
      <c r="AT511" s="164" t="s">
        <v>193</v>
      </c>
      <c r="AU511" s="164" t="s">
        <v>82</v>
      </c>
      <c r="AV511" s="14" t="s">
        <v>189</v>
      </c>
      <c r="AW511" s="14" t="s">
        <v>36</v>
      </c>
      <c r="AX511" s="14" t="s">
        <v>22</v>
      </c>
      <c r="AY511" s="164" t="s">
        <v>181</v>
      </c>
    </row>
    <row r="512" spans="2:65" s="11" customFormat="1" ht="22.9" customHeight="1">
      <c r="B512" s="120"/>
      <c r="D512" s="121" t="s">
        <v>73</v>
      </c>
      <c r="E512" s="130" t="s">
        <v>560</v>
      </c>
      <c r="F512" s="130" t="s">
        <v>561</v>
      </c>
      <c r="I512" s="123"/>
      <c r="J512" s="131">
        <f>BK512</f>
        <v>0</v>
      </c>
      <c r="L512" s="120"/>
      <c r="M512" s="125"/>
      <c r="P512" s="126">
        <f>SUM(P513:P649)</f>
        <v>0</v>
      </c>
      <c r="R512" s="126">
        <f>SUM(R513:R649)</f>
        <v>4.6859377660000003</v>
      </c>
      <c r="T512" s="127">
        <f>SUM(T513:T649)</f>
        <v>0.29540063999999999</v>
      </c>
      <c r="AR512" s="121" t="s">
        <v>82</v>
      </c>
      <c r="AT512" s="128" t="s">
        <v>73</v>
      </c>
      <c r="AU512" s="128" t="s">
        <v>22</v>
      </c>
      <c r="AY512" s="121" t="s">
        <v>181</v>
      </c>
      <c r="BK512" s="129">
        <f>SUM(BK513:BK649)</f>
        <v>0</v>
      </c>
    </row>
    <row r="513" spans="2:65" s="1" customFormat="1" ht="62.65" customHeight="1">
      <c r="B513" s="33"/>
      <c r="C513" s="132" t="s">
        <v>562</v>
      </c>
      <c r="D513" s="132" t="s">
        <v>184</v>
      </c>
      <c r="E513" s="133" t="s">
        <v>563</v>
      </c>
      <c r="F513" s="134" t="s">
        <v>564</v>
      </c>
      <c r="G513" s="135" t="s">
        <v>211</v>
      </c>
      <c r="H513" s="136">
        <v>41.366999999999997</v>
      </c>
      <c r="I513" s="137"/>
      <c r="J513" s="138">
        <f>ROUND(I513*H513,2)</f>
        <v>0</v>
      </c>
      <c r="K513" s="134" t="s">
        <v>188</v>
      </c>
      <c r="L513" s="33"/>
      <c r="M513" s="139" t="s">
        <v>20</v>
      </c>
      <c r="N513" s="140" t="s">
        <v>45</v>
      </c>
      <c r="P513" s="141">
        <f>O513*H513</f>
        <v>0</v>
      </c>
      <c r="Q513" s="141">
        <v>2.614E-2</v>
      </c>
      <c r="R513" s="141">
        <f>Q513*H513</f>
        <v>1.08133338</v>
      </c>
      <c r="S513" s="141">
        <v>0</v>
      </c>
      <c r="T513" s="142">
        <f>S513*H513</f>
        <v>0</v>
      </c>
      <c r="AR513" s="143" t="s">
        <v>317</v>
      </c>
      <c r="AT513" s="143" t="s">
        <v>184</v>
      </c>
      <c r="AU513" s="143" t="s">
        <v>82</v>
      </c>
      <c r="AY513" s="18" t="s">
        <v>181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8" t="s">
        <v>22</v>
      </c>
      <c r="BK513" s="144">
        <f>ROUND(I513*H513,2)</f>
        <v>0</v>
      </c>
      <c r="BL513" s="18" t="s">
        <v>317</v>
      </c>
      <c r="BM513" s="143" t="s">
        <v>565</v>
      </c>
    </row>
    <row r="514" spans="2:65" s="1" customFormat="1" ht="11.25">
      <c r="B514" s="33"/>
      <c r="D514" s="145" t="s">
        <v>191</v>
      </c>
      <c r="F514" s="146" t="s">
        <v>566</v>
      </c>
      <c r="I514" s="147"/>
      <c r="L514" s="33"/>
      <c r="M514" s="148"/>
      <c r="T514" s="54"/>
      <c r="AT514" s="18" t="s">
        <v>191</v>
      </c>
      <c r="AU514" s="18" t="s">
        <v>82</v>
      </c>
    </row>
    <row r="515" spans="2:65" s="12" customFormat="1" ht="11.25">
      <c r="B515" s="149"/>
      <c r="D515" s="150" t="s">
        <v>193</v>
      </c>
      <c r="E515" s="151" t="s">
        <v>20</v>
      </c>
      <c r="F515" s="152" t="s">
        <v>194</v>
      </c>
      <c r="H515" s="151" t="s">
        <v>20</v>
      </c>
      <c r="I515" s="153"/>
      <c r="L515" s="149"/>
      <c r="M515" s="154"/>
      <c r="T515" s="155"/>
      <c r="AT515" s="151" t="s">
        <v>193</v>
      </c>
      <c r="AU515" s="151" t="s">
        <v>82</v>
      </c>
      <c r="AV515" s="12" t="s">
        <v>22</v>
      </c>
      <c r="AW515" s="12" t="s">
        <v>36</v>
      </c>
      <c r="AX515" s="12" t="s">
        <v>74</v>
      </c>
      <c r="AY515" s="151" t="s">
        <v>181</v>
      </c>
    </row>
    <row r="516" spans="2:65" s="13" customFormat="1" ht="11.25">
      <c r="B516" s="156"/>
      <c r="D516" s="150" t="s">
        <v>193</v>
      </c>
      <c r="E516" s="157" t="s">
        <v>20</v>
      </c>
      <c r="F516" s="158" t="s">
        <v>567</v>
      </c>
      <c r="H516" s="159">
        <v>4.4160000000000004</v>
      </c>
      <c r="I516" s="160"/>
      <c r="L516" s="156"/>
      <c r="M516" s="161"/>
      <c r="T516" s="162"/>
      <c r="AT516" s="157" t="s">
        <v>193</v>
      </c>
      <c r="AU516" s="157" t="s">
        <v>82</v>
      </c>
      <c r="AV516" s="13" t="s">
        <v>82</v>
      </c>
      <c r="AW516" s="13" t="s">
        <v>36</v>
      </c>
      <c r="AX516" s="13" t="s">
        <v>74</v>
      </c>
      <c r="AY516" s="157" t="s">
        <v>181</v>
      </c>
    </row>
    <row r="517" spans="2:65" s="12" customFormat="1" ht="11.25">
      <c r="B517" s="149"/>
      <c r="D517" s="150" t="s">
        <v>193</v>
      </c>
      <c r="E517" s="151" t="s">
        <v>20</v>
      </c>
      <c r="F517" s="152" t="s">
        <v>199</v>
      </c>
      <c r="H517" s="151" t="s">
        <v>20</v>
      </c>
      <c r="I517" s="153"/>
      <c r="L517" s="149"/>
      <c r="M517" s="154"/>
      <c r="T517" s="155"/>
      <c r="AT517" s="151" t="s">
        <v>193</v>
      </c>
      <c r="AU517" s="151" t="s">
        <v>82</v>
      </c>
      <c r="AV517" s="12" t="s">
        <v>22</v>
      </c>
      <c r="AW517" s="12" t="s">
        <v>36</v>
      </c>
      <c r="AX517" s="12" t="s">
        <v>74</v>
      </c>
      <c r="AY517" s="151" t="s">
        <v>181</v>
      </c>
    </row>
    <row r="518" spans="2:65" s="13" customFormat="1" ht="11.25">
      <c r="B518" s="156"/>
      <c r="D518" s="150" t="s">
        <v>193</v>
      </c>
      <c r="E518" s="157" t="s">
        <v>20</v>
      </c>
      <c r="F518" s="158" t="s">
        <v>568</v>
      </c>
      <c r="H518" s="159">
        <v>20.585000000000001</v>
      </c>
      <c r="I518" s="160"/>
      <c r="L518" s="156"/>
      <c r="M518" s="161"/>
      <c r="T518" s="162"/>
      <c r="AT518" s="157" t="s">
        <v>193</v>
      </c>
      <c r="AU518" s="157" t="s">
        <v>82</v>
      </c>
      <c r="AV518" s="13" t="s">
        <v>82</v>
      </c>
      <c r="AW518" s="13" t="s">
        <v>36</v>
      </c>
      <c r="AX518" s="13" t="s">
        <v>74</v>
      </c>
      <c r="AY518" s="157" t="s">
        <v>181</v>
      </c>
    </row>
    <row r="519" spans="2:65" s="12" customFormat="1" ht="11.25">
      <c r="B519" s="149"/>
      <c r="D519" s="150" t="s">
        <v>193</v>
      </c>
      <c r="E519" s="151" t="s">
        <v>20</v>
      </c>
      <c r="F519" s="152" t="s">
        <v>201</v>
      </c>
      <c r="H519" s="151" t="s">
        <v>20</v>
      </c>
      <c r="I519" s="153"/>
      <c r="L519" s="149"/>
      <c r="M519" s="154"/>
      <c r="T519" s="155"/>
      <c r="AT519" s="151" t="s">
        <v>193</v>
      </c>
      <c r="AU519" s="151" t="s">
        <v>82</v>
      </c>
      <c r="AV519" s="12" t="s">
        <v>22</v>
      </c>
      <c r="AW519" s="12" t="s">
        <v>36</v>
      </c>
      <c r="AX519" s="12" t="s">
        <v>74</v>
      </c>
      <c r="AY519" s="151" t="s">
        <v>181</v>
      </c>
    </row>
    <row r="520" spans="2:65" s="13" customFormat="1" ht="11.25">
      <c r="B520" s="156"/>
      <c r="D520" s="150" t="s">
        <v>193</v>
      </c>
      <c r="E520" s="157" t="s">
        <v>20</v>
      </c>
      <c r="F520" s="158" t="s">
        <v>569</v>
      </c>
      <c r="H520" s="159">
        <v>16.366</v>
      </c>
      <c r="I520" s="160"/>
      <c r="L520" s="156"/>
      <c r="M520" s="161"/>
      <c r="T520" s="162"/>
      <c r="AT520" s="157" t="s">
        <v>193</v>
      </c>
      <c r="AU520" s="157" t="s">
        <v>82</v>
      </c>
      <c r="AV520" s="13" t="s">
        <v>82</v>
      </c>
      <c r="AW520" s="13" t="s">
        <v>36</v>
      </c>
      <c r="AX520" s="13" t="s">
        <v>74</v>
      </c>
      <c r="AY520" s="157" t="s">
        <v>181</v>
      </c>
    </row>
    <row r="521" spans="2:65" s="14" customFormat="1" ht="11.25">
      <c r="B521" s="163"/>
      <c r="D521" s="150" t="s">
        <v>193</v>
      </c>
      <c r="E521" s="164" t="s">
        <v>20</v>
      </c>
      <c r="F521" s="165" t="s">
        <v>202</v>
      </c>
      <c r="H521" s="166">
        <v>41.366999999999997</v>
      </c>
      <c r="I521" s="167"/>
      <c r="L521" s="163"/>
      <c r="M521" s="168"/>
      <c r="T521" s="169"/>
      <c r="AT521" s="164" t="s">
        <v>193</v>
      </c>
      <c r="AU521" s="164" t="s">
        <v>82</v>
      </c>
      <c r="AV521" s="14" t="s">
        <v>189</v>
      </c>
      <c r="AW521" s="14" t="s">
        <v>36</v>
      </c>
      <c r="AX521" s="14" t="s">
        <v>22</v>
      </c>
      <c r="AY521" s="164" t="s">
        <v>181</v>
      </c>
    </row>
    <row r="522" spans="2:65" s="1" customFormat="1" ht="55.5" customHeight="1">
      <c r="B522" s="33"/>
      <c r="C522" s="132" t="s">
        <v>570</v>
      </c>
      <c r="D522" s="132" t="s">
        <v>184</v>
      </c>
      <c r="E522" s="133" t="s">
        <v>571</v>
      </c>
      <c r="F522" s="134" t="s">
        <v>572</v>
      </c>
      <c r="G522" s="135" t="s">
        <v>280</v>
      </c>
      <c r="H522" s="136">
        <v>25.26</v>
      </c>
      <c r="I522" s="137"/>
      <c r="J522" s="138">
        <f>ROUND(I522*H522,2)</f>
        <v>0</v>
      </c>
      <c r="K522" s="134" t="s">
        <v>188</v>
      </c>
      <c r="L522" s="33"/>
      <c r="M522" s="139" t="s">
        <v>20</v>
      </c>
      <c r="N522" s="140" t="s">
        <v>45</v>
      </c>
      <c r="P522" s="141">
        <f>O522*H522</f>
        <v>0</v>
      </c>
      <c r="Q522" s="141">
        <v>2.5000000000000001E-4</v>
      </c>
      <c r="R522" s="141">
        <f>Q522*H522</f>
        <v>6.3150000000000003E-3</v>
      </c>
      <c r="S522" s="141">
        <v>0</v>
      </c>
      <c r="T522" s="142">
        <f>S522*H522</f>
        <v>0</v>
      </c>
      <c r="AR522" s="143" t="s">
        <v>317</v>
      </c>
      <c r="AT522" s="143" t="s">
        <v>184</v>
      </c>
      <c r="AU522" s="143" t="s">
        <v>82</v>
      </c>
      <c r="AY522" s="18" t="s">
        <v>181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8" t="s">
        <v>22</v>
      </c>
      <c r="BK522" s="144">
        <f>ROUND(I522*H522,2)</f>
        <v>0</v>
      </c>
      <c r="BL522" s="18" t="s">
        <v>317</v>
      </c>
      <c r="BM522" s="143" t="s">
        <v>573</v>
      </c>
    </row>
    <row r="523" spans="2:65" s="1" customFormat="1" ht="11.25">
      <c r="B523" s="33"/>
      <c r="D523" s="145" t="s">
        <v>191</v>
      </c>
      <c r="F523" s="146" t="s">
        <v>574</v>
      </c>
      <c r="I523" s="147"/>
      <c r="L523" s="33"/>
      <c r="M523" s="148"/>
      <c r="T523" s="54"/>
      <c r="AT523" s="18" t="s">
        <v>191</v>
      </c>
      <c r="AU523" s="18" t="s">
        <v>82</v>
      </c>
    </row>
    <row r="524" spans="2:65" s="12" customFormat="1" ht="11.25">
      <c r="B524" s="149"/>
      <c r="D524" s="150" t="s">
        <v>193</v>
      </c>
      <c r="E524" s="151" t="s">
        <v>20</v>
      </c>
      <c r="F524" s="152" t="s">
        <v>194</v>
      </c>
      <c r="H524" s="151" t="s">
        <v>20</v>
      </c>
      <c r="I524" s="153"/>
      <c r="L524" s="149"/>
      <c r="M524" s="154"/>
      <c r="T524" s="155"/>
      <c r="AT524" s="151" t="s">
        <v>193</v>
      </c>
      <c r="AU524" s="151" t="s">
        <v>82</v>
      </c>
      <c r="AV524" s="12" t="s">
        <v>22</v>
      </c>
      <c r="AW524" s="12" t="s">
        <v>36</v>
      </c>
      <c r="AX524" s="12" t="s">
        <v>74</v>
      </c>
      <c r="AY524" s="151" t="s">
        <v>181</v>
      </c>
    </row>
    <row r="525" spans="2:65" s="13" customFormat="1" ht="11.25">
      <c r="B525" s="156"/>
      <c r="D525" s="150" t="s">
        <v>193</v>
      </c>
      <c r="E525" s="157" t="s">
        <v>20</v>
      </c>
      <c r="F525" s="158" t="s">
        <v>575</v>
      </c>
      <c r="H525" s="159">
        <v>2.66</v>
      </c>
      <c r="I525" s="160"/>
      <c r="L525" s="156"/>
      <c r="M525" s="161"/>
      <c r="T525" s="162"/>
      <c r="AT525" s="157" t="s">
        <v>193</v>
      </c>
      <c r="AU525" s="157" t="s">
        <v>82</v>
      </c>
      <c r="AV525" s="13" t="s">
        <v>82</v>
      </c>
      <c r="AW525" s="13" t="s">
        <v>36</v>
      </c>
      <c r="AX525" s="13" t="s">
        <v>74</v>
      </c>
      <c r="AY525" s="157" t="s">
        <v>181</v>
      </c>
    </row>
    <row r="526" spans="2:65" s="12" customFormat="1" ht="11.25">
      <c r="B526" s="149"/>
      <c r="D526" s="150" t="s">
        <v>193</v>
      </c>
      <c r="E526" s="151" t="s">
        <v>20</v>
      </c>
      <c r="F526" s="152" t="s">
        <v>199</v>
      </c>
      <c r="H526" s="151" t="s">
        <v>20</v>
      </c>
      <c r="I526" s="153"/>
      <c r="L526" s="149"/>
      <c r="M526" s="154"/>
      <c r="T526" s="155"/>
      <c r="AT526" s="151" t="s">
        <v>193</v>
      </c>
      <c r="AU526" s="151" t="s">
        <v>82</v>
      </c>
      <c r="AV526" s="12" t="s">
        <v>22</v>
      </c>
      <c r="AW526" s="12" t="s">
        <v>36</v>
      </c>
      <c r="AX526" s="12" t="s">
        <v>74</v>
      </c>
      <c r="AY526" s="151" t="s">
        <v>181</v>
      </c>
    </row>
    <row r="527" spans="2:65" s="13" customFormat="1" ht="11.25">
      <c r="B527" s="156"/>
      <c r="D527" s="150" t="s">
        <v>193</v>
      </c>
      <c r="E527" s="157" t="s">
        <v>20</v>
      </c>
      <c r="F527" s="158" t="s">
        <v>576</v>
      </c>
      <c r="H527" s="159">
        <v>12.59</v>
      </c>
      <c r="I527" s="160"/>
      <c r="L527" s="156"/>
      <c r="M527" s="161"/>
      <c r="T527" s="162"/>
      <c r="AT527" s="157" t="s">
        <v>193</v>
      </c>
      <c r="AU527" s="157" t="s">
        <v>82</v>
      </c>
      <c r="AV527" s="13" t="s">
        <v>82</v>
      </c>
      <c r="AW527" s="13" t="s">
        <v>36</v>
      </c>
      <c r="AX527" s="13" t="s">
        <v>74</v>
      </c>
      <c r="AY527" s="157" t="s">
        <v>181</v>
      </c>
    </row>
    <row r="528" spans="2:65" s="12" customFormat="1" ht="11.25">
      <c r="B528" s="149"/>
      <c r="D528" s="150" t="s">
        <v>193</v>
      </c>
      <c r="E528" s="151" t="s">
        <v>20</v>
      </c>
      <c r="F528" s="152" t="s">
        <v>201</v>
      </c>
      <c r="H528" s="151" t="s">
        <v>20</v>
      </c>
      <c r="I528" s="153"/>
      <c r="L528" s="149"/>
      <c r="M528" s="154"/>
      <c r="T528" s="155"/>
      <c r="AT528" s="151" t="s">
        <v>193</v>
      </c>
      <c r="AU528" s="151" t="s">
        <v>82</v>
      </c>
      <c r="AV528" s="12" t="s">
        <v>22</v>
      </c>
      <c r="AW528" s="12" t="s">
        <v>36</v>
      </c>
      <c r="AX528" s="12" t="s">
        <v>74</v>
      </c>
      <c r="AY528" s="151" t="s">
        <v>181</v>
      </c>
    </row>
    <row r="529" spans="2:65" s="13" customFormat="1" ht="11.25">
      <c r="B529" s="156"/>
      <c r="D529" s="150" t="s">
        <v>193</v>
      </c>
      <c r="E529" s="157" t="s">
        <v>20</v>
      </c>
      <c r="F529" s="158" t="s">
        <v>577</v>
      </c>
      <c r="H529" s="159">
        <v>10.01</v>
      </c>
      <c r="I529" s="160"/>
      <c r="L529" s="156"/>
      <c r="M529" s="161"/>
      <c r="T529" s="162"/>
      <c r="AT529" s="157" t="s">
        <v>193</v>
      </c>
      <c r="AU529" s="157" t="s">
        <v>82</v>
      </c>
      <c r="AV529" s="13" t="s">
        <v>82</v>
      </c>
      <c r="AW529" s="13" t="s">
        <v>36</v>
      </c>
      <c r="AX529" s="13" t="s">
        <v>74</v>
      </c>
      <c r="AY529" s="157" t="s">
        <v>181</v>
      </c>
    </row>
    <row r="530" spans="2:65" s="14" customFormat="1" ht="11.25">
      <c r="B530" s="163"/>
      <c r="D530" s="150" t="s">
        <v>193</v>
      </c>
      <c r="E530" s="164" t="s">
        <v>20</v>
      </c>
      <c r="F530" s="165" t="s">
        <v>202</v>
      </c>
      <c r="H530" s="166">
        <v>25.26</v>
      </c>
      <c r="I530" s="167"/>
      <c r="L530" s="163"/>
      <c r="M530" s="168"/>
      <c r="T530" s="169"/>
      <c r="AT530" s="164" t="s">
        <v>193</v>
      </c>
      <c r="AU530" s="164" t="s">
        <v>82</v>
      </c>
      <c r="AV530" s="14" t="s">
        <v>189</v>
      </c>
      <c r="AW530" s="14" t="s">
        <v>36</v>
      </c>
      <c r="AX530" s="14" t="s">
        <v>22</v>
      </c>
      <c r="AY530" s="164" t="s">
        <v>181</v>
      </c>
    </row>
    <row r="531" spans="2:65" s="1" customFormat="1" ht="44.25" customHeight="1">
      <c r="B531" s="33"/>
      <c r="C531" s="132" t="s">
        <v>578</v>
      </c>
      <c r="D531" s="132" t="s">
        <v>184</v>
      </c>
      <c r="E531" s="133" t="s">
        <v>579</v>
      </c>
      <c r="F531" s="134" t="s">
        <v>580</v>
      </c>
      <c r="G531" s="135" t="s">
        <v>280</v>
      </c>
      <c r="H531" s="136">
        <v>3.27</v>
      </c>
      <c r="I531" s="137"/>
      <c r="J531" s="138">
        <f>ROUND(I531*H531,2)</f>
        <v>0</v>
      </c>
      <c r="K531" s="134" t="s">
        <v>188</v>
      </c>
      <c r="L531" s="33"/>
      <c r="M531" s="139" t="s">
        <v>20</v>
      </c>
      <c r="N531" s="140" t="s">
        <v>45</v>
      </c>
      <c r="P531" s="141">
        <f>O531*H531</f>
        <v>0</v>
      </c>
      <c r="Q531" s="141">
        <v>3.6000000000000002E-4</v>
      </c>
      <c r="R531" s="141">
        <f>Q531*H531</f>
        <v>1.1772E-3</v>
      </c>
      <c r="S531" s="141">
        <v>0</v>
      </c>
      <c r="T531" s="142">
        <f>S531*H531</f>
        <v>0</v>
      </c>
      <c r="AR531" s="143" t="s">
        <v>317</v>
      </c>
      <c r="AT531" s="143" t="s">
        <v>184</v>
      </c>
      <c r="AU531" s="143" t="s">
        <v>82</v>
      </c>
      <c r="AY531" s="18" t="s">
        <v>181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8" t="s">
        <v>22</v>
      </c>
      <c r="BK531" s="144">
        <f>ROUND(I531*H531,2)</f>
        <v>0</v>
      </c>
      <c r="BL531" s="18" t="s">
        <v>317</v>
      </c>
      <c r="BM531" s="143" t="s">
        <v>581</v>
      </c>
    </row>
    <row r="532" spans="2:65" s="1" customFormat="1" ht="11.25">
      <c r="B532" s="33"/>
      <c r="D532" s="145" t="s">
        <v>191</v>
      </c>
      <c r="F532" s="146" t="s">
        <v>582</v>
      </c>
      <c r="I532" s="147"/>
      <c r="L532" s="33"/>
      <c r="M532" s="148"/>
      <c r="T532" s="54"/>
      <c r="AT532" s="18" t="s">
        <v>191</v>
      </c>
      <c r="AU532" s="18" t="s">
        <v>82</v>
      </c>
    </row>
    <row r="533" spans="2:65" s="12" customFormat="1" ht="11.25">
      <c r="B533" s="149"/>
      <c r="D533" s="150" t="s">
        <v>193</v>
      </c>
      <c r="E533" s="151" t="s">
        <v>20</v>
      </c>
      <c r="F533" s="152" t="s">
        <v>201</v>
      </c>
      <c r="H533" s="151" t="s">
        <v>20</v>
      </c>
      <c r="I533" s="153"/>
      <c r="L533" s="149"/>
      <c r="M533" s="154"/>
      <c r="T533" s="155"/>
      <c r="AT533" s="151" t="s">
        <v>193</v>
      </c>
      <c r="AU533" s="151" t="s">
        <v>82</v>
      </c>
      <c r="AV533" s="12" t="s">
        <v>22</v>
      </c>
      <c r="AW533" s="12" t="s">
        <v>36</v>
      </c>
      <c r="AX533" s="12" t="s">
        <v>74</v>
      </c>
      <c r="AY533" s="151" t="s">
        <v>181</v>
      </c>
    </row>
    <row r="534" spans="2:65" s="13" customFormat="1" ht="11.25">
      <c r="B534" s="156"/>
      <c r="D534" s="150" t="s">
        <v>193</v>
      </c>
      <c r="E534" s="157" t="s">
        <v>20</v>
      </c>
      <c r="F534" s="158" t="s">
        <v>583</v>
      </c>
      <c r="H534" s="159">
        <v>3.27</v>
      </c>
      <c r="I534" s="160"/>
      <c r="L534" s="156"/>
      <c r="M534" s="161"/>
      <c r="T534" s="162"/>
      <c r="AT534" s="157" t="s">
        <v>193</v>
      </c>
      <c r="AU534" s="157" t="s">
        <v>82</v>
      </c>
      <c r="AV534" s="13" t="s">
        <v>82</v>
      </c>
      <c r="AW534" s="13" t="s">
        <v>36</v>
      </c>
      <c r="AX534" s="13" t="s">
        <v>22</v>
      </c>
      <c r="AY534" s="157" t="s">
        <v>181</v>
      </c>
    </row>
    <row r="535" spans="2:65" s="1" customFormat="1" ht="44.25" customHeight="1">
      <c r="B535" s="33"/>
      <c r="C535" s="132" t="s">
        <v>584</v>
      </c>
      <c r="D535" s="132" t="s">
        <v>184</v>
      </c>
      <c r="E535" s="133" t="s">
        <v>585</v>
      </c>
      <c r="F535" s="134" t="s">
        <v>586</v>
      </c>
      <c r="G535" s="135" t="s">
        <v>211</v>
      </c>
      <c r="H535" s="136">
        <v>82.972999999999999</v>
      </c>
      <c r="I535" s="137"/>
      <c r="J535" s="138">
        <f>ROUND(I535*H535,2)</f>
        <v>0</v>
      </c>
      <c r="K535" s="134" t="s">
        <v>188</v>
      </c>
      <c r="L535" s="33"/>
      <c r="M535" s="139" t="s">
        <v>20</v>
      </c>
      <c r="N535" s="140" t="s">
        <v>45</v>
      </c>
      <c r="P535" s="141">
        <f>O535*H535</f>
        <v>0</v>
      </c>
      <c r="Q535" s="141">
        <v>6.9999999999999999E-4</v>
      </c>
      <c r="R535" s="141">
        <f>Q535*H535</f>
        <v>5.8081099999999997E-2</v>
      </c>
      <c r="S535" s="141">
        <v>0</v>
      </c>
      <c r="T535" s="142">
        <f>S535*H535</f>
        <v>0</v>
      </c>
      <c r="AR535" s="143" t="s">
        <v>317</v>
      </c>
      <c r="AT535" s="143" t="s">
        <v>184</v>
      </c>
      <c r="AU535" s="143" t="s">
        <v>82</v>
      </c>
      <c r="AY535" s="18" t="s">
        <v>181</v>
      </c>
      <c r="BE535" s="144">
        <f>IF(N535="základní",J535,0)</f>
        <v>0</v>
      </c>
      <c r="BF535" s="144">
        <f>IF(N535="snížená",J535,0)</f>
        <v>0</v>
      </c>
      <c r="BG535" s="144">
        <f>IF(N535="zákl. přenesená",J535,0)</f>
        <v>0</v>
      </c>
      <c r="BH535" s="144">
        <f>IF(N535="sníž. přenesená",J535,0)</f>
        <v>0</v>
      </c>
      <c r="BI535" s="144">
        <f>IF(N535="nulová",J535,0)</f>
        <v>0</v>
      </c>
      <c r="BJ535" s="18" t="s">
        <v>22</v>
      </c>
      <c r="BK535" s="144">
        <f>ROUND(I535*H535,2)</f>
        <v>0</v>
      </c>
      <c r="BL535" s="18" t="s">
        <v>317</v>
      </c>
      <c r="BM535" s="143" t="s">
        <v>587</v>
      </c>
    </row>
    <row r="536" spans="2:65" s="1" customFormat="1" ht="11.25">
      <c r="B536" s="33"/>
      <c r="D536" s="145" t="s">
        <v>191</v>
      </c>
      <c r="F536" s="146" t="s">
        <v>588</v>
      </c>
      <c r="I536" s="147"/>
      <c r="L536" s="33"/>
      <c r="M536" s="148"/>
      <c r="T536" s="54"/>
      <c r="AT536" s="18" t="s">
        <v>191</v>
      </c>
      <c r="AU536" s="18" t="s">
        <v>82</v>
      </c>
    </row>
    <row r="537" spans="2:65" s="12" customFormat="1" ht="11.25">
      <c r="B537" s="149"/>
      <c r="D537" s="150" t="s">
        <v>193</v>
      </c>
      <c r="E537" s="151" t="s">
        <v>20</v>
      </c>
      <c r="F537" s="152" t="s">
        <v>589</v>
      </c>
      <c r="H537" s="151" t="s">
        <v>20</v>
      </c>
      <c r="I537" s="153"/>
      <c r="L537" s="149"/>
      <c r="M537" s="154"/>
      <c r="T537" s="155"/>
      <c r="AT537" s="151" t="s">
        <v>193</v>
      </c>
      <c r="AU537" s="151" t="s">
        <v>82</v>
      </c>
      <c r="AV537" s="12" t="s">
        <v>22</v>
      </c>
      <c r="AW537" s="12" t="s">
        <v>36</v>
      </c>
      <c r="AX537" s="12" t="s">
        <v>74</v>
      </c>
      <c r="AY537" s="151" t="s">
        <v>181</v>
      </c>
    </row>
    <row r="538" spans="2:65" s="12" customFormat="1" ht="11.25">
      <c r="B538" s="149"/>
      <c r="D538" s="150" t="s">
        <v>193</v>
      </c>
      <c r="E538" s="151" t="s">
        <v>20</v>
      </c>
      <c r="F538" s="152" t="s">
        <v>194</v>
      </c>
      <c r="H538" s="151" t="s">
        <v>20</v>
      </c>
      <c r="I538" s="153"/>
      <c r="L538" s="149"/>
      <c r="M538" s="154"/>
      <c r="T538" s="155"/>
      <c r="AT538" s="151" t="s">
        <v>193</v>
      </c>
      <c r="AU538" s="151" t="s">
        <v>82</v>
      </c>
      <c r="AV538" s="12" t="s">
        <v>22</v>
      </c>
      <c r="AW538" s="12" t="s">
        <v>36</v>
      </c>
      <c r="AX538" s="12" t="s">
        <v>74</v>
      </c>
      <c r="AY538" s="151" t="s">
        <v>181</v>
      </c>
    </row>
    <row r="539" spans="2:65" s="13" customFormat="1" ht="11.25">
      <c r="B539" s="156"/>
      <c r="D539" s="150" t="s">
        <v>193</v>
      </c>
      <c r="E539" s="157" t="s">
        <v>20</v>
      </c>
      <c r="F539" s="158" t="s">
        <v>567</v>
      </c>
      <c r="H539" s="159">
        <v>4.4160000000000004</v>
      </c>
      <c r="I539" s="160"/>
      <c r="L539" s="156"/>
      <c r="M539" s="161"/>
      <c r="T539" s="162"/>
      <c r="AT539" s="157" t="s">
        <v>193</v>
      </c>
      <c r="AU539" s="157" t="s">
        <v>82</v>
      </c>
      <c r="AV539" s="13" t="s">
        <v>82</v>
      </c>
      <c r="AW539" s="13" t="s">
        <v>36</v>
      </c>
      <c r="AX539" s="13" t="s">
        <v>74</v>
      </c>
      <c r="AY539" s="157" t="s">
        <v>181</v>
      </c>
    </row>
    <row r="540" spans="2:65" s="12" customFormat="1" ht="11.25">
      <c r="B540" s="149"/>
      <c r="D540" s="150" t="s">
        <v>193</v>
      </c>
      <c r="E540" s="151" t="s">
        <v>20</v>
      </c>
      <c r="F540" s="152" t="s">
        <v>199</v>
      </c>
      <c r="H540" s="151" t="s">
        <v>20</v>
      </c>
      <c r="I540" s="153"/>
      <c r="L540" s="149"/>
      <c r="M540" s="154"/>
      <c r="T540" s="155"/>
      <c r="AT540" s="151" t="s">
        <v>193</v>
      </c>
      <c r="AU540" s="151" t="s">
        <v>82</v>
      </c>
      <c r="AV540" s="12" t="s">
        <v>22</v>
      </c>
      <c r="AW540" s="12" t="s">
        <v>36</v>
      </c>
      <c r="AX540" s="12" t="s">
        <v>74</v>
      </c>
      <c r="AY540" s="151" t="s">
        <v>181</v>
      </c>
    </row>
    <row r="541" spans="2:65" s="13" customFormat="1" ht="11.25">
      <c r="B541" s="156"/>
      <c r="D541" s="150" t="s">
        <v>193</v>
      </c>
      <c r="E541" s="157" t="s">
        <v>20</v>
      </c>
      <c r="F541" s="158" t="s">
        <v>568</v>
      </c>
      <c r="H541" s="159">
        <v>20.585000000000001</v>
      </c>
      <c r="I541" s="160"/>
      <c r="L541" s="156"/>
      <c r="M541" s="161"/>
      <c r="T541" s="162"/>
      <c r="AT541" s="157" t="s">
        <v>193</v>
      </c>
      <c r="AU541" s="157" t="s">
        <v>82</v>
      </c>
      <c r="AV541" s="13" t="s">
        <v>82</v>
      </c>
      <c r="AW541" s="13" t="s">
        <v>36</v>
      </c>
      <c r="AX541" s="13" t="s">
        <v>74</v>
      </c>
      <c r="AY541" s="157" t="s">
        <v>181</v>
      </c>
    </row>
    <row r="542" spans="2:65" s="12" customFormat="1" ht="11.25">
      <c r="B542" s="149"/>
      <c r="D542" s="150" t="s">
        <v>193</v>
      </c>
      <c r="E542" s="151" t="s">
        <v>20</v>
      </c>
      <c r="F542" s="152" t="s">
        <v>201</v>
      </c>
      <c r="H542" s="151" t="s">
        <v>20</v>
      </c>
      <c r="I542" s="153"/>
      <c r="L542" s="149"/>
      <c r="M542" s="154"/>
      <c r="T542" s="155"/>
      <c r="AT542" s="151" t="s">
        <v>193</v>
      </c>
      <c r="AU542" s="151" t="s">
        <v>82</v>
      </c>
      <c r="AV542" s="12" t="s">
        <v>22</v>
      </c>
      <c r="AW542" s="12" t="s">
        <v>36</v>
      </c>
      <c r="AX542" s="12" t="s">
        <v>74</v>
      </c>
      <c r="AY542" s="151" t="s">
        <v>181</v>
      </c>
    </row>
    <row r="543" spans="2:65" s="13" customFormat="1" ht="11.25">
      <c r="B543" s="156"/>
      <c r="D543" s="150" t="s">
        <v>193</v>
      </c>
      <c r="E543" s="157" t="s">
        <v>20</v>
      </c>
      <c r="F543" s="158" t="s">
        <v>569</v>
      </c>
      <c r="H543" s="159">
        <v>16.366</v>
      </c>
      <c r="I543" s="160"/>
      <c r="L543" s="156"/>
      <c r="M543" s="161"/>
      <c r="T543" s="162"/>
      <c r="AT543" s="157" t="s">
        <v>193</v>
      </c>
      <c r="AU543" s="157" t="s">
        <v>82</v>
      </c>
      <c r="AV543" s="13" t="s">
        <v>82</v>
      </c>
      <c r="AW543" s="13" t="s">
        <v>36</v>
      </c>
      <c r="AX543" s="13" t="s">
        <v>74</v>
      </c>
      <c r="AY543" s="157" t="s">
        <v>181</v>
      </c>
    </row>
    <row r="544" spans="2:65" s="15" customFormat="1" ht="11.25">
      <c r="B544" s="170"/>
      <c r="D544" s="150" t="s">
        <v>193</v>
      </c>
      <c r="E544" s="171" t="s">
        <v>20</v>
      </c>
      <c r="F544" s="172" t="s">
        <v>247</v>
      </c>
      <c r="H544" s="173">
        <v>41.367000000000004</v>
      </c>
      <c r="I544" s="174"/>
      <c r="L544" s="170"/>
      <c r="M544" s="175"/>
      <c r="T544" s="176"/>
      <c r="AT544" s="171" t="s">
        <v>193</v>
      </c>
      <c r="AU544" s="171" t="s">
        <v>82</v>
      </c>
      <c r="AV544" s="15" t="s">
        <v>182</v>
      </c>
      <c r="AW544" s="15" t="s">
        <v>36</v>
      </c>
      <c r="AX544" s="15" t="s">
        <v>74</v>
      </c>
      <c r="AY544" s="171" t="s">
        <v>181</v>
      </c>
    </row>
    <row r="545" spans="2:65" s="12" customFormat="1" ht="11.25">
      <c r="B545" s="149"/>
      <c r="D545" s="150" t="s">
        <v>193</v>
      </c>
      <c r="E545" s="151" t="s">
        <v>20</v>
      </c>
      <c r="F545" s="152" t="s">
        <v>590</v>
      </c>
      <c r="H545" s="151" t="s">
        <v>20</v>
      </c>
      <c r="I545" s="153"/>
      <c r="L545" s="149"/>
      <c r="M545" s="154"/>
      <c r="T545" s="155"/>
      <c r="AT545" s="151" t="s">
        <v>193</v>
      </c>
      <c r="AU545" s="151" t="s">
        <v>82</v>
      </c>
      <c r="AV545" s="12" t="s">
        <v>22</v>
      </c>
      <c r="AW545" s="12" t="s">
        <v>36</v>
      </c>
      <c r="AX545" s="12" t="s">
        <v>74</v>
      </c>
      <c r="AY545" s="151" t="s">
        <v>181</v>
      </c>
    </row>
    <row r="546" spans="2:65" s="12" customFormat="1" ht="11.25">
      <c r="B546" s="149"/>
      <c r="D546" s="150" t="s">
        <v>193</v>
      </c>
      <c r="E546" s="151" t="s">
        <v>20</v>
      </c>
      <c r="F546" s="152" t="s">
        <v>194</v>
      </c>
      <c r="H546" s="151" t="s">
        <v>20</v>
      </c>
      <c r="I546" s="153"/>
      <c r="L546" s="149"/>
      <c r="M546" s="154"/>
      <c r="T546" s="155"/>
      <c r="AT546" s="151" t="s">
        <v>193</v>
      </c>
      <c r="AU546" s="151" t="s">
        <v>82</v>
      </c>
      <c r="AV546" s="12" t="s">
        <v>22</v>
      </c>
      <c r="AW546" s="12" t="s">
        <v>36</v>
      </c>
      <c r="AX546" s="12" t="s">
        <v>74</v>
      </c>
      <c r="AY546" s="151" t="s">
        <v>181</v>
      </c>
    </row>
    <row r="547" spans="2:65" s="13" customFormat="1" ht="11.25">
      <c r="B547" s="156"/>
      <c r="D547" s="150" t="s">
        <v>193</v>
      </c>
      <c r="E547" s="157" t="s">
        <v>20</v>
      </c>
      <c r="F547" s="158" t="s">
        <v>591</v>
      </c>
      <c r="H547" s="159">
        <v>9.3290000000000006</v>
      </c>
      <c r="I547" s="160"/>
      <c r="L547" s="156"/>
      <c r="M547" s="161"/>
      <c r="T547" s="162"/>
      <c r="AT547" s="157" t="s">
        <v>193</v>
      </c>
      <c r="AU547" s="157" t="s">
        <v>82</v>
      </c>
      <c r="AV547" s="13" t="s">
        <v>82</v>
      </c>
      <c r="AW547" s="13" t="s">
        <v>36</v>
      </c>
      <c r="AX547" s="13" t="s">
        <v>74</v>
      </c>
      <c r="AY547" s="157" t="s">
        <v>181</v>
      </c>
    </row>
    <row r="548" spans="2:65" s="12" customFormat="1" ht="11.25">
      <c r="B548" s="149"/>
      <c r="D548" s="150" t="s">
        <v>193</v>
      </c>
      <c r="E548" s="151" t="s">
        <v>20</v>
      </c>
      <c r="F548" s="152" t="s">
        <v>199</v>
      </c>
      <c r="H548" s="151" t="s">
        <v>20</v>
      </c>
      <c r="I548" s="153"/>
      <c r="L548" s="149"/>
      <c r="M548" s="154"/>
      <c r="T548" s="155"/>
      <c r="AT548" s="151" t="s">
        <v>193</v>
      </c>
      <c r="AU548" s="151" t="s">
        <v>82</v>
      </c>
      <c r="AV548" s="12" t="s">
        <v>22</v>
      </c>
      <c r="AW548" s="12" t="s">
        <v>36</v>
      </c>
      <c r="AX548" s="12" t="s">
        <v>74</v>
      </c>
      <c r="AY548" s="151" t="s">
        <v>181</v>
      </c>
    </row>
    <row r="549" spans="2:65" s="13" customFormat="1" ht="11.25">
      <c r="B549" s="156"/>
      <c r="D549" s="150" t="s">
        <v>193</v>
      </c>
      <c r="E549" s="157" t="s">
        <v>20</v>
      </c>
      <c r="F549" s="158" t="s">
        <v>592</v>
      </c>
      <c r="H549" s="159">
        <v>17.632999999999999</v>
      </c>
      <c r="I549" s="160"/>
      <c r="L549" s="156"/>
      <c r="M549" s="161"/>
      <c r="T549" s="162"/>
      <c r="AT549" s="157" t="s">
        <v>193</v>
      </c>
      <c r="AU549" s="157" t="s">
        <v>82</v>
      </c>
      <c r="AV549" s="13" t="s">
        <v>82</v>
      </c>
      <c r="AW549" s="13" t="s">
        <v>36</v>
      </c>
      <c r="AX549" s="13" t="s">
        <v>74</v>
      </c>
      <c r="AY549" s="157" t="s">
        <v>181</v>
      </c>
    </row>
    <row r="550" spans="2:65" s="12" customFormat="1" ht="11.25">
      <c r="B550" s="149"/>
      <c r="D550" s="150" t="s">
        <v>193</v>
      </c>
      <c r="E550" s="151" t="s">
        <v>20</v>
      </c>
      <c r="F550" s="152" t="s">
        <v>201</v>
      </c>
      <c r="H550" s="151" t="s">
        <v>20</v>
      </c>
      <c r="I550" s="153"/>
      <c r="L550" s="149"/>
      <c r="M550" s="154"/>
      <c r="T550" s="155"/>
      <c r="AT550" s="151" t="s">
        <v>193</v>
      </c>
      <c r="AU550" s="151" t="s">
        <v>82</v>
      </c>
      <c r="AV550" s="12" t="s">
        <v>22</v>
      </c>
      <c r="AW550" s="12" t="s">
        <v>36</v>
      </c>
      <c r="AX550" s="12" t="s">
        <v>74</v>
      </c>
      <c r="AY550" s="151" t="s">
        <v>181</v>
      </c>
    </row>
    <row r="551" spans="2:65" s="13" customFormat="1" ht="11.25">
      <c r="B551" s="156"/>
      <c r="D551" s="150" t="s">
        <v>193</v>
      </c>
      <c r="E551" s="157" t="s">
        <v>20</v>
      </c>
      <c r="F551" s="158" t="s">
        <v>593</v>
      </c>
      <c r="H551" s="159">
        <v>14.644</v>
      </c>
      <c r="I551" s="160"/>
      <c r="L551" s="156"/>
      <c r="M551" s="161"/>
      <c r="T551" s="162"/>
      <c r="AT551" s="157" t="s">
        <v>193</v>
      </c>
      <c r="AU551" s="157" t="s">
        <v>82</v>
      </c>
      <c r="AV551" s="13" t="s">
        <v>82</v>
      </c>
      <c r="AW551" s="13" t="s">
        <v>36</v>
      </c>
      <c r="AX551" s="13" t="s">
        <v>74</v>
      </c>
      <c r="AY551" s="157" t="s">
        <v>181</v>
      </c>
    </row>
    <row r="552" spans="2:65" s="15" customFormat="1" ht="11.25">
      <c r="B552" s="170"/>
      <c r="D552" s="150" t="s">
        <v>193</v>
      </c>
      <c r="E552" s="171" t="s">
        <v>20</v>
      </c>
      <c r="F552" s="172" t="s">
        <v>247</v>
      </c>
      <c r="H552" s="173">
        <v>41.606000000000002</v>
      </c>
      <c r="I552" s="174"/>
      <c r="L552" s="170"/>
      <c r="M552" s="175"/>
      <c r="T552" s="176"/>
      <c r="AT552" s="171" t="s">
        <v>193</v>
      </c>
      <c r="AU552" s="171" t="s">
        <v>82</v>
      </c>
      <c r="AV552" s="15" t="s">
        <v>182</v>
      </c>
      <c r="AW552" s="15" t="s">
        <v>36</v>
      </c>
      <c r="AX552" s="15" t="s">
        <v>74</v>
      </c>
      <c r="AY552" s="171" t="s">
        <v>181</v>
      </c>
    </row>
    <row r="553" spans="2:65" s="14" customFormat="1" ht="11.25">
      <c r="B553" s="163"/>
      <c r="D553" s="150" t="s">
        <v>193</v>
      </c>
      <c r="E553" s="164" t="s">
        <v>20</v>
      </c>
      <c r="F553" s="165" t="s">
        <v>202</v>
      </c>
      <c r="H553" s="166">
        <v>82.973000000000013</v>
      </c>
      <c r="I553" s="167"/>
      <c r="L553" s="163"/>
      <c r="M553" s="168"/>
      <c r="T553" s="169"/>
      <c r="AT553" s="164" t="s">
        <v>193</v>
      </c>
      <c r="AU553" s="164" t="s">
        <v>82</v>
      </c>
      <c r="AV553" s="14" t="s">
        <v>189</v>
      </c>
      <c r="AW553" s="14" t="s">
        <v>36</v>
      </c>
      <c r="AX553" s="14" t="s">
        <v>22</v>
      </c>
      <c r="AY553" s="164" t="s">
        <v>181</v>
      </c>
    </row>
    <row r="554" spans="2:65" s="1" customFormat="1" ht="78" customHeight="1">
      <c r="B554" s="33"/>
      <c r="C554" s="132" t="s">
        <v>594</v>
      </c>
      <c r="D554" s="132" t="s">
        <v>184</v>
      </c>
      <c r="E554" s="133" t="s">
        <v>595</v>
      </c>
      <c r="F554" s="134" t="s">
        <v>596</v>
      </c>
      <c r="G554" s="135" t="s">
        <v>211</v>
      </c>
      <c r="H554" s="136">
        <v>41.606000000000002</v>
      </c>
      <c r="I554" s="137"/>
      <c r="J554" s="138">
        <f>ROUND(I554*H554,2)</f>
        <v>0</v>
      </c>
      <c r="K554" s="134" t="s">
        <v>188</v>
      </c>
      <c r="L554" s="33"/>
      <c r="M554" s="139" t="s">
        <v>20</v>
      </c>
      <c r="N554" s="140" t="s">
        <v>45</v>
      </c>
      <c r="P554" s="141">
        <f>O554*H554</f>
        <v>0</v>
      </c>
      <c r="Q554" s="141">
        <v>4.9849999999999998E-2</v>
      </c>
      <c r="R554" s="141">
        <f>Q554*H554</f>
        <v>2.0740590999999999</v>
      </c>
      <c r="S554" s="141">
        <v>0</v>
      </c>
      <c r="T554" s="142">
        <f>S554*H554</f>
        <v>0</v>
      </c>
      <c r="AR554" s="143" t="s">
        <v>317</v>
      </c>
      <c r="AT554" s="143" t="s">
        <v>184</v>
      </c>
      <c r="AU554" s="143" t="s">
        <v>82</v>
      </c>
      <c r="AY554" s="18" t="s">
        <v>181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8" t="s">
        <v>22</v>
      </c>
      <c r="BK554" s="144">
        <f>ROUND(I554*H554,2)</f>
        <v>0</v>
      </c>
      <c r="BL554" s="18" t="s">
        <v>317</v>
      </c>
      <c r="BM554" s="143" t="s">
        <v>597</v>
      </c>
    </row>
    <row r="555" spans="2:65" s="1" customFormat="1" ht="11.25">
      <c r="B555" s="33"/>
      <c r="D555" s="145" t="s">
        <v>191</v>
      </c>
      <c r="F555" s="146" t="s">
        <v>598</v>
      </c>
      <c r="I555" s="147"/>
      <c r="L555" s="33"/>
      <c r="M555" s="148"/>
      <c r="T555" s="54"/>
      <c r="AT555" s="18" t="s">
        <v>191</v>
      </c>
      <c r="AU555" s="18" t="s">
        <v>82</v>
      </c>
    </row>
    <row r="556" spans="2:65" s="12" customFormat="1" ht="11.25">
      <c r="B556" s="149"/>
      <c r="D556" s="150" t="s">
        <v>193</v>
      </c>
      <c r="E556" s="151" t="s">
        <v>20</v>
      </c>
      <c r="F556" s="152" t="s">
        <v>194</v>
      </c>
      <c r="H556" s="151" t="s">
        <v>20</v>
      </c>
      <c r="I556" s="153"/>
      <c r="L556" s="149"/>
      <c r="M556" s="154"/>
      <c r="T556" s="155"/>
      <c r="AT556" s="151" t="s">
        <v>193</v>
      </c>
      <c r="AU556" s="151" t="s">
        <v>82</v>
      </c>
      <c r="AV556" s="12" t="s">
        <v>22</v>
      </c>
      <c r="AW556" s="12" t="s">
        <v>36</v>
      </c>
      <c r="AX556" s="12" t="s">
        <v>74</v>
      </c>
      <c r="AY556" s="151" t="s">
        <v>181</v>
      </c>
    </row>
    <row r="557" spans="2:65" s="13" customFormat="1" ht="11.25">
      <c r="B557" s="156"/>
      <c r="D557" s="150" t="s">
        <v>193</v>
      </c>
      <c r="E557" s="157" t="s">
        <v>20</v>
      </c>
      <c r="F557" s="158" t="s">
        <v>591</v>
      </c>
      <c r="H557" s="159">
        <v>9.3290000000000006</v>
      </c>
      <c r="I557" s="160"/>
      <c r="L557" s="156"/>
      <c r="M557" s="161"/>
      <c r="T557" s="162"/>
      <c r="AT557" s="157" t="s">
        <v>193</v>
      </c>
      <c r="AU557" s="157" t="s">
        <v>82</v>
      </c>
      <c r="AV557" s="13" t="s">
        <v>82</v>
      </c>
      <c r="AW557" s="13" t="s">
        <v>36</v>
      </c>
      <c r="AX557" s="13" t="s">
        <v>74</v>
      </c>
      <c r="AY557" s="157" t="s">
        <v>181</v>
      </c>
    </row>
    <row r="558" spans="2:65" s="12" customFormat="1" ht="11.25">
      <c r="B558" s="149"/>
      <c r="D558" s="150" t="s">
        <v>193</v>
      </c>
      <c r="E558" s="151" t="s">
        <v>20</v>
      </c>
      <c r="F558" s="152" t="s">
        <v>199</v>
      </c>
      <c r="H558" s="151" t="s">
        <v>20</v>
      </c>
      <c r="I558" s="153"/>
      <c r="L558" s="149"/>
      <c r="M558" s="154"/>
      <c r="T558" s="155"/>
      <c r="AT558" s="151" t="s">
        <v>193</v>
      </c>
      <c r="AU558" s="151" t="s">
        <v>82</v>
      </c>
      <c r="AV558" s="12" t="s">
        <v>22</v>
      </c>
      <c r="AW558" s="12" t="s">
        <v>36</v>
      </c>
      <c r="AX558" s="12" t="s">
        <v>74</v>
      </c>
      <c r="AY558" s="151" t="s">
        <v>181</v>
      </c>
    </row>
    <row r="559" spans="2:65" s="13" customFormat="1" ht="11.25">
      <c r="B559" s="156"/>
      <c r="D559" s="150" t="s">
        <v>193</v>
      </c>
      <c r="E559" s="157" t="s">
        <v>20</v>
      </c>
      <c r="F559" s="158" t="s">
        <v>592</v>
      </c>
      <c r="H559" s="159">
        <v>17.632999999999999</v>
      </c>
      <c r="I559" s="160"/>
      <c r="L559" s="156"/>
      <c r="M559" s="161"/>
      <c r="T559" s="162"/>
      <c r="AT559" s="157" t="s">
        <v>193</v>
      </c>
      <c r="AU559" s="157" t="s">
        <v>82</v>
      </c>
      <c r="AV559" s="13" t="s">
        <v>82</v>
      </c>
      <c r="AW559" s="13" t="s">
        <v>36</v>
      </c>
      <c r="AX559" s="13" t="s">
        <v>74</v>
      </c>
      <c r="AY559" s="157" t="s">
        <v>181</v>
      </c>
    </row>
    <row r="560" spans="2:65" s="12" customFormat="1" ht="11.25">
      <c r="B560" s="149"/>
      <c r="D560" s="150" t="s">
        <v>193</v>
      </c>
      <c r="E560" s="151" t="s">
        <v>20</v>
      </c>
      <c r="F560" s="152" t="s">
        <v>201</v>
      </c>
      <c r="H560" s="151" t="s">
        <v>20</v>
      </c>
      <c r="I560" s="153"/>
      <c r="L560" s="149"/>
      <c r="M560" s="154"/>
      <c r="T560" s="155"/>
      <c r="AT560" s="151" t="s">
        <v>193</v>
      </c>
      <c r="AU560" s="151" t="s">
        <v>82</v>
      </c>
      <c r="AV560" s="12" t="s">
        <v>22</v>
      </c>
      <c r="AW560" s="12" t="s">
        <v>36</v>
      </c>
      <c r="AX560" s="12" t="s">
        <v>74</v>
      </c>
      <c r="AY560" s="151" t="s">
        <v>181</v>
      </c>
    </row>
    <row r="561" spans="2:65" s="13" customFormat="1" ht="11.25">
      <c r="B561" s="156"/>
      <c r="D561" s="150" t="s">
        <v>193</v>
      </c>
      <c r="E561" s="157" t="s">
        <v>20</v>
      </c>
      <c r="F561" s="158" t="s">
        <v>593</v>
      </c>
      <c r="H561" s="159">
        <v>14.644</v>
      </c>
      <c r="I561" s="160"/>
      <c r="L561" s="156"/>
      <c r="M561" s="161"/>
      <c r="T561" s="162"/>
      <c r="AT561" s="157" t="s">
        <v>193</v>
      </c>
      <c r="AU561" s="157" t="s">
        <v>82</v>
      </c>
      <c r="AV561" s="13" t="s">
        <v>82</v>
      </c>
      <c r="AW561" s="13" t="s">
        <v>36</v>
      </c>
      <c r="AX561" s="13" t="s">
        <v>74</v>
      </c>
      <c r="AY561" s="157" t="s">
        <v>181</v>
      </c>
    </row>
    <row r="562" spans="2:65" s="14" customFormat="1" ht="11.25">
      <c r="B562" s="163"/>
      <c r="D562" s="150" t="s">
        <v>193</v>
      </c>
      <c r="E562" s="164" t="s">
        <v>20</v>
      </c>
      <c r="F562" s="165" t="s">
        <v>202</v>
      </c>
      <c r="H562" s="166">
        <v>41.606000000000002</v>
      </c>
      <c r="I562" s="167"/>
      <c r="L562" s="163"/>
      <c r="M562" s="168"/>
      <c r="T562" s="169"/>
      <c r="AT562" s="164" t="s">
        <v>193</v>
      </c>
      <c r="AU562" s="164" t="s">
        <v>82</v>
      </c>
      <c r="AV562" s="14" t="s">
        <v>189</v>
      </c>
      <c r="AW562" s="14" t="s">
        <v>36</v>
      </c>
      <c r="AX562" s="14" t="s">
        <v>22</v>
      </c>
      <c r="AY562" s="164" t="s">
        <v>181</v>
      </c>
    </row>
    <row r="563" spans="2:65" s="1" customFormat="1" ht="49.15" customHeight="1">
      <c r="B563" s="33"/>
      <c r="C563" s="132" t="s">
        <v>599</v>
      </c>
      <c r="D563" s="132" t="s">
        <v>184</v>
      </c>
      <c r="E563" s="133" t="s">
        <v>600</v>
      </c>
      <c r="F563" s="134" t="s">
        <v>601</v>
      </c>
      <c r="G563" s="135" t="s">
        <v>211</v>
      </c>
      <c r="H563" s="136">
        <v>9.6059999999999999</v>
      </c>
      <c r="I563" s="137"/>
      <c r="J563" s="138">
        <f>ROUND(I563*H563,2)</f>
        <v>0</v>
      </c>
      <c r="K563" s="134" t="s">
        <v>188</v>
      </c>
      <c r="L563" s="33"/>
      <c r="M563" s="139" t="s">
        <v>20</v>
      </c>
      <c r="N563" s="140" t="s">
        <v>45</v>
      </c>
      <c r="P563" s="141">
        <f>O563*H563</f>
        <v>0</v>
      </c>
      <c r="Q563" s="141">
        <v>0</v>
      </c>
      <c r="R563" s="141">
        <f>Q563*H563</f>
        <v>0</v>
      </c>
      <c r="S563" s="141">
        <v>2.9440000000000001E-2</v>
      </c>
      <c r="T563" s="142">
        <f>S563*H563</f>
        <v>0.28280063999999999</v>
      </c>
      <c r="AR563" s="143" t="s">
        <v>317</v>
      </c>
      <c r="AT563" s="143" t="s">
        <v>184</v>
      </c>
      <c r="AU563" s="143" t="s">
        <v>82</v>
      </c>
      <c r="AY563" s="18" t="s">
        <v>181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8" t="s">
        <v>22</v>
      </c>
      <c r="BK563" s="144">
        <f>ROUND(I563*H563,2)</f>
        <v>0</v>
      </c>
      <c r="BL563" s="18" t="s">
        <v>317</v>
      </c>
      <c r="BM563" s="143" t="s">
        <v>602</v>
      </c>
    </row>
    <row r="564" spans="2:65" s="1" customFormat="1" ht="11.25">
      <c r="B564" s="33"/>
      <c r="D564" s="145" t="s">
        <v>191</v>
      </c>
      <c r="F564" s="146" t="s">
        <v>603</v>
      </c>
      <c r="I564" s="147"/>
      <c r="L564" s="33"/>
      <c r="M564" s="148"/>
      <c r="T564" s="54"/>
      <c r="AT564" s="18" t="s">
        <v>191</v>
      </c>
      <c r="AU564" s="18" t="s">
        <v>82</v>
      </c>
    </row>
    <row r="565" spans="2:65" s="12" customFormat="1" ht="11.25">
      <c r="B565" s="149"/>
      <c r="D565" s="150" t="s">
        <v>193</v>
      </c>
      <c r="E565" s="151" t="s">
        <v>20</v>
      </c>
      <c r="F565" s="152" t="s">
        <v>199</v>
      </c>
      <c r="H565" s="151" t="s">
        <v>20</v>
      </c>
      <c r="I565" s="153"/>
      <c r="L565" s="149"/>
      <c r="M565" s="154"/>
      <c r="T565" s="155"/>
      <c r="AT565" s="151" t="s">
        <v>193</v>
      </c>
      <c r="AU565" s="151" t="s">
        <v>82</v>
      </c>
      <c r="AV565" s="12" t="s">
        <v>22</v>
      </c>
      <c r="AW565" s="12" t="s">
        <v>36</v>
      </c>
      <c r="AX565" s="12" t="s">
        <v>74</v>
      </c>
      <c r="AY565" s="151" t="s">
        <v>181</v>
      </c>
    </row>
    <row r="566" spans="2:65" s="13" customFormat="1" ht="11.25">
      <c r="B566" s="156"/>
      <c r="D566" s="150" t="s">
        <v>193</v>
      </c>
      <c r="E566" s="157" t="s">
        <v>20</v>
      </c>
      <c r="F566" s="158" t="s">
        <v>604</v>
      </c>
      <c r="H566" s="159">
        <v>5.7779999999999996</v>
      </c>
      <c r="I566" s="160"/>
      <c r="L566" s="156"/>
      <c r="M566" s="161"/>
      <c r="T566" s="162"/>
      <c r="AT566" s="157" t="s">
        <v>193</v>
      </c>
      <c r="AU566" s="157" t="s">
        <v>82</v>
      </c>
      <c r="AV566" s="13" t="s">
        <v>82</v>
      </c>
      <c r="AW566" s="13" t="s">
        <v>36</v>
      </c>
      <c r="AX566" s="13" t="s">
        <v>74</v>
      </c>
      <c r="AY566" s="157" t="s">
        <v>181</v>
      </c>
    </row>
    <row r="567" spans="2:65" s="12" customFormat="1" ht="11.25">
      <c r="B567" s="149"/>
      <c r="D567" s="150" t="s">
        <v>193</v>
      </c>
      <c r="E567" s="151" t="s">
        <v>20</v>
      </c>
      <c r="F567" s="152" t="s">
        <v>201</v>
      </c>
      <c r="H567" s="151" t="s">
        <v>20</v>
      </c>
      <c r="I567" s="153"/>
      <c r="L567" s="149"/>
      <c r="M567" s="154"/>
      <c r="T567" s="155"/>
      <c r="AT567" s="151" t="s">
        <v>193</v>
      </c>
      <c r="AU567" s="151" t="s">
        <v>82</v>
      </c>
      <c r="AV567" s="12" t="s">
        <v>22</v>
      </c>
      <c r="AW567" s="12" t="s">
        <v>36</v>
      </c>
      <c r="AX567" s="12" t="s">
        <v>74</v>
      </c>
      <c r="AY567" s="151" t="s">
        <v>181</v>
      </c>
    </row>
    <row r="568" spans="2:65" s="13" customFormat="1" ht="11.25">
      <c r="B568" s="156"/>
      <c r="D568" s="150" t="s">
        <v>193</v>
      </c>
      <c r="E568" s="157" t="s">
        <v>20</v>
      </c>
      <c r="F568" s="158" t="s">
        <v>605</v>
      </c>
      <c r="H568" s="159">
        <v>3.8279999999999998</v>
      </c>
      <c r="I568" s="160"/>
      <c r="L568" s="156"/>
      <c r="M568" s="161"/>
      <c r="T568" s="162"/>
      <c r="AT568" s="157" t="s">
        <v>193</v>
      </c>
      <c r="AU568" s="157" t="s">
        <v>82</v>
      </c>
      <c r="AV568" s="13" t="s">
        <v>82</v>
      </c>
      <c r="AW568" s="13" t="s">
        <v>36</v>
      </c>
      <c r="AX568" s="13" t="s">
        <v>74</v>
      </c>
      <c r="AY568" s="157" t="s">
        <v>181</v>
      </c>
    </row>
    <row r="569" spans="2:65" s="14" customFormat="1" ht="11.25">
      <c r="B569" s="163"/>
      <c r="D569" s="150" t="s">
        <v>193</v>
      </c>
      <c r="E569" s="164" t="s">
        <v>20</v>
      </c>
      <c r="F569" s="165" t="s">
        <v>202</v>
      </c>
      <c r="H569" s="166">
        <v>9.6059999999999999</v>
      </c>
      <c r="I569" s="167"/>
      <c r="L569" s="163"/>
      <c r="M569" s="168"/>
      <c r="T569" s="169"/>
      <c r="AT569" s="164" t="s">
        <v>193</v>
      </c>
      <c r="AU569" s="164" t="s">
        <v>82</v>
      </c>
      <c r="AV569" s="14" t="s">
        <v>189</v>
      </c>
      <c r="AW569" s="14" t="s">
        <v>36</v>
      </c>
      <c r="AX569" s="14" t="s">
        <v>22</v>
      </c>
      <c r="AY569" s="164" t="s">
        <v>181</v>
      </c>
    </row>
    <row r="570" spans="2:65" s="1" customFormat="1" ht="49.15" customHeight="1">
      <c r="B570" s="33"/>
      <c r="C570" s="132" t="s">
        <v>606</v>
      </c>
      <c r="D570" s="132" t="s">
        <v>184</v>
      </c>
      <c r="E570" s="133" t="s">
        <v>607</v>
      </c>
      <c r="F570" s="134" t="s">
        <v>608</v>
      </c>
      <c r="G570" s="135" t="s">
        <v>211</v>
      </c>
      <c r="H570" s="136">
        <v>40</v>
      </c>
      <c r="I570" s="137"/>
      <c r="J570" s="138">
        <f>ROUND(I570*H570,2)</f>
        <v>0</v>
      </c>
      <c r="K570" s="134" t="s">
        <v>188</v>
      </c>
      <c r="L570" s="33"/>
      <c r="M570" s="139" t="s">
        <v>20</v>
      </c>
      <c r="N570" s="140" t="s">
        <v>45</v>
      </c>
      <c r="P570" s="141">
        <f>O570*H570</f>
        <v>0</v>
      </c>
      <c r="Q570" s="141">
        <v>1.26E-2</v>
      </c>
      <c r="R570" s="141">
        <f>Q570*H570</f>
        <v>0.504</v>
      </c>
      <c r="S570" s="141">
        <v>0</v>
      </c>
      <c r="T570" s="142">
        <f>S570*H570</f>
        <v>0</v>
      </c>
      <c r="AR570" s="143" t="s">
        <v>317</v>
      </c>
      <c r="AT570" s="143" t="s">
        <v>184</v>
      </c>
      <c r="AU570" s="143" t="s">
        <v>82</v>
      </c>
      <c r="AY570" s="18" t="s">
        <v>181</v>
      </c>
      <c r="BE570" s="144">
        <f>IF(N570="základní",J570,0)</f>
        <v>0</v>
      </c>
      <c r="BF570" s="144">
        <f>IF(N570="snížená",J570,0)</f>
        <v>0</v>
      </c>
      <c r="BG570" s="144">
        <f>IF(N570="zákl. přenesená",J570,0)</f>
        <v>0</v>
      </c>
      <c r="BH570" s="144">
        <f>IF(N570="sníž. přenesená",J570,0)</f>
        <v>0</v>
      </c>
      <c r="BI570" s="144">
        <f>IF(N570="nulová",J570,0)</f>
        <v>0</v>
      </c>
      <c r="BJ570" s="18" t="s">
        <v>22</v>
      </c>
      <c r="BK570" s="144">
        <f>ROUND(I570*H570,2)</f>
        <v>0</v>
      </c>
      <c r="BL570" s="18" t="s">
        <v>317</v>
      </c>
      <c r="BM570" s="143" t="s">
        <v>609</v>
      </c>
    </row>
    <row r="571" spans="2:65" s="1" customFormat="1" ht="11.25">
      <c r="B571" s="33"/>
      <c r="D571" s="145" t="s">
        <v>191</v>
      </c>
      <c r="F571" s="146" t="s">
        <v>610</v>
      </c>
      <c r="I571" s="147"/>
      <c r="L571" s="33"/>
      <c r="M571" s="148"/>
      <c r="T571" s="54"/>
      <c r="AT571" s="18" t="s">
        <v>191</v>
      </c>
      <c r="AU571" s="18" t="s">
        <v>82</v>
      </c>
    </row>
    <row r="572" spans="2:65" s="12" customFormat="1" ht="11.25">
      <c r="B572" s="149"/>
      <c r="D572" s="150" t="s">
        <v>193</v>
      </c>
      <c r="E572" s="151" t="s">
        <v>20</v>
      </c>
      <c r="F572" s="152" t="s">
        <v>207</v>
      </c>
      <c r="H572" s="151" t="s">
        <v>20</v>
      </c>
      <c r="I572" s="153"/>
      <c r="L572" s="149"/>
      <c r="M572" s="154"/>
      <c r="T572" s="155"/>
      <c r="AT572" s="151" t="s">
        <v>193</v>
      </c>
      <c r="AU572" s="151" t="s">
        <v>82</v>
      </c>
      <c r="AV572" s="12" t="s">
        <v>22</v>
      </c>
      <c r="AW572" s="12" t="s">
        <v>36</v>
      </c>
      <c r="AX572" s="12" t="s">
        <v>74</v>
      </c>
      <c r="AY572" s="151" t="s">
        <v>181</v>
      </c>
    </row>
    <row r="573" spans="2:65" s="13" customFormat="1" ht="11.25">
      <c r="B573" s="156"/>
      <c r="D573" s="150" t="s">
        <v>193</v>
      </c>
      <c r="E573" s="157" t="s">
        <v>20</v>
      </c>
      <c r="F573" s="158" t="s">
        <v>228</v>
      </c>
      <c r="H573" s="159">
        <v>10.199999999999999</v>
      </c>
      <c r="I573" s="160"/>
      <c r="L573" s="156"/>
      <c r="M573" s="161"/>
      <c r="T573" s="162"/>
      <c r="AT573" s="157" t="s">
        <v>193</v>
      </c>
      <c r="AU573" s="157" t="s">
        <v>82</v>
      </c>
      <c r="AV573" s="13" t="s">
        <v>82</v>
      </c>
      <c r="AW573" s="13" t="s">
        <v>36</v>
      </c>
      <c r="AX573" s="13" t="s">
        <v>74</v>
      </c>
      <c r="AY573" s="157" t="s">
        <v>181</v>
      </c>
    </row>
    <row r="574" spans="2:65" s="12" customFormat="1" ht="11.25">
      <c r="B574" s="149"/>
      <c r="D574" s="150" t="s">
        <v>193</v>
      </c>
      <c r="E574" s="151" t="s">
        <v>20</v>
      </c>
      <c r="F574" s="152" t="s">
        <v>287</v>
      </c>
      <c r="H574" s="151" t="s">
        <v>20</v>
      </c>
      <c r="I574" s="153"/>
      <c r="L574" s="149"/>
      <c r="M574" s="154"/>
      <c r="T574" s="155"/>
      <c r="AT574" s="151" t="s">
        <v>193</v>
      </c>
      <c r="AU574" s="151" t="s">
        <v>82</v>
      </c>
      <c r="AV574" s="12" t="s">
        <v>22</v>
      </c>
      <c r="AW574" s="12" t="s">
        <v>36</v>
      </c>
      <c r="AX574" s="12" t="s">
        <v>74</v>
      </c>
      <c r="AY574" s="151" t="s">
        <v>181</v>
      </c>
    </row>
    <row r="575" spans="2:65" s="13" customFormat="1" ht="11.25">
      <c r="B575" s="156"/>
      <c r="D575" s="150" t="s">
        <v>193</v>
      </c>
      <c r="E575" s="157" t="s">
        <v>20</v>
      </c>
      <c r="F575" s="158" t="s">
        <v>327</v>
      </c>
      <c r="H575" s="159">
        <v>17.899999999999999</v>
      </c>
      <c r="I575" s="160"/>
      <c r="L575" s="156"/>
      <c r="M575" s="161"/>
      <c r="T575" s="162"/>
      <c r="AT575" s="157" t="s">
        <v>193</v>
      </c>
      <c r="AU575" s="157" t="s">
        <v>82</v>
      </c>
      <c r="AV575" s="13" t="s">
        <v>82</v>
      </c>
      <c r="AW575" s="13" t="s">
        <v>36</v>
      </c>
      <c r="AX575" s="13" t="s">
        <v>74</v>
      </c>
      <c r="AY575" s="157" t="s">
        <v>181</v>
      </c>
    </row>
    <row r="576" spans="2:65" s="12" customFormat="1" ht="11.25">
      <c r="B576" s="149"/>
      <c r="D576" s="150" t="s">
        <v>193</v>
      </c>
      <c r="E576" s="151" t="s">
        <v>20</v>
      </c>
      <c r="F576" s="152" t="s">
        <v>291</v>
      </c>
      <c r="H576" s="151" t="s">
        <v>20</v>
      </c>
      <c r="I576" s="153"/>
      <c r="L576" s="149"/>
      <c r="M576" s="154"/>
      <c r="T576" s="155"/>
      <c r="AT576" s="151" t="s">
        <v>193</v>
      </c>
      <c r="AU576" s="151" t="s">
        <v>82</v>
      </c>
      <c r="AV576" s="12" t="s">
        <v>22</v>
      </c>
      <c r="AW576" s="12" t="s">
        <v>36</v>
      </c>
      <c r="AX576" s="12" t="s">
        <v>74</v>
      </c>
      <c r="AY576" s="151" t="s">
        <v>181</v>
      </c>
    </row>
    <row r="577" spans="2:65" s="13" customFormat="1" ht="11.25">
      <c r="B577" s="156"/>
      <c r="D577" s="150" t="s">
        <v>193</v>
      </c>
      <c r="E577" s="157" t="s">
        <v>20</v>
      </c>
      <c r="F577" s="158" t="s">
        <v>328</v>
      </c>
      <c r="H577" s="159">
        <v>11.9</v>
      </c>
      <c r="I577" s="160"/>
      <c r="L577" s="156"/>
      <c r="M577" s="161"/>
      <c r="T577" s="162"/>
      <c r="AT577" s="157" t="s">
        <v>193</v>
      </c>
      <c r="AU577" s="157" t="s">
        <v>82</v>
      </c>
      <c r="AV577" s="13" t="s">
        <v>82</v>
      </c>
      <c r="AW577" s="13" t="s">
        <v>36</v>
      </c>
      <c r="AX577" s="13" t="s">
        <v>74</v>
      </c>
      <c r="AY577" s="157" t="s">
        <v>181</v>
      </c>
    </row>
    <row r="578" spans="2:65" s="14" customFormat="1" ht="11.25">
      <c r="B578" s="163"/>
      <c r="D578" s="150" t="s">
        <v>193</v>
      </c>
      <c r="E578" s="164" t="s">
        <v>20</v>
      </c>
      <c r="F578" s="165" t="s">
        <v>202</v>
      </c>
      <c r="H578" s="166">
        <v>40</v>
      </c>
      <c r="I578" s="167"/>
      <c r="L578" s="163"/>
      <c r="M578" s="168"/>
      <c r="T578" s="169"/>
      <c r="AT578" s="164" t="s">
        <v>193</v>
      </c>
      <c r="AU578" s="164" t="s">
        <v>82</v>
      </c>
      <c r="AV578" s="14" t="s">
        <v>189</v>
      </c>
      <c r="AW578" s="14" t="s">
        <v>36</v>
      </c>
      <c r="AX578" s="14" t="s">
        <v>22</v>
      </c>
      <c r="AY578" s="164" t="s">
        <v>181</v>
      </c>
    </row>
    <row r="579" spans="2:65" s="1" customFormat="1" ht="37.9" customHeight="1">
      <c r="B579" s="33"/>
      <c r="C579" s="132" t="s">
        <v>611</v>
      </c>
      <c r="D579" s="132" t="s">
        <v>184</v>
      </c>
      <c r="E579" s="133" t="s">
        <v>612</v>
      </c>
      <c r="F579" s="134" t="s">
        <v>613</v>
      </c>
      <c r="G579" s="135" t="s">
        <v>211</v>
      </c>
      <c r="H579" s="136">
        <v>6</v>
      </c>
      <c r="I579" s="137"/>
      <c r="J579" s="138">
        <f>ROUND(I579*H579,2)</f>
        <v>0</v>
      </c>
      <c r="K579" s="134" t="s">
        <v>188</v>
      </c>
      <c r="L579" s="33"/>
      <c r="M579" s="139" t="s">
        <v>20</v>
      </c>
      <c r="N579" s="140" t="s">
        <v>45</v>
      </c>
      <c r="P579" s="141">
        <f>O579*H579</f>
        <v>0</v>
      </c>
      <c r="Q579" s="141">
        <v>1.25E-3</v>
      </c>
      <c r="R579" s="141">
        <f>Q579*H579</f>
        <v>7.4999999999999997E-3</v>
      </c>
      <c r="S579" s="141">
        <v>0</v>
      </c>
      <c r="T579" s="142">
        <f>S579*H579</f>
        <v>0</v>
      </c>
      <c r="AR579" s="143" t="s">
        <v>317</v>
      </c>
      <c r="AT579" s="143" t="s">
        <v>184</v>
      </c>
      <c r="AU579" s="143" t="s">
        <v>82</v>
      </c>
      <c r="AY579" s="18" t="s">
        <v>181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8" t="s">
        <v>22</v>
      </c>
      <c r="BK579" s="144">
        <f>ROUND(I579*H579,2)</f>
        <v>0</v>
      </c>
      <c r="BL579" s="18" t="s">
        <v>317</v>
      </c>
      <c r="BM579" s="143" t="s">
        <v>614</v>
      </c>
    </row>
    <row r="580" spans="2:65" s="1" customFormat="1" ht="11.25">
      <c r="B580" s="33"/>
      <c r="D580" s="145" t="s">
        <v>191</v>
      </c>
      <c r="F580" s="146" t="s">
        <v>615</v>
      </c>
      <c r="I580" s="147"/>
      <c r="L580" s="33"/>
      <c r="M580" s="148"/>
      <c r="T580" s="54"/>
      <c r="AT580" s="18" t="s">
        <v>191</v>
      </c>
      <c r="AU580" s="18" t="s">
        <v>82</v>
      </c>
    </row>
    <row r="581" spans="2:65" s="12" customFormat="1" ht="11.25">
      <c r="B581" s="149"/>
      <c r="D581" s="150" t="s">
        <v>193</v>
      </c>
      <c r="E581" s="151" t="s">
        <v>20</v>
      </c>
      <c r="F581" s="152" t="s">
        <v>616</v>
      </c>
      <c r="H581" s="151" t="s">
        <v>20</v>
      </c>
      <c r="I581" s="153"/>
      <c r="L581" s="149"/>
      <c r="M581" s="154"/>
      <c r="T581" s="155"/>
      <c r="AT581" s="151" t="s">
        <v>193</v>
      </c>
      <c r="AU581" s="151" t="s">
        <v>82</v>
      </c>
      <c r="AV581" s="12" t="s">
        <v>22</v>
      </c>
      <c r="AW581" s="12" t="s">
        <v>36</v>
      </c>
      <c r="AX581" s="12" t="s">
        <v>74</v>
      </c>
      <c r="AY581" s="151" t="s">
        <v>181</v>
      </c>
    </row>
    <row r="582" spans="2:65" s="12" customFormat="1" ht="11.25">
      <c r="B582" s="149"/>
      <c r="D582" s="150" t="s">
        <v>193</v>
      </c>
      <c r="E582" s="151" t="s">
        <v>20</v>
      </c>
      <c r="F582" s="152" t="s">
        <v>194</v>
      </c>
      <c r="H582" s="151" t="s">
        <v>20</v>
      </c>
      <c r="I582" s="153"/>
      <c r="L582" s="149"/>
      <c r="M582" s="154"/>
      <c r="T582" s="155"/>
      <c r="AT582" s="151" t="s">
        <v>193</v>
      </c>
      <c r="AU582" s="151" t="s">
        <v>82</v>
      </c>
      <c r="AV582" s="12" t="s">
        <v>22</v>
      </c>
      <c r="AW582" s="12" t="s">
        <v>36</v>
      </c>
      <c r="AX582" s="12" t="s">
        <v>74</v>
      </c>
      <c r="AY582" s="151" t="s">
        <v>181</v>
      </c>
    </row>
    <row r="583" spans="2:65" s="13" customFormat="1" ht="11.25">
      <c r="B583" s="156"/>
      <c r="D583" s="150" t="s">
        <v>193</v>
      </c>
      <c r="E583" s="157" t="s">
        <v>20</v>
      </c>
      <c r="F583" s="158" t="s">
        <v>222</v>
      </c>
      <c r="H583" s="159">
        <v>6</v>
      </c>
      <c r="I583" s="160"/>
      <c r="L583" s="156"/>
      <c r="M583" s="161"/>
      <c r="T583" s="162"/>
      <c r="AT583" s="157" t="s">
        <v>193</v>
      </c>
      <c r="AU583" s="157" t="s">
        <v>82</v>
      </c>
      <c r="AV583" s="13" t="s">
        <v>82</v>
      </c>
      <c r="AW583" s="13" t="s">
        <v>36</v>
      </c>
      <c r="AX583" s="13" t="s">
        <v>22</v>
      </c>
      <c r="AY583" s="157" t="s">
        <v>181</v>
      </c>
    </row>
    <row r="584" spans="2:65" s="1" customFormat="1" ht="24.2" customHeight="1">
      <c r="B584" s="33"/>
      <c r="C584" s="177" t="s">
        <v>617</v>
      </c>
      <c r="D584" s="177" t="s">
        <v>309</v>
      </c>
      <c r="E584" s="178" t="s">
        <v>618</v>
      </c>
      <c r="F584" s="179" t="s">
        <v>619</v>
      </c>
      <c r="G584" s="180" t="s">
        <v>211</v>
      </c>
      <c r="H584" s="181">
        <v>1.575</v>
      </c>
      <c r="I584" s="182"/>
      <c r="J584" s="183">
        <f>ROUND(I584*H584,2)</f>
        <v>0</v>
      </c>
      <c r="K584" s="179" t="s">
        <v>188</v>
      </c>
      <c r="L584" s="184"/>
      <c r="M584" s="185" t="s">
        <v>20</v>
      </c>
      <c r="N584" s="186" t="s">
        <v>45</v>
      </c>
      <c r="P584" s="141">
        <f>O584*H584</f>
        <v>0</v>
      </c>
      <c r="Q584" s="141">
        <v>8.0000000000000002E-3</v>
      </c>
      <c r="R584" s="141">
        <f>Q584*H584</f>
        <v>1.26E-2</v>
      </c>
      <c r="S584" s="141">
        <v>0</v>
      </c>
      <c r="T584" s="142">
        <f>S584*H584</f>
        <v>0</v>
      </c>
      <c r="AR584" s="143" t="s">
        <v>431</v>
      </c>
      <c r="AT584" s="143" t="s">
        <v>309</v>
      </c>
      <c r="AU584" s="143" t="s">
        <v>82</v>
      </c>
      <c r="AY584" s="18" t="s">
        <v>181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8" t="s">
        <v>22</v>
      </c>
      <c r="BK584" s="144">
        <f>ROUND(I584*H584,2)</f>
        <v>0</v>
      </c>
      <c r="BL584" s="18" t="s">
        <v>317</v>
      </c>
      <c r="BM584" s="143" t="s">
        <v>620</v>
      </c>
    </row>
    <row r="585" spans="2:65" s="12" customFormat="1" ht="11.25">
      <c r="B585" s="149"/>
      <c r="D585" s="150" t="s">
        <v>193</v>
      </c>
      <c r="E585" s="151" t="s">
        <v>20</v>
      </c>
      <c r="F585" s="152" t="s">
        <v>616</v>
      </c>
      <c r="H585" s="151" t="s">
        <v>20</v>
      </c>
      <c r="I585" s="153"/>
      <c r="L585" s="149"/>
      <c r="M585" s="154"/>
      <c r="T585" s="155"/>
      <c r="AT585" s="151" t="s">
        <v>193</v>
      </c>
      <c r="AU585" s="151" t="s">
        <v>82</v>
      </c>
      <c r="AV585" s="12" t="s">
        <v>22</v>
      </c>
      <c r="AW585" s="12" t="s">
        <v>36</v>
      </c>
      <c r="AX585" s="12" t="s">
        <v>74</v>
      </c>
      <c r="AY585" s="151" t="s">
        <v>181</v>
      </c>
    </row>
    <row r="586" spans="2:65" s="12" customFormat="1" ht="11.25">
      <c r="B586" s="149"/>
      <c r="D586" s="150" t="s">
        <v>193</v>
      </c>
      <c r="E586" s="151" t="s">
        <v>20</v>
      </c>
      <c r="F586" s="152" t="s">
        <v>621</v>
      </c>
      <c r="H586" s="151" t="s">
        <v>20</v>
      </c>
      <c r="I586" s="153"/>
      <c r="L586" s="149"/>
      <c r="M586" s="154"/>
      <c r="T586" s="155"/>
      <c r="AT586" s="151" t="s">
        <v>193</v>
      </c>
      <c r="AU586" s="151" t="s">
        <v>82</v>
      </c>
      <c r="AV586" s="12" t="s">
        <v>22</v>
      </c>
      <c r="AW586" s="12" t="s">
        <v>36</v>
      </c>
      <c r="AX586" s="12" t="s">
        <v>74</v>
      </c>
      <c r="AY586" s="151" t="s">
        <v>181</v>
      </c>
    </row>
    <row r="587" spans="2:65" s="13" customFormat="1" ht="11.25">
      <c r="B587" s="156"/>
      <c r="D587" s="150" t="s">
        <v>193</v>
      </c>
      <c r="E587" s="157" t="s">
        <v>20</v>
      </c>
      <c r="F587" s="158" t="s">
        <v>622</v>
      </c>
      <c r="H587" s="159">
        <v>1.5</v>
      </c>
      <c r="I587" s="160"/>
      <c r="L587" s="156"/>
      <c r="M587" s="161"/>
      <c r="T587" s="162"/>
      <c r="AT587" s="157" t="s">
        <v>193</v>
      </c>
      <c r="AU587" s="157" t="s">
        <v>82</v>
      </c>
      <c r="AV587" s="13" t="s">
        <v>82</v>
      </c>
      <c r="AW587" s="13" t="s">
        <v>36</v>
      </c>
      <c r="AX587" s="13" t="s">
        <v>22</v>
      </c>
      <c r="AY587" s="157" t="s">
        <v>181</v>
      </c>
    </row>
    <row r="588" spans="2:65" s="13" customFormat="1" ht="11.25">
      <c r="B588" s="156"/>
      <c r="D588" s="150" t="s">
        <v>193</v>
      </c>
      <c r="F588" s="158" t="s">
        <v>623</v>
      </c>
      <c r="H588" s="159">
        <v>1.575</v>
      </c>
      <c r="I588" s="160"/>
      <c r="L588" s="156"/>
      <c r="M588" s="161"/>
      <c r="T588" s="162"/>
      <c r="AT588" s="157" t="s">
        <v>193</v>
      </c>
      <c r="AU588" s="157" t="s">
        <v>82</v>
      </c>
      <c r="AV588" s="13" t="s">
        <v>82</v>
      </c>
      <c r="AW588" s="13" t="s">
        <v>4</v>
      </c>
      <c r="AX588" s="13" t="s">
        <v>22</v>
      </c>
      <c r="AY588" s="157" t="s">
        <v>181</v>
      </c>
    </row>
    <row r="589" spans="2:65" s="1" customFormat="1" ht="44.25" customHeight="1">
      <c r="B589" s="33"/>
      <c r="C589" s="132" t="s">
        <v>624</v>
      </c>
      <c r="D589" s="132" t="s">
        <v>184</v>
      </c>
      <c r="E589" s="133" t="s">
        <v>625</v>
      </c>
      <c r="F589" s="134" t="s">
        <v>626</v>
      </c>
      <c r="G589" s="135" t="s">
        <v>280</v>
      </c>
      <c r="H589" s="136">
        <v>3.27</v>
      </c>
      <c r="I589" s="137"/>
      <c r="J589" s="138">
        <f>ROUND(I589*H589,2)</f>
        <v>0</v>
      </c>
      <c r="K589" s="134" t="s">
        <v>188</v>
      </c>
      <c r="L589" s="33"/>
      <c r="M589" s="139" t="s">
        <v>20</v>
      </c>
      <c r="N589" s="140" t="s">
        <v>45</v>
      </c>
      <c r="P589" s="141">
        <f>O589*H589</f>
        <v>0</v>
      </c>
      <c r="Q589" s="141">
        <v>5.1500000000000001E-3</v>
      </c>
      <c r="R589" s="141">
        <f>Q589*H589</f>
        <v>1.6840500000000001E-2</v>
      </c>
      <c r="S589" s="141">
        <v>0</v>
      </c>
      <c r="T589" s="142">
        <f>S589*H589</f>
        <v>0</v>
      </c>
      <c r="AR589" s="143" t="s">
        <v>317</v>
      </c>
      <c r="AT589" s="143" t="s">
        <v>184</v>
      </c>
      <c r="AU589" s="143" t="s">
        <v>82</v>
      </c>
      <c r="AY589" s="18" t="s">
        <v>181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8" t="s">
        <v>22</v>
      </c>
      <c r="BK589" s="144">
        <f>ROUND(I589*H589,2)</f>
        <v>0</v>
      </c>
      <c r="BL589" s="18" t="s">
        <v>317</v>
      </c>
      <c r="BM589" s="143" t="s">
        <v>627</v>
      </c>
    </row>
    <row r="590" spans="2:65" s="1" customFormat="1" ht="11.25">
      <c r="B590" s="33"/>
      <c r="D590" s="145" t="s">
        <v>191</v>
      </c>
      <c r="F590" s="146" t="s">
        <v>628</v>
      </c>
      <c r="I590" s="147"/>
      <c r="L590" s="33"/>
      <c r="M590" s="148"/>
      <c r="T590" s="54"/>
      <c r="AT590" s="18" t="s">
        <v>191</v>
      </c>
      <c r="AU590" s="18" t="s">
        <v>82</v>
      </c>
    </row>
    <row r="591" spans="2:65" s="12" customFormat="1" ht="11.25">
      <c r="B591" s="149"/>
      <c r="D591" s="150" t="s">
        <v>193</v>
      </c>
      <c r="E591" s="151" t="s">
        <v>20</v>
      </c>
      <c r="F591" s="152" t="s">
        <v>287</v>
      </c>
      <c r="H591" s="151" t="s">
        <v>20</v>
      </c>
      <c r="I591" s="153"/>
      <c r="L591" s="149"/>
      <c r="M591" s="154"/>
      <c r="T591" s="155"/>
      <c r="AT591" s="151" t="s">
        <v>193</v>
      </c>
      <c r="AU591" s="151" t="s">
        <v>82</v>
      </c>
      <c r="AV591" s="12" t="s">
        <v>22</v>
      </c>
      <c r="AW591" s="12" t="s">
        <v>36</v>
      </c>
      <c r="AX591" s="12" t="s">
        <v>74</v>
      </c>
      <c r="AY591" s="151" t="s">
        <v>181</v>
      </c>
    </row>
    <row r="592" spans="2:65" s="13" customFormat="1" ht="11.25">
      <c r="B592" s="156"/>
      <c r="D592" s="150" t="s">
        <v>193</v>
      </c>
      <c r="E592" s="157" t="s">
        <v>20</v>
      </c>
      <c r="F592" s="158" t="s">
        <v>583</v>
      </c>
      <c r="H592" s="159">
        <v>3.27</v>
      </c>
      <c r="I592" s="160"/>
      <c r="L592" s="156"/>
      <c r="M592" s="161"/>
      <c r="T592" s="162"/>
      <c r="AT592" s="157" t="s">
        <v>193</v>
      </c>
      <c r="AU592" s="157" t="s">
        <v>82</v>
      </c>
      <c r="AV592" s="13" t="s">
        <v>82</v>
      </c>
      <c r="AW592" s="13" t="s">
        <v>36</v>
      </c>
      <c r="AX592" s="13" t="s">
        <v>74</v>
      </c>
      <c r="AY592" s="157" t="s">
        <v>181</v>
      </c>
    </row>
    <row r="593" spans="2:65" s="14" customFormat="1" ht="11.25">
      <c r="B593" s="163"/>
      <c r="D593" s="150" t="s">
        <v>193</v>
      </c>
      <c r="E593" s="164" t="s">
        <v>20</v>
      </c>
      <c r="F593" s="165" t="s">
        <v>202</v>
      </c>
      <c r="H593" s="166">
        <v>3.27</v>
      </c>
      <c r="I593" s="167"/>
      <c r="L593" s="163"/>
      <c r="M593" s="168"/>
      <c r="T593" s="169"/>
      <c r="AT593" s="164" t="s">
        <v>193</v>
      </c>
      <c r="AU593" s="164" t="s">
        <v>82</v>
      </c>
      <c r="AV593" s="14" t="s">
        <v>189</v>
      </c>
      <c r="AW593" s="14" t="s">
        <v>36</v>
      </c>
      <c r="AX593" s="14" t="s">
        <v>22</v>
      </c>
      <c r="AY593" s="164" t="s">
        <v>181</v>
      </c>
    </row>
    <row r="594" spans="2:65" s="1" customFormat="1" ht="44.25" customHeight="1">
      <c r="B594" s="33"/>
      <c r="C594" s="132" t="s">
        <v>629</v>
      </c>
      <c r="D594" s="132" t="s">
        <v>184</v>
      </c>
      <c r="E594" s="133" t="s">
        <v>630</v>
      </c>
      <c r="F594" s="134" t="s">
        <v>631</v>
      </c>
      <c r="G594" s="135" t="s">
        <v>280</v>
      </c>
      <c r="H594" s="136">
        <v>3.27</v>
      </c>
      <c r="I594" s="137"/>
      <c r="J594" s="138">
        <f>ROUND(I594*H594,2)</f>
        <v>0</v>
      </c>
      <c r="K594" s="134" t="s">
        <v>188</v>
      </c>
      <c r="L594" s="33"/>
      <c r="M594" s="139" t="s">
        <v>20</v>
      </c>
      <c r="N594" s="140" t="s">
        <v>45</v>
      </c>
      <c r="P594" s="141">
        <f>O594*H594</f>
        <v>0</v>
      </c>
      <c r="Q594" s="141">
        <v>7.5799999999999999E-3</v>
      </c>
      <c r="R594" s="141">
        <f>Q594*H594</f>
        <v>2.4786599999999999E-2</v>
      </c>
      <c r="S594" s="141">
        <v>0</v>
      </c>
      <c r="T594" s="142">
        <f>S594*H594</f>
        <v>0</v>
      </c>
      <c r="AR594" s="143" t="s">
        <v>317</v>
      </c>
      <c r="AT594" s="143" t="s">
        <v>184</v>
      </c>
      <c r="AU594" s="143" t="s">
        <v>82</v>
      </c>
      <c r="AY594" s="18" t="s">
        <v>181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8" t="s">
        <v>22</v>
      </c>
      <c r="BK594" s="144">
        <f>ROUND(I594*H594,2)</f>
        <v>0</v>
      </c>
      <c r="BL594" s="18" t="s">
        <v>317</v>
      </c>
      <c r="BM594" s="143" t="s">
        <v>632</v>
      </c>
    </row>
    <row r="595" spans="2:65" s="1" customFormat="1" ht="11.25">
      <c r="B595" s="33"/>
      <c r="D595" s="145" t="s">
        <v>191</v>
      </c>
      <c r="F595" s="146" t="s">
        <v>633</v>
      </c>
      <c r="I595" s="147"/>
      <c r="L595" s="33"/>
      <c r="M595" s="148"/>
      <c r="T595" s="54"/>
      <c r="AT595" s="18" t="s">
        <v>191</v>
      </c>
      <c r="AU595" s="18" t="s">
        <v>82</v>
      </c>
    </row>
    <row r="596" spans="2:65" s="12" customFormat="1" ht="11.25">
      <c r="B596" s="149"/>
      <c r="D596" s="150" t="s">
        <v>193</v>
      </c>
      <c r="E596" s="151" t="s">
        <v>20</v>
      </c>
      <c r="F596" s="152" t="s">
        <v>287</v>
      </c>
      <c r="H596" s="151" t="s">
        <v>20</v>
      </c>
      <c r="I596" s="153"/>
      <c r="L596" s="149"/>
      <c r="M596" s="154"/>
      <c r="T596" s="155"/>
      <c r="AT596" s="151" t="s">
        <v>193</v>
      </c>
      <c r="AU596" s="151" t="s">
        <v>82</v>
      </c>
      <c r="AV596" s="12" t="s">
        <v>22</v>
      </c>
      <c r="AW596" s="12" t="s">
        <v>36</v>
      </c>
      <c r="AX596" s="12" t="s">
        <v>74</v>
      </c>
      <c r="AY596" s="151" t="s">
        <v>181</v>
      </c>
    </row>
    <row r="597" spans="2:65" s="13" customFormat="1" ht="11.25">
      <c r="B597" s="156"/>
      <c r="D597" s="150" t="s">
        <v>193</v>
      </c>
      <c r="E597" s="157" t="s">
        <v>20</v>
      </c>
      <c r="F597" s="158" t="s">
        <v>583</v>
      </c>
      <c r="H597" s="159">
        <v>3.27</v>
      </c>
      <c r="I597" s="160"/>
      <c r="L597" s="156"/>
      <c r="M597" s="161"/>
      <c r="T597" s="162"/>
      <c r="AT597" s="157" t="s">
        <v>193</v>
      </c>
      <c r="AU597" s="157" t="s">
        <v>82</v>
      </c>
      <c r="AV597" s="13" t="s">
        <v>82</v>
      </c>
      <c r="AW597" s="13" t="s">
        <v>36</v>
      </c>
      <c r="AX597" s="13" t="s">
        <v>74</v>
      </c>
      <c r="AY597" s="157" t="s">
        <v>181</v>
      </c>
    </row>
    <row r="598" spans="2:65" s="14" customFormat="1" ht="11.25">
      <c r="B598" s="163"/>
      <c r="D598" s="150" t="s">
        <v>193</v>
      </c>
      <c r="E598" s="164" t="s">
        <v>20</v>
      </c>
      <c r="F598" s="165" t="s">
        <v>202</v>
      </c>
      <c r="H598" s="166">
        <v>3.27</v>
      </c>
      <c r="I598" s="167"/>
      <c r="L598" s="163"/>
      <c r="M598" s="168"/>
      <c r="T598" s="169"/>
      <c r="AT598" s="164" t="s">
        <v>193</v>
      </c>
      <c r="AU598" s="164" t="s">
        <v>82</v>
      </c>
      <c r="AV598" s="14" t="s">
        <v>189</v>
      </c>
      <c r="AW598" s="14" t="s">
        <v>36</v>
      </c>
      <c r="AX598" s="14" t="s">
        <v>22</v>
      </c>
      <c r="AY598" s="164" t="s">
        <v>181</v>
      </c>
    </row>
    <row r="599" spans="2:65" s="1" customFormat="1" ht="33" customHeight="1">
      <c r="B599" s="33"/>
      <c r="C599" s="132" t="s">
        <v>634</v>
      </c>
      <c r="D599" s="132" t="s">
        <v>184</v>
      </c>
      <c r="E599" s="133" t="s">
        <v>635</v>
      </c>
      <c r="F599" s="134" t="s">
        <v>636</v>
      </c>
      <c r="G599" s="135" t="s">
        <v>187</v>
      </c>
      <c r="H599" s="136">
        <v>6</v>
      </c>
      <c r="I599" s="137"/>
      <c r="J599" s="138">
        <f>ROUND(I599*H599,2)</f>
        <v>0</v>
      </c>
      <c r="K599" s="134" t="s">
        <v>188</v>
      </c>
      <c r="L599" s="33"/>
      <c r="M599" s="139" t="s">
        <v>20</v>
      </c>
      <c r="N599" s="140" t="s">
        <v>45</v>
      </c>
      <c r="P599" s="141">
        <f>O599*H599</f>
        <v>0</v>
      </c>
      <c r="Q599" s="141">
        <v>1.0000000000000001E-5</v>
      </c>
      <c r="R599" s="141">
        <f>Q599*H599</f>
        <v>6.0000000000000008E-5</v>
      </c>
      <c r="S599" s="141">
        <v>0</v>
      </c>
      <c r="T599" s="142">
        <f>S599*H599</f>
        <v>0</v>
      </c>
      <c r="AR599" s="143" t="s">
        <v>317</v>
      </c>
      <c r="AT599" s="143" t="s">
        <v>184</v>
      </c>
      <c r="AU599" s="143" t="s">
        <v>82</v>
      </c>
      <c r="AY599" s="18" t="s">
        <v>181</v>
      </c>
      <c r="BE599" s="144">
        <f>IF(N599="základní",J599,0)</f>
        <v>0</v>
      </c>
      <c r="BF599" s="144">
        <f>IF(N599="snížená",J599,0)</f>
        <v>0</v>
      </c>
      <c r="BG599" s="144">
        <f>IF(N599="zákl. přenesená",J599,0)</f>
        <v>0</v>
      </c>
      <c r="BH599" s="144">
        <f>IF(N599="sníž. přenesená",J599,0)</f>
        <v>0</v>
      </c>
      <c r="BI599" s="144">
        <f>IF(N599="nulová",J599,0)</f>
        <v>0</v>
      </c>
      <c r="BJ599" s="18" t="s">
        <v>22</v>
      </c>
      <c r="BK599" s="144">
        <f>ROUND(I599*H599,2)</f>
        <v>0</v>
      </c>
      <c r="BL599" s="18" t="s">
        <v>317</v>
      </c>
      <c r="BM599" s="143" t="s">
        <v>637</v>
      </c>
    </row>
    <row r="600" spans="2:65" s="1" customFormat="1" ht="11.25">
      <c r="B600" s="33"/>
      <c r="D600" s="145" t="s">
        <v>191</v>
      </c>
      <c r="F600" s="146" t="s">
        <v>638</v>
      </c>
      <c r="I600" s="147"/>
      <c r="L600" s="33"/>
      <c r="M600" s="148"/>
      <c r="T600" s="54"/>
      <c r="AT600" s="18" t="s">
        <v>191</v>
      </c>
      <c r="AU600" s="18" t="s">
        <v>82</v>
      </c>
    </row>
    <row r="601" spans="2:65" s="12" customFormat="1" ht="11.25">
      <c r="B601" s="149"/>
      <c r="D601" s="150" t="s">
        <v>193</v>
      </c>
      <c r="E601" s="151" t="s">
        <v>20</v>
      </c>
      <c r="F601" s="152" t="s">
        <v>194</v>
      </c>
      <c r="H601" s="151" t="s">
        <v>20</v>
      </c>
      <c r="I601" s="153"/>
      <c r="L601" s="149"/>
      <c r="M601" s="154"/>
      <c r="T601" s="155"/>
      <c r="AT601" s="151" t="s">
        <v>193</v>
      </c>
      <c r="AU601" s="151" t="s">
        <v>82</v>
      </c>
      <c r="AV601" s="12" t="s">
        <v>22</v>
      </c>
      <c r="AW601" s="12" t="s">
        <v>36</v>
      </c>
      <c r="AX601" s="12" t="s">
        <v>74</v>
      </c>
      <c r="AY601" s="151" t="s">
        <v>181</v>
      </c>
    </row>
    <row r="602" spans="2:65" s="13" customFormat="1" ht="11.25">
      <c r="B602" s="156"/>
      <c r="D602" s="150" t="s">
        <v>193</v>
      </c>
      <c r="E602" s="157" t="s">
        <v>20</v>
      </c>
      <c r="F602" s="158" t="s">
        <v>22</v>
      </c>
      <c r="H602" s="159">
        <v>1</v>
      </c>
      <c r="I602" s="160"/>
      <c r="L602" s="156"/>
      <c r="M602" s="161"/>
      <c r="T602" s="162"/>
      <c r="AT602" s="157" t="s">
        <v>193</v>
      </c>
      <c r="AU602" s="157" t="s">
        <v>82</v>
      </c>
      <c r="AV602" s="13" t="s">
        <v>82</v>
      </c>
      <c r="AW602" s="13" t="s">
        <v>36</v>
      </c>
      <c r="AX602" s="13" t="s">
        <v>74</v>
      </c>
      <c r="AY602" s="157" t="s">
        <v>181</v>
      </c>
    </row>
    <row r="603" spans="2:65" s="12" customFormat="1" ht="11.25">
      <c r="B603" s="149"/>
      <c r="D603" s="150" t="s">
        <v>193</v>
      </c>
      <c r="E603" s="151" t="s">
        <v>20</v>
      </c>
      <c r="F603" s="152" t="s">
        <v>199</v>
      </c>
      <c r="H603" s="151" t="s">
        <v>20</v>
      </c>
      <c r="I603" s="153"/>
      <c r="L603" s="149"/>
      <c r="M603" s="154"/>
      <c r="T603" s="155"/>
      <c r="AT603" s="151" t="s">
        <v>193</v>
      </c>
      <c r="AU603" s="151" t="s">
        <v>82</v>
      </c>
      <c r="AV603" s="12" t="s">
        <v>22</v>
      </c>
      <c r="AW603" s="12" t="s">
        <v>36</v>
      </c>
      <c r="AX603" s="12" t="s">
        <v>74</v>
      </c>
      <c r="AY603" s="151" t="s">
        <v>181</v>
      </c>
    </row>
    <row r="604" spans="2:65" s="13" customFormat="1" ht="11.25">
      <c r="B604" s="156"/>
      <c r="D604" s="150" t="s">
        <v>193</v>
      </c>
      <c r="E604" s="157" t="s">
        <v>20</v>
      </c>
      <c r="F604" s="158" t="s">
        <v>82</v>
      </c>
      <c r="H604" s="159">
        <v>2</v>
      </c>
      <c r="I604" s="160"/>
      <c r="L604" s="156"/>
      <c r="M604" s="161"/>
      <c r="T604" s="162"/>
      <c r="AT604" s="157" t="s">
        <v>193</v>
      </c>
      <c r="AU604" s="157" t="s">
        <v>82</v>
      </c>
      <c r="AV604" s="13" t="s">
        <v>82</v>
      </c>
      <c r="AW604" s="13" t="s">
        <v>36</v>
      </c>
      <c r="AX604" s="13" t="s">
        <v>74</v>
      </c>
      <c r="AY604" s="157" t="s">
        <v>181</v>
      </c>
    </row>
    <row r="605" spans="2:65" s="12" customFormat="1" ht="11.25">
      <c r="B605" s="149"/>
      <c r="D605" s="150" t="s">
        <v>193</v>
      </c>
      <c r="E605" s="151" t="s">
        <v>20</v>
      </c>
      <c r="F605" s="152" t="s">
        <v>201</v>
      </c>
      <c r="H605" s="151" t="s">
        <v>20</v>
      </c>
      <c r="I605" s="153"/>
      <c r="L605" s="149"/>
      <c r="M605" s="154"/>
      <c r="T605" s="155"/>
      <c r="AT605" s="151" t="s">
        <v>193</v>
      </c>
      <c r="AU605" s="151" t="s">
        <v>82</v>
      </c>
      <c r="AV605" s="12" t="s">
        <v>22</v>
      </c>
      <c r="AW605" s="12" t="s">
        <v>36</v>
      </c>
      <c r="AX605" s="12" t="s">
        <v>74</v>
      </c>
      <c r="AY605" s="151" t="s">
        <v>181</v>
      </c>
    </row>
    <row r="606" spans="2:65" s="13" customFormat="1" ht="11.25">
      <c r="B606" s="156"/>
      <c r="D606" s="150" t="s">
        <v>193</v>
      </c>
      <c r="E606" s="157" t="s">
        <v>20</v>
      </c>
      <c r="F606" s="158" t="s">
        <v>182</v>
      </c>
      <c r="H606" s="159">
        <v>3</v>
      </c>
      <c r="I606" s="160"/>
      <c r="L606" s="156"/>
      <c r="M606" s="161"/>
      <c r="T606" s="162"/>
      <c r="AT606" s="157" t="s">
        <v>193</v>
      </c>
      <c r="AU606" s="157" t="s">
        <v>82</v>
      </c>
      <c r="AV606" s="13" t="s">
        <v>82</v>
      </c>
      <c r="AW606" s="13" t="s">
        <v>36</v>
      </c>
      <c r="AX606" s="13" t="s">
        <v>74</v>
      </c>
      <c r="AY606" s="157" t="s">
        <v>181</v>
      </c>
    </row>
    <row r="607" spans="2:65" s="14" customFormat="1" ht="11.25">
      <c r="B607" s="163"/>
      <c r="D607" s="150" t="s">
        <v>193</v>
      </c>
      <c r="E607" s="164" t="s">
        <v>20</v>
      </c>
      <c r="F607" s="165" t="s">
        <v>202</v>
      </c>
      <c r="H607" s="166">
        <v>6</v>
      </c>
      <c r="I607" s="167"/>
      <c r="L607" s="163"/>
      <c r="M607" s="168"/>
      <c r="T607" s="169"/>
      <c r="AT607" s="164" t="s">
        <v>193</v>
      </c>
      <c r="AU607" s="164" t="s">
        <v>82</v>
      </c>
      <c r="AV607" s="14" t="s">
        <v>189</v>
      </c>
      <c r="AW607" s="14" t="s">
        <v>36</v>
      </c>
      <c r="AX607" s="14" t="s">
        <v>22</v>
      </c>
      <c r="AY607" s="164" t="s">
        <v>181</v>
      </c>
    </row>
    <row r="608" spans="2:65" s="1" customFormat="1" ht="24.2" customHeight="1">
      <c r="B608" s="33"/>
      <c r="C608" s="177" t="s">
        <v>639</v>
      </c>
      <c r="D608" s="177" t="s">
        <v>309</v>
      </c>
      <c r="E608" s="178" t="s">
        <v>640</v>
      </c>
      <c r="F608" s="179" t="s">
        <v>641</v>
      </c>
      <c r="G608" s="180" t="s">
        <v>187</v>
      </c>
      <c r="H608" s="181">
        <v>6</v>
      </c>
      <c r="I608" s="182"/>
      <c r="J608" s="183">
        <f>ROUND(I608*H608,2)</f>
        <v>0</v>
      </c>
      <c r="K608" s="179" t="s">
        <v>188</v>
      </c>
      <c r="L608" s="184"/>
      <c r="M608" s="185" t="s">
        <v>20</v>
      </c>
      <c r="N608" s="186" t="s">
        <v>45</v>
      </c>
      <c r="P608" s="141">
        <f>O608*H608</f>
        <v>0</v>
      </c>
      <c r="Q608" s="141">
        <v>2.5000000000000001E-3</v>
      </c>
      <c r="R608" s="141">
        <f>Q608*H608</f>
        <v>1.4999999999999999E-2</v>
      </c>
      <c r="S608" s="141">
        <v>0</v>
      </c>
      <c r="T608" s="142">
        <f>S608*H608</f>
        <v>0</v>
      </c>
      <c r="AR608" s="143" t="s">
        <v>431</v>
      </c>
      <c r="AT608" s="143" t="s">
        <v>309</v>
      </c>
      <c r="AU608" s="143" t="s">
        <v>82</v>
      </c>
      <c r="AY608" s="18" t="s">
        <v>181</v>
      </c>
      <c r="BE608" s="144">
        <f>IF(N608="základní",J608,0)</f>
        <v>0</v>
      </c>
      <c r="BF608" s="144">
        <f>IF(N608="snížená",J608,0)</f>
        <v>0</v>
      </c>
      <c r="BG608" s="144">
        <f>IF(N608="zákl. přenesená",J608,0)</f>
        <v>0</v>
      </c>
      <c r="BH608" s="144">
        <f>IF(N608="sníž. přenesená",J608,0)</f>
        <v>0</v>
      </c>
      <c r="BI608" s="144">
        <f>IF(N608="nulová",J608,0)</f>
        <v>0</v>
      </c>
      <c r="BJ608" s="18" t="s">
        <v>22</v>
      </c>
      <c r="BK608" s="144">
        <f>ROUND(I608*H608,2)</f>
        <v>0</v>
      </c>
      <c r="BL608" s="18" t="s">
        <v>317</v>
      </c>
      <c r="BM608" s="143" t="s">
        <v>642</v>
      </c>
    </row>
    <row r="609" spans="2:65" s="1" customFormat="1" ht="33" customHeight="1">
      <c r="B609" s="33"/>
      <c r="C609" s="132" t="s">
        <v>643</v>
      </c>
      <c r="D609" s="132" t="s">
        <v>184</v>
      </c>
      <c r="E609" s="133" t="s">
        <v>644</v>
      </c>
      <c r="F609" s="134" t="s">
        <v>645</v>
      </c>
      <c r="G609" s="135" t="s">
        <v>187</v>
      </c>
      <c r="H609" s="136">
        <v>12</v>
      </c>
      <c r="I609" s="137"/>
      <c r="J609" s="138">
        <f>ROUND(I609*H609,2)</f>
        <v>0</v>
      </c>
      <c r="K609" s="134" t="s">
        <v>188</v>
      </c>
      <c r="L609" s="33"/>
      <c r="M609" s="139" t="s">
        <v>20</v>
      </c>
      <c r="N609" s="140" t="s">
        <v>45</v>
      </c>
      <c r="P609" s="141">
        <f>O609*H609</f>
        <v>0</v>
      </c>
      <c r="Q609" s="141">
        <v>1.0000000000000001E-5</v>
      </c>
      <c r="R609" s="141">
        <f>Q609*H609</f>
        <v>1.2000000000000002E-4</v>
      </c>
      <c r="S609" s="141">
        <v>0</v>
      </c>
      <c r="T609" s="142">
        <f>S609*H609</f>
        <v>0</v>
      </c>
      <c r="AR609" s="143" t="s">
        <v>317</v>
      </c>
      <c r="AT609" s="143" t="s">
        <v>184</v>
      </c>
      <c r="AU609" s="143" t="s">
        <v>82</v>
      </c>
      <c r="AY609" s="18" t="s">
        <v>181</v>
      </c>
      <c r="BE609" s="144">
        <f>IF(N609="základní",J609,0)</f>
        <v>0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8" t="s">
        <v>22</v>
      </c>
      <c r="BK609" s="144">
        <f>ROUND(I609*H609,2)</f>
        <v>0</v>
      </c>
      <c r="BL609" s="18" t="s">
        <v>317</v>
      </c>
      <c r="BM609" s="143" t="s">
        <v>646</v>
      </c>
    </row>
    <row r="610" spans="2:65" s="1" customFormat="1" ht="11.25">
      <c r="B610" s="33"/>
      <c r="D610" s="145" t="s">
        <v>191</v>
      </c>
      <c r="F610" s="146" t="s">
        <v>647</v>
      </c>
      <c r="I610" s="147"/>
      <c r="L610" s="33"/>
      <c r="M610" s="148"/>
      <c r="T610" s="54"/>
      <c r="AT610" s="18" t="s">
        <v>191</v>
      </c>
      <c r="AU610" s="18" t="s">
        <v>82</v>
      </c>
    </row>
    <row r="611" spans="2:65" s="12" customFormat="1" ht="11.25">
      <c r="B611" s="149"/>
      <c r="D611" s="150" t="s">
        <v>193</v>
      </c>
      <c r="E611" s="151" t="s">
        <v>20</v>
      </c>
      <c r="F611" s="152" t="s">
        <v>194</v>
      </c>
      <c r="H611" s="151" t="s">
        <v>20</v>
      </c>
      <c r="I611" s="153"/>
      <c r="L611" s="149"/>
      <c r="M611" s="154"/>
      <c r="T611" s="155"/>
      <c r="AT611" s="151" t="s">
        <v>193</v>
      </c>
      <c r="AU611" s="151" t="s">
        <v>82</v>
      </c>
      <c r="AV611" s="12" t="s">
        <v>22</v>
      </c>
      <c r="AW611" s="12" t="s">
        <v>36</v>
      </c>
      <c r="AX611" s="12" t="s">
        <v>74</v>
      </c>
      <c r="AY611" s="151" t="s">
        <v>181</v>
      </c>
    </row>
    <row r="612" spans="2:65" s="13" customFormat="1" ht="11.25">
      <c r="B612" s="156"/>
      <c r="D612" s="150" t="s">
        <v>193</v>
      </c>
      <c r="E612" s="157" t="s">
        <v>20</v>
      </c>
      <c r="F612" s="158" t="s">
        <v>182</v>
      </c>
      <c r="H612" s="159">
        <v>3</v>
      </c>
      <c r="I612" s="160"/>
      <c r="L612" s="156"/>
      <c r="M612" s="161"/>
      <c r="T612" s="162"/>
      <c r="AT612" s="157" t="s">
        <v>193</v>
      </c>
      <c r="AU612" s="157" t="s">
        <v>82</v>
      </c>
      <c r="AV612" s="13" t="s">
        <v>82</v>
      </c>
      <c r="AW612" s="13" t="s">
        <v>36</v>
      </c>
      <c r="AX612" s="13" t="s">
        <v>74</v>
      </c>
      <c r="AY612" s="157" t="s">
        <v>181</v>
      </c>
    </row>
    <row r="613" spans="2:65" s="12" customFormat="1" ht="11.25">
      <c r="B613" s="149"/>
      <c r="D613" s="150" t="s">
        <v>193</v>
      </c>
      <c r="E613" s="151" t="s">
        <v>20</v>
      </c>
      <c r="F613" s="152" t="s">
        <v>199</v>
      </c>
      <c r="H613" s="151" t="s">
        <v>20</v>
      </c>
      <c r="I613" s="153"/>
      <c r="L613" s="149"/>
      <c r="M613" s="154"/>
      <c r="T613" s="155"/>
      <c r="AT613" s="151" t="s">
        <v>193</v>
      </c>
      <c r="AU613" s="151" t="s">
        <v>82</v>
      </c>
      <c r="AV613" s="12" t="s">
        <v>22</v>
      </c>
      <c r="AW613" s="12" t="s">
        <v>36</v>
      </c>
      <c r="AX613" s="12" t="s">
        <v>74</v>
      </c>
      <c r="AY613" s="151" t="s">
        <v>181</v>
      </c>
    </row>
    <row r="614" spans="2:65" s="13" customFormat="1" ht="11.25">
      <c r="B614" s="156"/>
      <c r="D614" s="150" t="s">
        <v>193</v>
      </c>
      <c r="E614" s="157" t="s">
        <v>20</v>
      </c>
      <c r="F614" s="158" t="s">
        <v>216</v>
      </c>
      <c r="H614" s="159">
        <v>5</v>
      </c>
      <c r="I614" s="160"/>
      <c r="L614" s="156"/>
      <c r="M614" s="161"/>
      <c r="T614" s="162"/>
      <c r="AT614" s="157" t="s">
        <v>193</v>
      </c>
      <c r="AU614" s="157" t="s">
        <v>82</v>
      </c>
      <c r="AV614" s="13" t="s">
        <v>82</v>
      </c>
      <c r="AW614" s="13" t="s">
        <v>36</v>
      </c>
      <c r="AX614" s="13" t="s">
        <v>74</v>
      </c>
      <c r="AY614" s="157" t="s">
        <v>181</v>
      </c>
    </row>
    <row r="615" spans="2:65" s="12" customFormat="1" ht="11.25">
      <c r="B615" s="149"/>
      <c r="D615" s="150" t="s">
        <v>193</v>
      </c>
      <c r="E615" s="151" t="s">
        <v>20</v>
      </c>
      <c r="F615" s="152" t="s">
        <v>201</v>
      </c>
      <c r="H615" s="151" t="s">
        <v>20</v>
      </c>
      <c r="I615" s="153"/>
      <c r="L615" s="149"/>
      <c r="M615" s="154"/>
      <c r="T615" s="155"/>
      <c r="AT615" s="151" t="s">
        <v>193</v>
      </c>
      <c r="AU615" s="151" t="s">
        <v>82</v>
      </c>
      <c r="AV615" s="12" t="s">
        <v>22</v>
      </c>
      <c r="AW615" s="12" t="s">
        <v>36</v>
      </c>
      <c r="AX615" s="12" t="s">
        <v>74</v>
      </c>
      <c r="AY615" s="151" t="s">
        <v>181</v>
      </c>
    </row>
    <row r="616" spans="2:65" s="13" customFormat="1" ht="11.25">
      <c r="B616" s="156"/>
      <c r="D616" s="150" t="s">
        <v>193</v>
      </c>
      <c r="E616" s="157" t="s">
        <v>20</v>
      </c>
      <c r="F616" s="158" t="s">
        <v>189</v>
      </c>
      <c r="H616" s="159">
        <v>4</v>
      </c>
      <c r="I616" s="160"/>
      <c r="L616" s="156"/>
      <c r="M616" s="161"/>
      <c r="T616" s="162"/>
      <c r="AT616" s="157" t="s">
        <v>193</v>
      </c>
      <c r="AU616" s="157" t="s">
        <v>82</v>
      </c>
      <c r="AV616" s="13" t="s">
        <v>82</v>
      </c>
      <c r="AW616" s="13" t="s">
        <v>36</v>
      </c>
      <c r="AX616" s="13" t="s">
        <v>74</v>
      </c>
      <c r="AY616" s="157" t="s">
        <v>181</v>
      </c>
    </row>
    <row r="617" spans="2:65" s="14" customFormat="1" ht="11.25">
      <c r="B617" s="163"/>
      <c r="D617" s="150" t="s">
        <v>193</v>
      </c>
      <c r="E617" s="164" t="s">
        <v>20</v>
      </c>
      <c r="F617" s="165" t="s">
        <v>202</v>
      </c>
      <c r="H617" s="166">
        <v>12</v>
      </c>
      <c r="I617" s="167"/>
      <c r="L617" s="163"/>
      <c r="M617" s="168"/>
      <c r="T617" s="169"/>
      <c r="AT617" s="164" t="s">
        <v>193</v>
      </c>
      <c r="AU617" s="164" t="s">
        <v>82</v>
      </c>
      <c r="AV617" s="14" t="s">
        <v>189</v>
      </c>
      <c r="AW617" s="14" t="s">
        <v>36</v>
      </c>
      <c r="AX617" s="14" t="s">
        <v>22</v>
      </c>
      <c r="AY617" s="164" t="s">
        <v>181</v>
      </c>
    </row>
    <row r="618" spans="2:65" s="1" customFormat="1" ht="24.2" customHeight="1">
      <c r="B618" s="33"/>
      <c r="C618" s="177" t="s">
        <v>648</v>
      </c>
      <c r="D618" s="177" t="s">
        <v>309</v>
      </c>
      <c r="E618" s="178" t="s">
        <v>649</v>
      </c>
      <c r="F618" s="179" t="s">
        <v>650</v>
      </c>
      <c r="G618" s="180" t="s">
        <v>187</v>
      </c>
      <c r="H618" s="181">
        <v>12</v>
      </c>
      <c r="I618" s="182"/>
      <c r="J618" s="183">
        <f>ROUND(I618*H618,2)</f>
        <v>0</v>
      </c>
      <c r="K618" s="179" t="s">
        <v>188</v>
      </c>
      <c r="L618" s="184"/>
      <c r="M618" s="185" t="s">
        <v>20</v>
      </c>
      <c r="N618" s="186" t="s">
        <v>45</v>
      </c>
      <c r="P618" s="141">
        <f>O618*H618</f>
        <v>0</v>
      </c>
      <c r="Q618" s="141">
        <v>6.7000000000000002E-3</v>
      </c>
      <c r="R618" s="141">
        <f>Q618*H618</f>
        <v>8.0399999999999999E-2</v>
      </c>
      <c r="S618" s="141">
        <v>0</v>
      </c>
      <c r="T618" s="142">
        <f>S618*H618</f>
        <v>0</v>
      </c>
      <c r="AR618" s="143" t="s">
        <v>431</v>
      </c>
      <c r="AT618" s="143" t="s">
        <v>309</v>
      </c>
      <c r="AU618" s="143" t="s">
        <v>82</v>
      </c>
      <c r="AY618" s="18" t="s">
        <v>181</v>
      </c>
      <c r="BE618" s="144">
        <f>IF(N618="základní",J618,0)</f>
        <v>0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8" t="s">
        <v>22</v>
      </c>
      <c r="BK618" s="144">
        <f>ROUND(I618*H618,2)</f>
        <v>0</v>
      </c>
      <c r="BL618" s="18" t="s">
        <v>317</v>
      </c>
      <c r="BM618" s="143" t="s">
        <v>651</v>
      </c>
    </row>
    <row r="619" spans="2:65" s="1" customFormat="1" ht="33" customHeight="1">
      <c r="B619" s="33"/>
      <c r="C619" s="132" t="s">
        <v>652</v>
      </c>
      <c r="D619" s="132" t="s">
        <v>184</v>
      </c>
      <c r="E619" s="133" t="s">
        <v>653</v>
      </c>
      <c r="F619" s="134" t="s">
        <v>654</v>
      </c>
      <c r="G619" s="135" t="s">
        <v>187</v>
      </c>
      <c r="H619" s="136">
        <v>2</v>
      </c>
      <c r="I619" s="137"/>
      <c r="J619" s="138">
        <f>ROUND(I619*H619,2)</f>
        <v>0</v>
      </c>
      <c r="K619" s="134" t="s">
        <v>188</v>
      </c>
      <c r="L619" s="33"/>
      <c r="M619" s="139" t="s">
        <v>20</v>
      </c>
      <c r="N619" s="140" t="s">
        <v>45</v>
      </c>
      <c r="P619" s="141">
        <f>O619*H619</f>
        <v>0</v>
      </c>
      <c r="Q619" s="141">
        <v>2.2000000000000001E-4</v>
      </c>
      <c r="R619" s="141">
        <f>Q619*H619</f>
        <v>4.4000000000000002E-4</v>
      </c>
      <c r="S619" s="141">
        <v>0</v>
      </c>
      <c r="T619" s="142">
        <f>S619*H619</f>
        <v>0</v>
      </c>
      <c r="AR619" s="143" t="s">
        <v>317</v>
      </c>
      <c r="AT619" s="143" t="s">
        <v>184</v>
      </c>
      <c r="AU619" s="143" t="s">
        <v>82</v>
      </c>
      <c r="AY619" s="18" t="s">
        <v>181</v>
      </c>
      <c r="BE619" s="144">
        <f>IF(N619="základní",J619,0)</f>
        <v>0</v>
      </c>
      <c r="BF619" s="144">
        <f>IF(N619="snížená",J619,0)</f>
        <v>0</v>
      </c>
      <c r="BG619" s="144">
        <f>IF(N619="zákl. přenesená",J619,0)</f>
        <v>0</v>
      </c>
      <c r="BH619" s="144">
        <f>IF(N619="sníž. přenesená",J619,0)</f>
        <v>0</v>
      </c>
      <c r="BI619" s="144">
        <f>IF(N619="nulová",J619,0)</f>
        <v>0</v>
      </c>
      <c r="BJ619" s="18" t="s">
        <v>22</v>
      </c>
      <c r="BK619" s="144">
        <f>ROUND(I619*H619,2)</f>
        <v>0</v>
      </c>
      <c r="BL619" s="18" t="s">
        <v>317</v>
      </c>
      <c r="BM619" s="143" t="s">
        <v>655</v>
      </c>
    </row>
    <row r="620" spans="2:65" s="1" customFormat="1" ht="11.25">
      <c r="B620" s="33"/>
      <c r="D620" s="145" t="s">
        <v>191</v>
      </c>
      <c r="F620" s="146" t="s">
        <v>656</v>
      </c>
      <c r="I620" s="147"/>
      <c r="L620" s="33"/>
      <c r="M620" s="148"/>
      <c r="T620" s="54"/>
      <c r="AT620" s="18" t="s">
        <v>191</v>
      </c>
      <c r="AU620" s="18" t="s">
        <v>82</v>
      </c>
    </row>
    <row r="621" spans="2:65" s="12" customFormat="1" ht="11.25">
      <c r="B621" s="149"/>
      <c r="D621" s="150" t="s">
        <v>193</v>
      </c>
      <c r="E621" s="151" t="s">
        <v>20</v>
      </c>
      <c r="F621" s="152" t="s">
        <v>199</v>
      </c>
      <c r="H621" s="151" t="s">
        <v>20</v>
      </c>
      <c r="I621" s="153"/>
      <c r="L621" s="149"/>
      <c r="M621" s="154"/>
      <c r="T621" s="155"/>
      <c r="AT621" s="151" t="s">
        <v>193</v>
      </c>
      <c r="AU621" s="151" t="s">
        <v>82</v>
      </c>
      <c r="AV621" s="12" t="s">
        <v>22</v>
      </c>
      <c r="AW621" s="12" t="s">
        <v>36</v>
      </c>
      <c r="AX621" s="12" t="s">
        <v>74</v>
      </c>
      <c r="AY621" s="151" t="s">
        <v>181</v>
      </c>
    </row>
    <row r="622" spans="2:65" s="13" customFormat="1" ht="11.25">
      <c r="B622" s="156"/>
      <c r="D622" s="150" t="s">
        <v>193</v>
      </c>
      <c r="E622" s="157" t="s">
        <v>20</v>
      </c>
      <c r="F622" s="158" t="s">
        <v>22</v>
      </c>
      <c r="H622" s="159">
        <v>1</v>
      </c>
      <c r="I622" s="160"/>
      <c r="L622" s="156"/>
      <c r="M622" s="161"/>
      <c r="T622" s="162"/>
      <c r="AT622" s="157" t="s">
        <v>193</v>
      </c>
      <c r="AU622" s="157" t="s">
        <v>82</v>
      </c>
      <c r="AV622" s="13" t="s">
        <v>82</v>
      </c>
      <c r="AW622" s="13" t="s">
        <v>36</v>
      </c>
      <c r="AX622" s="13" t="s">
        <v>74</v>
      </c>
      <c r="AY622" s="157" t="s">
        <v>181</v>
      </c>
    </row>
    <row r="623" spans="2:65" s="12" customFormat="1" ht="11.25">
      <c r="B623" s="149"/>
      <c r="D623" s="150" t="s">
        <v>193</v>
      </c>
      <c r="E623" s="151" t="s">
        <v>20</v>
      </c>
      <c r="F623" s="152" t="s">
        <v>201</v>
      </c>
      <c r="H623" s="151" t="s">
        <v>20</v>
      </c>
      <c r="I623" s="153"/>
      <c r="L623" s="149"/>
      <c r="M623" s="154"/>
      <c r="T623" s="155"/>
      <c r="AT623" s="151" t="s">
        <v>193</v>
      </c>
      <c r="AU623" s="151" t="s">
        <v>82</v>
      </c>
      <c r="AV623" s="12" t="s">
        <v>22</v>
      </c>
      <c r="AW623" s="12" t="s">
        <v>36</v>
      </c>
      <c r="AX623" s="12" t="s">
        <v>74</v>
      </c>
      <c r="AY623" s="151" t="s">
        <v>181</v>
      </c>
    </row>
    <row r="624" spans="2:65" s="13" customFormat="1" ht="11.25">
      <c r="B624" s="156"/>
      <c r="D624" s="150" t="s">
        <v>193</v>
      </c>
      <c r="E624" s="157" t="s">
        <v>20</v>
      </c>
      <c r="F624" s="158" t="s">
        <v>22</v>
      </c>
      <c r="H624" s="159">
        <v>1</v>
      </c>
      <c r="I624" s="160"/>
      <c r="L624" s="156"/>
      <c r="M624" s="161"/>
      <c r="T624" s="162"/>
      <c r="AT624" s="157" t="s">
        <v>193</v>
      </c>
      <c r="AU624" s="157" t="s">
        <v>82</v>
      </c>
      <c r="AV624" s="13" t="s">
        <v>82</v>
      </c>
      <c r="AW624" s="13" t="s">
        <v>36</v>
      </c>
      <c r="AX624" s="13" t="s">
        <v>74</v>
      </c>
      <c r="AY624" s="157" t="s">
        <v>181</v>
      </c>
    </row>
    <row r="625" spans="2:65" s="14" customFormat="1" ht="11.25">
      <c r="B625" s="163"/>
      <c r="D625" s="150" t="s">
        <v>193</v>
      </c>
      <c r="E625" s="164" t="s">
        <v>20</v>
      </c>
      <c r="F625" s="165" t="s">
        <v>202</v>
      </c>
      <c r="H625" s="166">
        <v>2</v>
      </c>
      <c r="I625" s="167"/>
      <c r="L625" s="163"/>
      <c r="M625" s="168"/>
      <c r="T625" s="169"/>
      <c r="AT625" s="164" t="s">
        <v>193</v>
      </c>
      <c r="AU625" s="164" t="s">
        <v>82</v>
      </c>
      <c r="AV625" s="14" t="s">
        <v>189</v>
      </c>
      <c r="AW625" s="14" t="s">
        <v>36</v>
      </c>
      <c r="AX625" s="14" t="s">
        <v>22</v>
      </c>
      <c r="AY625" s="164" t="s">
        <v>181</v>
      </c>
    </row>
    <row r="626" spans="2:65" s="1" customFormat="1" ht="33" customHeight="1">
      <c r="B626" s="33"/>
      <c r="C626" s="177" t="s">
        <v>657</v>
      </c>
      <c r="D626" s="177" t="s">
        <v>309</v>
      </c>
      <c r="E626" s="178" t="s">
        <v>658</v>
      </c>
      <c r="F626" s="179" t="s">
        <v>659</v>
      </c>
      <c r="G626" s="180" t="s">
        <v>187</v>
      </c>
      <c r="H626" s="181">
        <v>2</v>
      </c>
      <c r="I626" s="182"/>
      <c r="J626" s="183">
        <f>ROUND(I626*H626,2)</f>
        <v>0</v>
      </c>
      <c r="K626" s="179" t="s">
        <v>188</v>
      </c>
      <c r="L626" s="184"/>
      <c r="M626" s="185" t="s">
        <v>20</v>
      </c>
      <c r="N626" s="186" t="s">
        <v>45</v>
      </c>
      <c r="P626" s="141">
        <f>O626*H626</f>
        <v>0</v>
      </c>
      <c r="Q626" s="141">
        <v>1.225E-2</v>
      </c>
      <c r="R626" s="141">
        <f>Q626*H626</f>
        <v>2.4500000000000001E-2</v>
      </c>
      <c r="S626" s="141">
        <v>0</v>
      </c>
      <c r="T626" s="142">
        <f>S626*H626</f>
        <v>0</v>
      </c>
      <c r="AR626" s="143" t="s">
        <v>431</v>
      </c>
      <c r="AT626" s="143" t="s">
        <v>309</v>
      </c>
      <c r="AU626" s="143" t="s">
        <v>82</v>
      </c>
      <c r="AY626" s="18" t="s">
        <v>181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8" t="s">
        <v>22</v>
      </c>
      <c r="BK626" s="144">
        <f>ROUND(I626*H626,2)</f>
        <v>0</v>
      </c>
      <c r="BL626" s="18" t="s">
        <v>317</v>
      </c>
      <c r="BM626" s="143" t="s">
        <v>660</v>
      </c>
    </row>
    <row r="627" spans="2:65" s="1" customFormat="1" ht="33" customHeight="1">
      <c r="B627" s="33"/>
      <c r="C627" s="132" t="s">
        <v>661</v>
      </c>
      <c r="D627" s="132" t="s">
        <v>184</v>
      </c>
      <c r="E627" s="133" t="s">
        <v>662</v>
      </c>
      <c r="F627" s="134" t="s">
        <v>663</v>
      </c>
      <c r="G627" s="135" t="s">
        <v>211</v>
      </c>
      <c r="H627" s="136">
        <v>12.94</v>
      </c>
      <c r="I627" s="137"/>
      <c r="J627" s="138">
        <f>ROUND(I627*H627,2)</f>
        <v>0</v>
      </c>
      <c r="K627" s="134" t="s">
        <v>20</v>
      </c>
      <c r="L627" s="33"/>
      <c r="M627" s="139" t="s">
        <v>20</v>
      </c>
      <c r="N627" s="140" t="s">
        <v>45</v>
      </c>
      <c r="P627" s="141">
        <f>O627*H627</f>
        <v>0</v>
      </c>
      <c r="Q627" s="141">
        <v>1.7994900000000001E-2</v>
      </c>
      <c r="R627" s="141">
        <f>Q627*H627</f>
        <v>0.232854006</v>
      </c>
      <c r="S627" s="141">
        <v>0</v>
      </c>
      <c r="T627" s="142">
        <f>S627*H627</f>
        <v>0</v>
      </c>
      <c r="AR627" s="143" t="s">
        <v>317</v>
      </c>
      <c r="AT627" s="143" t="s">
        <v>184</v>
      </c>
      <c r="AU627" s="143" t="s">
        <v>82</v>
      </c>
      <c r="AY627" s="18" t="s">
        <v>181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8" t="s">
        <v>22</v>
      </c>
      <c r="BK627" s="144">
        <f>ROUND(I627*H627,2)</f>
        <v>0</v>
      </c>
      <c r="BL627" s="18" t="s">
        <v>317</v>
      </c>
      <c r="BM627" s="143" t="s">
        <v>664</v>
      </c>
    </row>
    <row r="628" spans="2:65" s="12" customFormat="1" ht="11.25">
      <c r="B628" s="149"/>
      <c r="D628" s="150" t="s">
        <v>193</v>
      </c>
      <c r="E628" s="151" t="s">
        <v>20</v>
      </c>
      <c r="F628" s="152" t="s">
        <v>665</v>
      </c>
      <c r="H628" s="151" t="s">
        <v>20</v>
      </c>
      <c r="I628" s="153"/>
      <c r="L628" s="149"/>
      <c r="M628" s="154"/>
      <c r="T628" s="155"/>
      <c r="AT628" s="151" t="s">
        <v>193</v>
      </c>
      <c r="AU628" s="151" t="s">
        <v>82</v>
      </c>
      <c r="AV628" s="12" t="s">
        <v>22</v>
      </c>
      <c r="AW628" s="12" t="s">
        <v>36</v>
      </c>
      <c r="AX628" s="12" t="s">
        <v>74</v>
      </c>
      <c r="AY628" s="151" t="s">
        <v>181</v>
      </c>
    </row>
    <row r="629" spans="2:65" s="13" customFormat="1" ht="11.25">
      <c r="B629" s="156"/>
      <c r="D629" s="150" t="s">
        <v>193</v>
      </c>
      <c r="E629" s="157" t="s">
        <v>20</v>
      </c>
      <c r="F629" s="158" t="s">
        <v>666</v>
      </c>
      <c r="H629" s="159">
        <v>22.54</v>
      </c>
      <c r="I629" s="160"/>
      <c r="L629" s="156"/>
      <c r="M629" s="161"/>
      <c r="T629" s="162"/>
      <c r="AT629" s="157" t="s">
        <v>193</v>
      </c>
      <c r="AU629" s="157" t="s">
        <v>82</v>
      </c>
      <c r="AV629" s="13" t="s">
        <v>82</v>
      </c>
      <c r="AW629" s="13" t="s">
        <v>36</v>
      </c>
      <c r="AX629" s="13" t="s">
        <v>74</v>
      </c>
      <c r="AY629" s="157" t="s">
        <v>181</v>
      </c>
    </row>
    <row r="630" spans="2:65" s="13" customFormat="1" ht="11.25">
      <c r="B630" s="156"/>
      <c r="D630" s="150" t="s">
        <v>193</v>
      </c>
      <c r="E630" s="157" t="s">
        <v>20</v>
      </c>
      <c r="F630" s="158" t="s">
        <v>667</v>
      </c>
      <c r="H630" s="159">
        <v>-9.6</v>
      </c>
      <c r="I630" s="160"/>
      <c r="L630" s="156"/>
      <c r="M630" s="161"/>
      <c r="T630" s="162"/>
      <c r="AT630" s="157" t="s">
        <v>193</v>
      </c>
      <c r="AU630" s="157" t="s">
        <v>82</v>
      </c>
      <c r="AV630" s="13" t="s">
        <v>82</v>
      </c>
      <c r="AW630" s="13" t="s">
        <v>36</v>
      </c>
      <c r="AX630" s="13" t="s">
        <v>74</v>
      </c>
      <c r="AY630" s="157" t="s">
        <v>181</v>
      </c>
    </row>
    <row r="631" spans="2:65" s="14" customFormat="1" ht="11.25">
      <c r="B631" s="163"/>
      <c r="D631" s="150" t="s">
        <v>193</v>
      </c>
      <c r="E631" s="164" t="s">
        <v>20</v>
      </c>
      <c r="F631" s="165" t="s">
        <v>202</v>
      </c>
      <c r="H631" s="166">
        <v>12.94</v>
      </c>
      <c r="I631" s="167"/>
      <c r="L631" s="163"/>
      <c r="M631" s="168"/>
      <c r="T631" s="169"/>
      <c r="AT631" s="164" t="s">
        <v>193</v>
      </c>
      <c r="AU631" s="164" t="s">
        <v>82</v>
      </c>
      <c r="AV631" s="14" t="s">
        <v>189</v>
      </c>
      <c r="AW631" s="14" t="s">
        <v>36</v>
      </c>
      <c r="AX631" s="14" t="s">
        <v>22</v>
      </c>
      <c r="AY631" s="164" t="s">
        <v>181</v>
      </c>
    </row>
    <row r="632" spans="2:65" s="1" customFormat="1" ht="55.5" customHeight="1">
      <c r="B632" s="33"/>
      <c r="C632" s="132" t="s">
        <v>668</v>
      </c>
      <c r="D632" s="132" t="s">
        <v>184</v>
      </c>
      <c r="E632" s="133" t="s">
        <v>669</v>
      </c>
      <c r="F632" s="134" t="s">
        <v>670</v>
      </c>
      <c r="G632" s="135" t="s">
        <v>187</v>
      </c>
      <c r="H632" s="136">
        <v>8</v>
      </c>
      <c r="I632" s="137"/>
      <c r="J632" s="138">
        <f>ROUND(I632*H632,2)</f>
        <v>0</v>
      </c>
      <c r="K632" s="134" t="s">
        <v>20</v>
      </c>
      <c r="L632" s="33"/>
      <c r="M632" s="139" t="s">
        <v>20</v>
      </c>
      <c r="N632" s="140" t="s">
        <v>45</v>
      </c>
      <c r="P632" s="141">
        <f>O632*H632</f>
        <v>0</v>
      </c>
      <c r="Q632" s="141">
        <v>2.845961E-2</v>
      </c>
      <c r="R632" s="141">
        <f>Q632*H632</f>
        <v>0.22767688</v>
      </c>
      <c r="S632" s="141">
        <v>0</v>
      </c>
      <c r="T632" s="142">
        <f>S632*H632</f>
        <v>0</v>
      </c>
      <c r="AR632" s="143" t="s">
        <v>317</v>
      </c>
      <c r="AT632" s="143" t="s">
        <v>184</v>
      </c>
      <c r="AU632" s="143" t="s">
        <v>82</v>
      </c>
      <c r="AY632" s="18" t="s">
        <v>181</v>
      </c>
      <c r="BE632" s="144">
        <f>IF(N632="základní",J632,0)</f>
        <v>0</v>
      </c>
      <c r="BF632" s="144">
        <f>IF(N632="snížená",J632,0)</f>
        <v>0</v>
      </c>
      <c r="BG632" s="144">
        <f>IF(N632="zákl. přenesená",J632,0)</f>
        <v>0</v>
      </c>
      <c r="BH632" s="144">
        <f>IF(N632="sníž. přenesená",J632,0)</f>
        <v>0</v>
      </c>
      <c r="BI632" s="144">
        <f>IF(N632="nulová",J632,0)</f>
        <v>0</v>
      </c>
      <c r="BJ632" s="18" t="s">
        <v>22</v>
      </c>
      <c r="BK632" s="144">
        <f>ROUND(I632*H632,2)</f>
        <v>0</v>
      </c>
      <c r="BL632" s="18" t="s">
        <v>317</v>
      </c>
      <c r="BM632" s="143" t="s">
        <v>671</v>
      </c>
    </row>
    <row r="633" spans="2:65" s="12" customFormat="1" ht="11.25">
      <c r="B633" s="149"/>
      <c r="D633" s="150" t="s">
        <v>193</v>
      </c>
      <c r="E633" s="151" t="s">
        <v>20</v>
      </c>
      <c r="F633" s="152" t="s">
        <v>665</v>
      </c>
      <c r="H633" s="151" t="s">
        <v>20</v>
      </c>
      <c r="I633" s="153"/>
      <c r="L633" s="149"/>
      <c r="M633" s="154"/>
      <c r="T633" s="155"/>
      <c r="AT633" s="151" t="s">
        <v>193</v>
      </c>
      <c r="AU633" s="151" t="s">
        <v>82</v>
      </c>
      <c r="AV633" s="12" t="s">
        <v>22</v>
      </c>
      <c r="AW633" s="12" t="s">
        <v>36</v>
      </c>
      <c r="AX633" s="12" t="s">
        <v>74</v>
      </c>
      <c r="AY633" s="151" t="s">
        <v>181</v>
      </c>
    </row>
    <row r="634" spans="2:65" s="13" customFormat="1" ht="11.25">
      <c r="B634" s="156"/>
      <c r="D634" s="150" t="s">
        <v>193</v>
      </c>
      <c r="E634" s="157" t="s">
        <v>20</v>
      </c>
      <c r="F634" s="158" t="s">
        <v>262</v>
      </c>
      <c r="H634" s="159">
        <v>8</v>
      </c>
      <c r="I634" s="160"/>
      <c r="L634" s="156"/>
      <c r="M634" s="161"/>
      <c r="T634" s="162"/>
      <c r="AT634" s="157" t="s">
        <v>193</v>
      </c>
      <c r="AU634" s="157" t="s">
        <v>82</v>
      </c>
      <c r="AV634" s="13" t="s">
        <v>82</v>
      </c>
      <c r="AW634" s="13" t="s">
        <v>36</v>
      </c>
      <c r="AX634" s="13" t="s">
        <v>22</v>
      </c>
      <c r="AY634" s="157" t="s">
        <v>181</v>
      </c>
    </row>
    <row r="635" spans="2:65" s="1" customFormat="1" ht="62.65" customHeight="1">
      <c r="B635" s="33"/>
      <c r="C635" s="132" t="s">
        <v>672</v>
      </c>
      <c r="D635" s="132" t="s">
        <v>184</v>
      </c>
      <c r="E635" s="133" t="s">
        <v>673</v>
      </c>
      <c r="F635" s="134" t="s">
        <v>674</v>
      </c>
      <c r="G635" s="135" t="s">
        <v>187</v>
      </c>
      <c r="H635" s="136">
        <v>20</v>
      </c>
      <c r="I635" s="137"/>
      <c r="J635" s="138">
        <f>ROUND(I635*H635,2)</f>
        <v>0</v>
      </c>
      <c r="K635" s="134" t="s">
        <v>20</v>
      </c>
      <c r="L635" s="33"/>
      <c r="M635" s="139" t="s">
        <v>20</v>
      </c>
      <c r="N635" s="140" t="s">
        <v>45</v>
      </c>
      <c r="P635" s="141">
        <f>O635*H635</f>
        <v>0</v>
      </c>
      <c r="Q635" s="141">
        <v>1.5909699999999999E-2</v>
      </c>
      <c r="R635" s="141">
        <f>Q635*H635</f>
        <v>0.31819399999999998</v>
      </c>
      <c r="S635" s="141">
        <v>0</v>
      </c>
      <c r="T635" s="142">
        <f>S635*H635</f>
        <v>0</v>
      </c>
      <c r="AR635" s="143" t="s">
        <v>317</v>
      </c>
      <c r="AT635" s="143" t="s">
        <v>184</v>
      </c>
      <c r="AU635" s="143" t="s">
        <v>82</v>
      </c>
      <c r="AY635" s="18" t="s">
        <v>181</v>
      </c>
      <c r="BE635" s="144">
        <f>IF(N635="základní",J635,0)</f>
        <v>0</v>
      </c>
      <c r="BF635" s="144">
        <f>IF(N635="snížená",J635,0)</f>
        <v>0</v>
      </c>
      <c r="BG635" s="144">
        <f>IF(N635="zákl. přenesená",J635,0)</f>
        <v>0</v>
      </c>
      <c r="BH635" s="144">
        <f>IF(N635="sníž. přenesená",J635,0)</f>
        <v>0</v>
      </c>
      <c r="BI635" s="144">
        <f>IF(N635="nulová",J635,0)</f>
        <v>0</v>
      </c>
      <c r="BJ635" s="18" t="s">
        <v>22</v>
      </c>
      <c r="BK635" s="144">
        <f>ROUND(I635*H635,2)</f>
        <v>0</v>
      </c>
      <c r="BL635" s="18" t="s">
        <v>317</v>
      </c>
      <c r="BM635" s="143" t="s">
        <v>675</v>
      </c>
    </row>
    <row r="636" spans="2:65" s="12" customFormat="1" ht="11.25">
      <c r="B636" s="149"/>
      <c r="D636" s="150" t="s">
        <v>193</v>
      </c>
      <c r="E636" s="151" t="s">
        <v>20</v>
      </c>
      <c r="F636" s="152" t="s">
        <v>616</v>
      </c>
      <c r="H636" s="151" t="s">
        <v>20</v>
      </c>
      <c r="I636" s="153"/>
      <c r="L636" s="149"/>
      <c r="M636" s="154"/>
      <c r="T636" s="155"/>
      <c r="AT636" s="151" t="s">
        <v>193</v>
      </c>
      <c r="AU636" s="151" t="s">
        <v>82</v>
      </c>
      <c r="AV636" s="12" t="s">
        <v>22</v>
      </c>
      <c r="AW636" s="12" t="s">
        <v>36</v>
      </c>
      <c r="AX636" s="12" t="s">
        <v>74</v>
      </c>
      <c r="AY636" s="151" t="s">
        <v>181</v>
      </c>
    </row>
    <row r="637" spans="2:65" s="12" customFormat="1" ht="11.25">
      <c r="B637" s="149"/>
      <c r="D637" s="150" t="s">
        <v>193</v>
      </c>
      <c r="E637" s="151" t="s">
        <v>20</v>
      </c>
      <c r="F637" s="152" t="s">
        <v>194</v>
      </c>
      <c r="H637" s="151" t="s">
        <v>20</v>
      </c>
      <c r="I637" s="153"/>
      <c r="L637" s="149"/>
      <c r="M637" s="154"/>
      <c r="T637" s="155"/>
      <c r="AT637" s="151" t="s">
        <v>193</v>
      </c>
      <c r="AU637" s="151" t="s">
        <v>82</v>
      </c>
      <c r="AV637" s="12" t="s">
        <v>22</v>
      </c>
      <c r="AW637" s="12" t="s">
        <v>36</v>
      </c>
      <c r="AX637" s="12" t="s">
        <v>74</v>
      </c>
      <c r="AY637" s="151" t="s">
        <v>181</v>
      </c>
    </row>
    <row r="638" spans="2:65" s="13" customFormat="1" ht="11.25">
      <c r="B638" s="156"/>
      <c r="D638" s="150" t="s">
        <v>193</v>
      </c>
      <c r="E638" s="157" t="s">
        <v>20</v>
      </c>
      <c r="F638" s="158" t="s">
        <v>676</v>
      </c>
      <c r="H638" s="159">
        <v>4</v>
      </c>
      <c r="I638" s="160"/>
      <c r="L638" s="156"/>
      <c r="M638" s="161"/>
      <c r="T638" s="162"/>
      <c r="AT638" s="157" t="s">
        <v>193</v>
      </c>
      <c r="AU638" s="157" t="s">
        <v>82</v>
      </c>
      <c r="AV638" s="13" t="s">
        <v>82</v>
      </c>
      <c r="AW638" s="13" t="s">
        <v>36</v>
      </c>
      <c r="AX638" s="13" t="s">
        <v>74</v>
      </c>
      <c r="AY638" s="157" t="s">
        <v>181</v>
      </c>
    </row>
    <row r="639" spans="2:65" s="12" customFormat="1" ht="11.25">
      <c r="B639" s="149"/>
      <c r="D639" s="150" t="s">
        <v>193</v>
      </c>
      <c r="E639" s="151" t="s">
        <v>20</v>
      </c>
      <c r="F639" s="152" t="s">
        <v>199</v>
      </c>
      <c r="H639" s="151" t="s">
        <v>20</v>
      </c>
      <c r="I639" s="153"/>
      <c r="L639" s="149"/>
      <c r="M639" s="154"/>
      <c r="T639" s="155"/>
      <c r="AT639" s="151" t="s">
        <v>193</v>
      </c>
      <c r="AU639" s="151" t="s">
        <v>82</v>
      </c>
      <c r="AV639" s="12" t="s">
        <v>22</v>
      </c>
      <c r="AW639" s="12" t="s">
        <v>36</v>
      </c>
      <c r="AX639" s="12" t="s">
        <v>74</v>
      </c>
      <c r="AY639" s="151" t="s">
        <v>181</v>
      </c>
    </row>
    <row r="640" spans="2:65" s="13" customFormat="1" ht="11.25">
      <c r="B640" s="156"/>
      <c r="D640" s="150" t="s">
        <v>193</v>
      </c>
      <c r="E640" s="157" t="s">
        <v>20</v>
      </c>
      <c r="F640" s="158" t="s">
        <v>677</v>
      </c>
      <c r="H640" s="159">
        <v>8</v>
      </c>
      <c r="I640" s="160"/>
      <c r="L640" s="156"/>
      <c r="M640" s="161"/>
      <c r="T640" s="162"/>
      <c r="AT640" s="157" t="s">
        <v>193</v>
      </c>
      <c r="AU640" s="157" t="s">
        <v>82</v>
      </c>
      <c r="AV640" s="13" t="s">
        <v>82</v>
      </c>
      <c r="AW640" s="13" t="s">
        <v>36</v>
      </c>
      <c r="AX640" s="13" t="s">
        <v>74</v>
      </c>
      <c r="AY640" s="157" t="s">
        <v>181</v>
      </c>
    </row>
    <row r="641" spans="2:65" s="12" customFormat="1" ht="11.25">
      <c r="B641" s="149"/>
      <c r="D641" s="150" t="s">
        <v>193</v>
      </c>
      <c r="E641" s="151" t="s">
        <v>20</v>
      </c>
      <c r="F641" s="152" t="s">
        <v>201</v>
      </c>
      <c r="H641" s="151" t="s">
        <v>20</v>
      </c>
      <c r="I641" s="153"/>
      <c r="L641" s="149"/>
      <c r="M641" s="154"/>
      <c r="T641" s="155"/>
      <c r="AT641" s="151" t="s">
        <v>193</v>
      </c>
      <c r="AU641" s="151" t="s">
        <v>82</v>
      </c>
      <c r="AV641" s="12" t="s">
        <v>22</v>
      </c>
      <c r="AW641" s="12" t="s">
        <v>36</v>
      </c>
      <c r="AX641" s="12" t="s">
        <v>74</v>
      </c>
      <c r="AY641" s="151" t="s">
        <v>181</v>
      </c>
    </row>
    <row r="642" spans="2:65" s="13" customFormat="1" ht="11.25">
      <c r="B642" s="156"/>
      <c r="D642" s="150" t="s">
        <v>193</v>
      </c>
      <c r="E642" s="157" t="s">
        <v>20</v>
      </c>
      <c r="F642" s="158" t="s">
        <v>677</v>
      </c>
      <c r="H642" s="159">
        <v>8</v>
      </c>
      <c r="I642" s="160"/>
      <c r="L642" s="156"/>
      <c r="M642" s="161"/>
      <c r="T642" s="162"/>
      <c r="AT642" s="157" t="s">
        <v>193</v>
      </c>
      <c r="AU642" s="157" t="s">
        <v>82</v>
      </c>
      <c r="AV642" s="13" t="s">
        <v>82</v>
      </c>
      <c r="AW642" s="13" t="s">
        <v>36</v>
      </c>
      <c r="AX642" s="13" t="s">
        <v>74</v>
      </c>
      <c r="AY642" s="157" t="s">
        <v>181</v>
      </c>
    </row>
    <row r="643" spans="2:65" s="14" customFormat="1" ht="11.25">
      <c r="B643" s="163"/>
      <c r="D643" s="150" t="s">
        <v>193</v>
      </c>
      <c r="E643" s="164" t="s">
        <v>20</v>
      </c>
      <c r="F643" s="165" t="s">
        <v>202</v>
      </c>
      <c r="H643" s="166">
        <v>20</v>
      </c>
      <c r="I643" s="167"/>
      <c r="L643" s="163"/>
      <c r="M643" s="168"/>
      <c r="T643" s="169"/>
      <c r="AT643" s="164" t="s">
        <v>193</v>
      </c>
      <c r="AU643" s="164" t="s">
        <v>82</v>
      </c>
      <c r="AV643" s="14" t="s">
        <v>189</v>
      </c>
      <c r="AW643" s="14" t="s">
        <v>36</v>
      </c>
      <c r="AX643" s="14" t="s">
        <v>22</v>
      </c>
      <c r="AY643" s="164" t="s">
        <v>181</v>
      </c>
    </row>
    <row r="644" spans="2:65" s="1" customFormat="1" ht="24.2" customHeight="1">
      <c r="B644" s="33"/>
      <c r="C644" s="132" t="s">
        <v>678</v>
      </c>
      <c r="D644" s="132" t="s">
        <v>184</v>
      </c>
      <c r="E644" s="133" t="s">
        <v>679</v>
      </c>
      <c r="F644" s="134" t="s">
        <v>680</v>
      </c>
      <c r="G644" s="135" t="s">
        <v>211</v>
      </c>
      <c r="H644" s="136">
        <v>6</v>
      </c>
      <c r="I644" s="137"/>
      <c r="J644" s="138">
        <f>ROUND(I644*H644,2)</f>
        <v>0</v>
      </c>
      <c r="K644" s="134" t="s">
        <v>188</v>
      </c>
      <c r="L644" s="33"/>
      <c r="M644" s="139" t="s">
        <v>20</v>
      </c>
      <c r="N644" s="140" t="s">
        <v>45</v>
      </c>
      <c r="P644" s="141">
        <f>O644*H644</f>
        <v>0</v>
      </c>
      <c r="Q644" s="141">
        <v>0</v>
      </c>
      <c r="R644" s="141">
        <f>Q644*H644</f>
        <v>0</v>
      </c>
      <c r="S644" s="141">
        <v>2.0999999999999999E-3</v>
      </c>
      <c r="T644" s="142">
        <f>S644*H644</f>
        <v>1.26E-2</v>
      </c>
      <c r="AR644" s="143" t="s">
        <v>317</v>
      </c>
      <c r="AT644" s="143" t="s">
        <v>184</v>
      </c>
      <c r="AU644" s="143" t="s">
        <v>82</v>
      </c>
      <c r="AY644" s="18" t="s">
        <v>181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8" t="s">
        <v>22</v>
      </c>
      <c r="BK644" s="144">
        <f>ROUND(I644*H644,2)</f>
        <v>0</v>
      </c>
      <c r="BL644" s="18" t="s">
        <v>317</v>
      </c>
      <c r="BM644" s="143" t="s">
        <v>681</v>
      </c>
    </row>
    <row r="645" spans="2:65" s="1" customFormat="1" ht="11.25">
      <c r="B645" s="33"/>
      <c r="D645" s="145" t="s">
        <v>191</v>
      </c>
      <c r="F645" s="146" t="s">
        <v>682</v>
      </c>
      <c r="I645" s="147"/>
      <c r="L645" s="33"/>
      <c r="M645" s="148"/>
      <c r="T645" s="54"/>
      <c r="AT645" s="18" t="s">
        <v>191</v>
      </c>
      <c r="AU645" s="18" t="s">
        <v>82</v>
      </c>
    </row>
    <row r="646" spans="2:65" s="12" customFormat="1" ht="11.25">
      <c r="B646" s="149"/>
      <c r="D646" s="150" t="s">
        <v>193</v>
      </c>
      <c r="E646" s="151" t="s">
        <v>20</v>
      </c>
      <c r="F646" s="152" t="s">
        <v>194</v>
      </c>
      <c r="H646" s="151" t="s">
        <v>20</v>
      </c>
      <c r="I646" s="153"/>
      <c r="L646" s="149"/>
      <c r="M646" s="154"/>
      <c r="T646" s="155"/>
      <c r="AT646" s="151" t="s">
        <v>193</v>
      </c>
      <c r="AU646" s="151" t="s">
        <v>82</v>
      </c>
      <c r="AV646" s="12" t="s">
        <v>22</v>
      </c>
      <c r="AW646" s="12" t="s">
        <v>36</v>
      </c>
      <c r="AX646" s="12" t="s">
        <v>74</v>
      </c>
      <c r="AY646" s="151" t="s">
        <v>181</v>
      </c>
    </row>
    <row r="647" spans="2:65" s="13" customFormat="1" ht="11.25">
      <c r="B647" s="156"/>
      <c r="D647" s="150" t="s">
        <v>193</v>
      </c>
      <c r="E647" s="157" t="s">
        <v>20</v>
      </c>
      <c r="F647" s="158" t="s">
        <v>683</v>
      </c>
      <c r="H647" s="159">
        <v>6</v>
      </c>
      <c r="I647" s="160"/>
      <c r="L647" s="156"/>
      <c r="M647" s="161"/>
      <c r="T647" s="162"/>
      <c r="AT647" s="157" t="s">
        <v>193</v>
      </c>
      <c r="AU647" s="157" t="s">
        <v>82</v>
      </c>
      <c r="AV647" s="13" t="s">
        <v>82</v>
      </c>
      <c r="AW647" s="13" t="s">
        <v>36</v>
      </c>
      <c r="AX647" s="13" t="s">
        <v>22</v>
      </c>
      <c r="AY647" s="157" t="s">
        <v>181</v>
      </c>
    </row>
    <row r="648" spans="2:65" s="1" customFormat="1" ht="78" customHeight="1">
      <c r="B648" s="33"/>
      <c r="C648" s="132" t="s">
        <v>684</v>
      </c>
      <c r="D648" s="132" t="s">
        <v>184</v>
      </c>
      <c r="E648" s="133" t="s">
        <v>685</v>
      </c>
      <c r="F648" s="134" t="s">
        <v>686</v>
      </c>
      <c r="G648" s="135" t="s">
        <v>452</v>
      </c>
      <c r="H648" s="136">
        <v>4.6859999999999999</v>
      </c>
      <c r="I648" s="137"/>
      <c r="J648" s="138">
        <f>ROUND(I648*H648,2)</f>
        <v>0</v>
      </c>
      <c r="K648" s="134" t="s">
        <v>188</v>
      </c>
      <c r="L648" s="33"/>
      <c r="M648" s="139" t="s">
        <v>20</v>
      </c>
      <c r="N648" s="140" t="s">
        <v>45</v>
      </c>
      <c r="P648" s="141">
        <f>O648*H648</f>
        <v>0</v>
      </c>
      <c r="Q648" s="141">
        <v>0</v>
      </c>
      <c r="R648" s="141">
        <f>Q648*H648</f>
        <v>0</v>
      </c>
      <c r="S648" s="141">
        <v>0</v>
      </c>
      <c r="T648" s="142">
        <f>S648*H648</f>
        <v>0</v>
      </c>
      <c r="AR648" s="143" t="s">
        <v>317</v>
      </c>
      <c r="AT648" s="143" t="s">
        <v>184</v>
      </c>
      <c r="AU648" s="143" t="s">
        <v>82</v>
      </c>
      <c r="AY648" s="18" t="s">
        <v>181</v>
      </c>
      <c r="BE648" s="144">
        <f>IF(N648="základní",J648,0)</f>
        <v>0</v>
      </c>
      <c r="BF648" s="144">
        <f>IF(N648="snížená",J648,0)</f>
        <v>0</v>
      </c>
      <c r="BG648" s="144">
        <f>IF(N648="zákl. přenesená",J648,0)</f>
        <v>0</v>
      </c>
      <c r="BH648" s="144">
        <f>IF(N648="sníž. přenesená",J648,0)</f>
        <v>0</v>
      </c>
      <c r="BI648" s="144">
        <f>IF(N648="nulová",J648,0)</f>
        <v>0</v>
      </c>
      <c r="BJ648" s="18" t="s">
        <v>22</v>
      </c>
      <c r="BK648" s="144">
        <f>ROUND(I648*H648,2)</f>
        <v>0</v>
      </c>
      <c r="BL648" s="18" t="s">
        <v>317</v>
      </c>
      <c r="BM648" s="143" t="s">
        <v>687</v>
      </c>
    </row>
    <row r="649" spans="2:65" s="1" customFormat="1" ht="11.25">
      <c r="B649" s="33"/>
      <c r="D649" s="145" t="s">
        <v>191</v>
      </c>
      <c r="F649" s="146" t="s">
        <v>688</v>
      </c>
      <c r="I649" s="147"/>
      <c r="L649" s="33"/>
      <c r="M649" s="148"/>
      <c r="T649" s="54"/>
      <c r="AT649" s="18" t="s">
        <v>191</v>
      </c>
      <c r="AU649" s="18" t="s">
        <v>82</v>
      </c>
    </row>
    <row r="650" spans="2:65" s="11" customFormat="1" ht="22.9" customHeight="1">
      <c r="B650" s="120"/>
      <c r="D650" s="121" t="s">
        <v>73</v>
      </c>
      <c r="E650" s="130" t="s">
        <v>689</v>
      </c>
      <c r="F650" s="130" t="s">
        <v>690</v>
      </c>
      <c r="I650" s="123"/>
      <c r="J650" s="131">
        <f>BK650</f>
        <v>0</v>
      </c>
      <c r="L650" s="120"/>
      <c r="M650" s="125"/>
      <c r="P650" s="126">
        <f>SUM(P651:P687)</f>
        <v>0</v>
      </c>
      <c r="R650" s="126">
        <f>SUM(R651:R687)</f>
        <v>0.1071</v>
      </c>
      <c r="T650" s="127">
        <f>SUM(T651:T687)</f>
        <v>3.6299999999999999E-2</v>
      </c>
      <c r="AR650" s="121" t="s">
        <v>82</v>
      </c>
      <c r="AT650" s="128" t="s">
        <v>73</v>
      </c>
      <c r="AU650" s="128" t="s">
        <v>22</v>
      </c>
      <c r="AY650" s="121" t="s">
        <v>181</v>
      </c>
      <c r="BK650" s="129">
        <f>SUM(BK651:BK687)</f>
        <v>0</v>
      </c>
    </row>
    <row r="651" spans="2:65" s="1" customFormat="1" ht="37.9" customHeight="1">
      <c r="B651" s="33"/>
      <c r="C651" s="132" t="s">
        <v>691</v>
      </c>
      <c r="D651" s="132" t="s">
        <v>184</v>
      </c>
      <c r="E651" s="133" t="s">
        <v>692</v>
      </c>
      <c r="F651" s="134" t="s">
        <v>693</v>
      </c>
      <c r="G651" s="135" t="s">
        <v>187</v>
      </c>
      <c r="H651" s="136">
        <v>6</v>
      </c>
      <c r="I651" s="137"/>
      <c r="J651" s="138">
        <f>ROUND(I651*H651,2)</f>
        <v>0</v>
      </c>
      <c r="K651" s="134" t="s">
        <v>188</v>
      </c>
      <c r="L651" s="33"/>
      <c r="M651" s="139" t="s">
        <v>20</v>
      </c>
      <c r="N651" s="140" t="s">
        <v>45</v>
      </c>
      <c r="P651" s="141">
        <f>O651*H651</f>
        <v>0</v>
      </c>
      <c r="Q651" s="141">
        <v>0</v>
      </c>
      <c r="R651" s="141">
        <f>Q651*H651</f>
        <v>0</v>
      </c>
      <c r="S651" s="141">
        <v>0</v>
      </c>
      <c r="T651" s="142">
        <f>S651*H651</f>
        <v>0</v>
      </c>
      <c r="AR651" s="143" t="s">
        <v>189</v>
      </c>
      <c r="AT651" s="143" t="s">
        <v>184</v>
      </c>
      <c r="AU651" s="143" t="s">
        <v>82</v>
      </c>
      <c r="AY651" s="18" t="s">
        <v>181</v>
      </c>
      <c r="BE651" s="144">
        <f>IF(N651="základní",J651,0)</f>
        <v>0</v>
      </c>
      <c r="BF651" s="144">
        <f>IF(N651="snížená",J651,0)</f>
        <v>0</v>
      </c>
      <c r="BG651" s="144">
        <f>IF(N651="zákl. přenesená",J651,0)</f>
        <v>0</v>
      </c>
      <c r="BH651" s="144">
        <f>IF(N651="sníž. přenesená",J651,0)</f>
        <v>0</v>
      </c>
      <c r="BI651" s="144">
        <f>IF(N651="nulová",J651,0)</f>
        <v>0</v>
      </c>
      <c r="BJ651" s="18" t="s">
        <v>22</v>
      </c>
      <c r="BK651" s="144">
        <f>ROUND(I651*H651,2)</f>
        <v>0</v>
      </c>
      <c r="BL651" s="18" t="s">
        <v>189</v>
      </c>
      <c r="BM651" s="143" t="s">
        <v>694</v>
      </c>
    </row>
    <row r="652" spans="2:65" s="1" customFormat="1" ht="11.25">
      <c r="B652" s="33"/>
      <c r="D652" s="145" t="s">
        <v>191</v>
      </c>
      <c r="F652" s="146" t="s">
        <v>695</v>
      </c>
      <c r="I652" s="147"/>
      <c r="L652" s="33"/>
      <c r="M652" s="148"/>
      <c r="T652" s="54"/>
      <c r="AT652" s="18" t="s">
        <v>191</v>
      </c>
      <c r="AU652" s="18" t="s">
        <v>82</v>
      </c>
    </row>
    <row r="653" spans="2:65" s="12" customFormat="1" ht="11.25">
      <c r="B653" s="149"/>
      <c r="D653" s="150" t="s">
        <v>193</v>
      </c>
      <c r="E653" s="151" t="s">
        <v>20</v>
      </c>
      <c r="F653" s="152" t="s">
        <v>696</v>
      </c>
      <c r="H653" s="151" t="s">
        <v>20</v>
      </c>
      <c r="I653" s="153"/>
      <c r="L653" s="149"/>
      <c r="M653" s="154"/>
      <c r="T653" s="155"/>
      <c r="AT653" s="151" t="s">
        <v>193</v>
      </c>
      <c r="AU653" s="151" t="s">
        <v>82</v>
      </c>
      <c r="AV653" s="12" t="s">
        <v>22</v>
      </c>
      <c r="AW653" s="12" t="s">
        <v>36</v>
      </c>
      <c r="AX653" s="12" t="s">
        <v>74</v>
      </c>
      <c r="AY653" s="151" t="s">
        <v>181</v>
      </c>
    </row>
    <row r="654" spans="2:65" s="12" customFormat="1" ht="11.25">
      <c r="B654" s="149"/>
      <c r="D654" s="150" t="s">
        <v>193</v>
      </c>
      <c r="E654" s="151" t="s">
        <v>20</v>
      </c>
      <c r="F654" s="152" t="s">
        <v>697</v>
      </c>
      <c r="H654" s="151" t="s">
        <v>20</v>
      </c>
      <c r="I654" s="153"/>
      <c r="L654" s="149"/>
      <c r="M654" s="154"/>
      <c r="T654" s="155"/>
      <c r="AT654" s="151" t="s">
        <v>193</v>
      </c>
      <c r="AU654" s="151" t="s">
        <v>82</v>
      </c>
      <c r="AV654" s="12" t="s">
        <v>22</v>
      </c>
      <c r="AW654" s="12" t="s">
        <v>36</v>
      </c>
      <c r="AX654" s="12" t="s">
        <v>74</v>
      </c>
      <c r="AY654" s="151" t="s">
        <v>181</v>
      </c>
    </row>
    <row r="655" spans="2:65" s="13" customFormat="1" ht="11.25">
      <c r="B655" s="156"/>
      <c r="D655" s="150" t="s">
        <v>193</v>
      </c>
      <c r="E655" s="157" t="s">
        <v>20</v>
      </c>
      <c r="F655" s="158" t="s">
        <v>82</v>
      </c>
      <c r="H655" s="159">
        <v>2</v>
      </c>
      <c r="I655" s="160"/>
      <c r="L655" s="156"/>
      <c r="M655" s="161"/>
      <c r="T655" s="162"/>
      <c r="AT655" s="157" t="s">
        <v>193</v>
      </c>
      <c r="AU655" s="157" t="s">
        <v>82</v>
      </c>
      <c r="AV655" s="13" t="s">
        <v>82</v>
      </c>
      <c r="AW655" s="13" t="s">
        <v>36</v>
      </c>
      <c r="AX655" s="13" t="s">
        <v>74</v>
      </c>
      <c r="AY655" s="157" t="s">
        <v>181</v>
      </c>
    </row>
    <row r="656" spans="2:65" s="12" customFormat="1" ht="11.25">
      <c r="B656" s="149"/>
      <c r="D656" s="150" t="s">
        <v>193</v>
      </c>
      <c r="E656" s="151" t="s">
        <v>20</v>
      </c>
      <c r="F656" s="152" t="s">
        <v>698</v>
      </c>
      <c r="H656" s="151" t="s">
        <v>20</v>
      </c>
      <c r="I656" s="153"/>
      <c r="L656" s="149"/>
      <c r="M656" s="154"/>
      <c r="T656" s="155"/>
      <c r="AT656" s="151" t="s">
        <v>193</v>
      </c>
      <c r="AU656" s="151" t="s">
        <v>82</v>
      </c>
      <c r="AV656" s="12" t="s">
        <v>22</v>
      </c>
      <c r="AW656" s="12" t="s">
        <v>36</v>
      </c>
      <c r="AX656" s="12" t="s">
        <v>74</v>
      </c>
      <c r="AY656" s="151" t="s">
        <v>181</v>
      </c>
    </row>
    <row r="657" spans="2:65" s="13" customFormat="1" ht="11.25">
      <c r="B657" s="156"/>
      <c r="D657" s="150" t="s">
        <v>193</v>
      </c>
      <c r="E657" s="157" t="s">
        <v>20</v>
      </c>
      <c r="F657" s="158" t="s">
        <v>189</v>
      </c>
      <c r="H657" s="159">
        <v>4</v>
      </c>
      <c r="I657" s="160"/>
      <c r="L657" s="156"/>
      <c r="M657" s="161"/>
      <c r="T657" s="162"/>
      <c r="AT657" s="157" t="s">
        <v>193</v>
      </c>
      <c r="AU657" s="157" t="s">
        <v>82</v>
      </c>
      <c r="AV657" s="13" t="s">
        <v>82</v>
      </c>
      <c r="AW657" s="13" t="s">
        <v>36</v>
      </c>
      <c r="AX657" s="13" t="s">
        <v>74</v>
      </c>
      <c r="AY657" s="157" t="s">
        <v>181</v>
      </c>
    </row>
    <row r="658" spans="2:65" s="14" customFormat="1" ht="11.25">
      <c r="B658" s="163"/>
      <c r="D658" s="150" t="s">
        <v>193</v>
      </c>
      <c r="E658" s="164" t="s">
        <v>20</v>
      </c>
      <c r="F658" s="165" t="s">
        <v>202</v>
      </c>
      <c r="H658" s="166">
        <v>6</v>
      </c>
      <c r="I658" s="167"/>
      <c r="L658" s="163"/>
      <c r="M658" s="168"/>
      <c r="T658" s="169"/>
      <c r="AT658" s="164" t="s">
        <v>193</v>
      </c>
      <c r="AU658" s="164" t="s">
        <v>82</v>
      </c>
      <c r="AV658" s="14" t="s">
        <v>189</v>
      </c>
      <c r="AW658" s="14" t="s">
        <v>36</v>
      </c>
      <c r="AX658" s="14" t="s">
        <v>22</v>
      </c>
      <c r="AY658" s="164" t="s">
        <v>181</v>
      </c>
    </row>
    <row r="659" spans="2:65" s="1" customFormat="1" ht="24.2" customHeight="1">
      <c r="B659" s="33"/>
      <c r="C659" s="177" t="s">
        <v>699</v>
      </c>
      <c r="D659" s="177" t="s">
        <v>309</v>
      </c>
      <c r="E659" s="178" t="s">
        <v>700</v>
      </c>
      <c r="F659" s="179" t="s">
        <v>701</v>
      </c>
      <c r="G659" s="180" t="s">
        <v>187</v>
      </c>
      <c r="H659" s="181">
        <v>2</v>
      </c>
      <c r="I659" s="182"/>
      <c r="J659" s="183">
        <f>ROUND(I659*H659,2)</f>
        <v>0</v>
      </c>
      <c r="K659" s="179" t="s">
        <v>188</v>
      </c>
      <c r="L659" s="184"/>
      <c r="M659" s="185" t="s">
        <v>20</v>
      </c>
      <c r="N659" s="186" t="s">
        <v>45</v>
      </c>
      <c r="P659" s="141">
        <f>O659*H659</f>
        <v>0</v>
      </c>
      <c r="Q659" s="141">
        <v>1.4500000000000001E-2</v>
      </c>
      <c r="R659" s="141">
        <f>Q659*H659</f>
        <v>2.9000000000000001E-2</v>
      </c>
      <c r="S659" s="141">
        <v>0</v>
      </c>
      <c r="T659" s="142">
        <f>S659*H659</f>
        <v>0</v>
      </c>
      <c r="AR659" s="143" t="s">
        <v>262</v>
      </c>
      <c r="AT659" s="143" t="s">
        <v>309</v>
      </c>
      <c r="AU659" s="143" t="s">
        <v>82</v>
      </c>
      <c r="AY659" s="18" t="s">
        <v>181</v>
      </c>
      <c r="BE659" s="144">
        <f>IF(N659="základní",J659,0)</f>
        <v>0</v>
      </c>
      <c r="BF659" s="144">
        <f>IF(N659="snížená",J659,0)</f>
        <v>0</v>
      </c>
      <c r="BG659" s="144">
        <f>IF(N659="zákl. přenesená",J659,0)</f>
        <v>0</v>
      </c>
      <c r="BH659" s="144">
        <f>IF(N659="sníž. přenesená",J659,0)</f>
        <v>0</v>
      </c>
      <c r="BI659" s="144">
        <f>IF(N659="nulová",J659,0)</f>
        <v>0</v>
      </c>
      <c r="BJ659" s="18" t="s">
        <v>22</v>
      </c>
      <c r="BK659" s="144">
        <f>ROUND(I659*H659,2)</f>
        <v>0</v>
      </c>
      <c r="BL659" s="18" t="s">
        <v>189</v>
      </c>
      <c r="BM659" s="143" t="s">
        <v>702</v>
      </c>
    </row>
    <row r="660" spans="2:65" s="12" customFormat="1" ht="11.25">
      <c r="B660" s="149"/>
      <c r="D660" s="150" t="s">
        <v>193</v>
      </c>
      <c r="E660" s="151" t="s">
        <v>20</v>
      </c>
      <c r="F660" s="152" t="s">
        <v>697</v>
      </c>
      <c r="H660" s="151" t="s">
        <v>20</v>
      </c>
      <c r="I660" s="153"/>
      <c r="L660" s="149"/>
      <c r="M660" s="154"/>
      <c r="T660" s="155"/>
      <c r="AT660" s="151" t="s">
        <v>193</v>
      </c>
      <c r="AU660" s="151" t="s">
        <v>82</v>
      </c>
      <c r="AV660" s="12" t="s">
        <v>22</v>
      </c>
      <c r="AW660" s="12" t="s">
        <v>36</v>
      </c>
      <c r="AX660" s="12" t="s">
        <v>74</v>
      </c>
      <c r="AY660" s="151" t="s">
        <v>181</v>
      </c>
    </row>
    <row r="661" spans="2:65" s="13" customFormat="1" ht="11.25">
      <c r="B661" s="156"/>
      <c r="D661" s="150" t="s">
        <v>193</v>
      </c>
      <c r="E661" s="157" t="s">
        <v>20</v>
      </c>
      <c r="F661" s="158" t="s">
        <v>82</v>
      </c>
      <c r="H661" s="159">
        <v>2</v>
      </c>
      <c r="I661" s="160"/>
      <c r="L661" s="156"/>
      <c r="M661" s="161"/>
      <c r="T661" s="162"/>
      <c r="AT661" s="157" t="s">
        <v>193</v>
      </c>
      <c r="AU661" s="157" t="s">
        <v>82</v>
      </c>
      <c r="AV661" s="13" t="s">
        <v>82</v>
      </c>
      <c r="AW661" s="13" t="s">
        <v>36</v>
      </c>
      <c r="AX661" s="13" t="s">
        <v>22</v>
      </c>
      <c r="AY661" s="157" t="s">
        <v>181</v>
      </c>
    </row>
    <row r="662" spans="2:65" s="1" customFormat="1" ht="24.2" customHeight="1">
      <c r="B662" s="33"/>
      <c r="C662" s="177" t="s">
        <v>703</v>
      </c>
      <c r="D662" s="177" t="s">
        <v>309</v>
      </c>
      <c r="E662" s="178" t="s">
        <v>704</v>
      </c>
      <c r="F662" s="179" t="s">
        <v>705</v>
      </c>
      <c r="G662" s="180" t="s">
        <v>187</v>
      </c>
      <c r="H662" s="181">
        <v>4</v>
      </c>
      <c r="I662" s="182"/>
      <c r="J662" s="183">
        <f>ROUND(I662*H662,2)</f>
        <v>0</v>
      </c>
      <c r="K662" s="179" t="s">
        <v>188</v>
      </c>
      <c r="L662" s="184"/>
      <c r="M662" s="185" t="s">
        <v>20</v>
      </c>
      <c r="N662" s="186" t="s">
        <v>45</v>
      </c>
      <c r="P662" s="141">
        <f>O662*H662</f>
        <v>0</v>
      </c>
      <c r="Q662" s="141">
        <v>1.6E-2</v>
      </c>
      <c r="R662" s="141">
        <f>Q662*H662</f>
        <v>6.4000000000000001E-2</v>
      </c>
      <c r="S662" s="141">
        <v>0</v>
      </c>
      <c r="T662" s="142">
        <f>S662*H662</f>
        <v>0</v>
      </c>
      <c r="AR662" s="143" t="s">
        <v>262</v>
      </c>
      <c r="AT662" s="143" t="s">
        <v>309</v>
      </c>
      <c r="AU662" s="143" t="s">
        <v>82</v>
      </c>
      <c r="AY662" s="18" t="s">
        <v>181</v>
      </c>
      <c r="BE662" s="144">
        <f>IF(N662="základní",J662,0)</f>
        <v>0</v>
      </c>
      <c r="BF662" s="144">
        <f>IF(N662="snížená",J662,0)</f>
        <v>0</v>
      </c>
      <c r="BG662" s="144">
        <f>IF(N662="zákl. přenesená",J662,0)</f>
        <v>0</v>
      </c>
      <c r="BH662" s="144">
        <f>IF(N662="sníž. přenesená",J662,0)</f>
        <v>0</v>
      </c>
      <c r="BI662" s="144">
        <f>IF(N662="nulová",J662,0)</f>
        <v>0</v>
      </c>
      <c r="BJ662" s="18" t="s">
        <v>22</v>
      </c>
      <c r="BK662" s="144">
        <f>ROUND(I662*H662,2)</f>
        <v>0</v>
      </c>
      <c r="BL662" s="18" t="s">
        <v>189</v>
      </c>
      <c r="BM662" s="143" t="s">
        <v>706</v>
      </c>
    </row>
    <row r="663" spans="2:65" s="12" customFormat="1" ht="11.25">
      <c r="B663" s="149"/>
      <c r="D663" s="150" t="s">
        <v>193</v>
      </c>
      <c r="E663" s="151" t="s">
        <v>20</v>
      </c>
      <c r="F663" s="152" t="s">
        <v>698</v>
      </c>
      <c r="H663" s="151" t="s">
        <v>20</v>
      </c>
      <c r="I663" s="153"/>
      <c r="L663" s="149"/>
      <c r="M663" s="154"/>
      <c r="T663" s="155"/>
      <c r="AT663" s="151" t="s">
        <v>193</v>
      </c>
      <c r="AU663" s="151" t="s">
        <v>82</v>
      </c>
      <c r="AV663" s="12" t="s">
        <v>22</v>
      </c>
      <c r="AW663" s="12" t="s">
        <v>36</v>
      </c>
      <c r="AX663" s="12" t="s">
        <v>74</v>
      </c>
      <c r="AY663" s="151" t="s">
        <v>181</v>
      </c>
    </row>
    <row r="664" spans="2:65" s="13" customFormat="1" ht="11.25">
      <c r="B664" s="156"/>
      <c r="D664" s="150" t="s">
        <v>193</v>
      </c>
      <c r="E664" s="157" t="s">
        <v>20</v>
      </c>
      <c r="F664" s="158" t="s">
        <v>189</v>
      </c>
      <c r="H664" s="159">
        <v>4</v>
      </c>
      <c r="I664" s="160"/>
      <c r="L664" s="156"/>
      <c r="M664" s="161"/>
      <c r="T664" s="162"/>
      <c r="AT664" s="157" t="s">
        <v>193</v>
      </c>
      <c r="AU664" s="157" t="s">
        <v>82</v>
      </c>
      <c r="AV664" s="13" t="s">
        <v>82</v>
      </c>
      <c r="AW664" s="13" t="s">
        <v>36</v>
      </c>
      <c r="AX664" s="13" t="s">
        <v>22</v>
      </c>
      <c r="AY664" s="157" t="s">
        <v>181</v>
      </c>
    </row>
    <row r="665" spans="2:65" s="1" customFormat="1" ht="24.2" customHeight="1">
      <c r="B665" s="33"/>
      <c r="C665" s="132" t="s">
        <v>707</v>
      </c>
      <c r="D665" s="132" t="s">
        <v>184</v>
      </c>
      <c r="E665" s="133" t="s">
        <v>708</v>
      </c>
      <c r="F665" s="134" t="s">
        <v>709</v>
      </c>
      <c r="G665" s="135" t="s">
        <v>187</v>
      </c>
      <c r="H665" s="136">
        <v>6</v>
      </c>
      <c r="I665" s="137"/>
      <c r="J665" s="138">
        <f>ROUND(I665*H665,2)</f>
        <v>0</v>
      </c>
      <c r="K665" s="134" t="s">
        <v>188</v>
      </c>
      <c r="L665" s="33"/>
      <c r="M665" s="139" t="s">
        <v>20</v>
      </c>
      <c r="N665" s="140" t="s">
        <v>45</v>
      </c>
      <c r="P665" s="141">
        <f>O665*H665</f>
        <v>0</v>
      </c>
      <c r="Q665" s="141">
        <v>0</v>
      </c>
      <c r="R665" s="141">
        <f>Q665*H665</f>
        <v>0</v>
      </c>
      <c r="S665" s="141">
        <v>0</v>
      </c>
      <c r="T665" s="142">
        <f>S665*H665</f>
        <v>0</v>
      </c>
      <c r="AR665" s="143" t="s">
        <v>317</v>
      </c>
      <c r="AT665" s="143" t="s">
        <v>184</v>
      </c>
      <c r="AU665" s="143" t="s">
        <v>82</v>
      </c>
      <c r="AY665" s="18" t="s">
        <v>181</v>
      </c>
      <c r="BE665" s="144">
        <f>IF(N665="základní",J665,0)</f>
        <v>0</v>
      </c>
      <c r="BF665" s="144">
        <f>IF(N665="snížená",J665,0)</f>
        <v>0</v>
      </c>
      <c r="BG665" s="144">
        <f>IF(N665="zákl. přenesená",J665,0)</f>
        <v>0</v>
      </c>
      <c r="BH665" s="144">
        <f>IF(N665="sníž. přenesená",J665,0)</f>
        <v>0</v>
      </c>
      <c r="BI665" s="144">
        <f>IF(N665="nulová",J665,0)</f>
        <v>0</v>
      </c>
      <c r="BJ665" s="18" t="s">
        <v>22</v>
      </c>
      <c r="BK665" s="144">
        <f>ROUND(I665*H665,2)</f>
        <v>0</v>
      </c>
      <c r="BL665" s="18" t="s">
        <v>317</v>
      </c>
      <c r="BM665" s="143" t="s">
        <v>710</v>
      </c>
    </row>
    <row r="666" spans="2:65" s="1" customFormat="1" ht="11.25">
      <c r="B666" s="33"/>
      <c r="D666" s="145" t="s">
        <v>191</v>
      </c>
      <c r="F666" s="146" t="s">
        <v>711</v>
      </c>
      <c r="I666" s="147"/>
      <c r="L666" s="33"/>
      <c r="M666" s="148"/>
      <c r="T666" s="54"/>
      <c r="AT666" s="18" t="s">
        <v>191</v>
      </c>
      <c r="AU666" s="18" t="s">
        <v>82</v>
      </c>
    </row>
    <row r="667" spans="2:65" s="1" customFormat="1" ht="16.5" customHeight="1">
      <c r="B667" s="33"/>
      <c r="C667" s="177" t="s">
        <v>712</v>
      </c>
      <c r="D667" s="177" t="s">
        <v>309</v>
      </c>
      <c r="E667" s="178" t="s">
        <v>713</v>
      </c>
      <c r="F667" s="179" t="s">
        <v>714</v>
      </c>
      <c r="G667" s="180" t="s">
        <v>187</v>
      </c>
      <c r="H667" s="181">
        <v>6</v>
      </c>
      <c r="I667" s="182"/>
      <c r="J667" s="183">
        <f>ROUND(I667*H667,2)</f>
        <v>0</v>
      </c>
      <c r="K667" s="179" t="s">
        <v>188</v>
      </c>
      <c r="L667" s="184"/>
      <c r="M667" s="185" t="s">
        <v>20</v>
      </c>
      <c r="N667" s="186" t="s">
        <v>45</v>
      </c>
      <c r="P667" s="141">
        <f>O667*H667</f>
        <v>0</v>
      </c>
      <c r="Q667" s="141">
        <v>2.2000000000000001E-3</v>
      </c>
      <c r="R667" s="141">
        <f>Q667*H667</f>
        <v>1.32E-2</v>
      </c>
      <c r="S667" s="141">
        <v>0</v>
      </c>
      <c r="T667" s="142">
        <f>S667*H667</f>
        <v>0</v>
      </c>
      <c r="AR667" s="143" t="s">
        <v>431</v>
      </c>
      <c r="AT667" s="143" t="s">
        <v>309</v>
      </c>
      <c r="AU667" s="143" t="s">
        <v>82</v>
      </c>
      <c r="AY667" s="18" t="s">
        <v>181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8" t="s">
        <v>22</v>
      </c>
      <c r="BK667" s="144">
        <f>ROUND(I667*H667,2)</f>
        <v>0</v>
      </c>
      <c r="BL667" s="18" t="s">
        <v>317</v>
      </c>
      <c r="BM667" s="143" t="s">
        <v>715</v>
      </c>
    </row>
    <row r="668" spans="2:65" s="1" customFormat="1" ht="24.2" customHeight="1">
      <c r="B668" s="33"/>
      <c r="C668" s="132" t="s">
        <v>716</v>
      </c>
      <c r="D668" s="132" t="s">
        <v>184</v>
      </c>
      <c r="E668" s="133" t="s">
        <v>717</v>
      </c>
      <c r="F668" s="134" t="s">
        <v>718</v>
      </c>
      <c r="G668" s="135" t="s">
        <v>187</v>
      </c>
      <c r="H668" s="136">
        <v>6</v>
      </c>
      <c r="I668" s="137"/>
      <c r="J668" s="138">
        <f>ROUND(I668*H668,2)</f>
        <v>0</v>
      </c>
      <c r="K668" s="134" t="s">
        <v>188</v>
      </c>
      <c r="L668" s="33"/>
      <c r="M668" s="139" t="s">
        <v>20</v>
      </c>
      <c r="N668" s="140" t="s">
        <v>45</v>
      </c>
      <c r="P668" s="141">
        <f>O668*H668</f>
        <v>0</v>
      </c>
      <c r="Q668" s="141">
        <v>0</v>
      </c>
      <c r="R668" s="141">
        <f>Q668*H668</f>
        <v>0</v>
      </c>
      <c r="S668" s="141">
        <v>0</v>
      </c>
      <c r="T668" s="142">
        <f>S668*H668</f>
        <v>0</v>
      </c>
      <c r="AR668" s="143" t="s">
        <v>317</v>
      </c>
      <c r="AT668" s="143" t="s">
        <v>184</v>
      </c>
      <c r="AU668" s="143" t="s">
        <v>82</v>
      </c>
      <c r="AY668" s="18" t="s">
        <v>181</v>
      </c>
      <c r="BE668" s="144">
        <f>IF(N668="základní",J668,0)</f>
        <v>0</v>
      </c>
      <c r="BF668" s="144">
        <f>IF(N668="snížená",J668,0)</f>
        <v>0</v>
      </c>
      <c r="BG668" s="144">
        <f>IF(N668="zákl. přenesená",J668,0)</f>
        <v>0</v>
      </c>
      <c r="BH668" s="144">
        <f>IF(N668="sníž. přenesená",J668,0)</f>
        <v>0</v>
      </c>
      <c r="BI668" s="144">
        <f>IF(N668="nulová",J668,0)</f>
        <v>0</v>
      </c>
      <c r="BJ668" s="18" t="s">
        <v>22</v>
      </c>
      <c r="BK668" s="144">
        <f>ROUND(I668*H668,2)</f>
        <v>0</v>
      </c>
      <c r="BL668" s="18" t="s">
        <v>317</v>
      </c>
      <c r="BM668" s="143" t="s">
        <v>719</v>
      </c>
    </row>
    <row r="669" spans="2:65" s="1" customFormat="1" ht="11.25">
      <c r="B669" s="33"/>
      <c r="D669" s="145" t="s">
        <v>191</v>
      </c>
      <c r="F669" s="146" t="s">
        <v>720</v>
      </c>
      <c r="I669" s="147"/>
      <c r="L669" s="33"/>
      <c r="M669" s="148"/>
      <c r="T669" s="54"/>
      <c r="AT669" s="18" t="s">
        <v>191</v>
      </c>
      <c r="AU669" s="18" t="s">
        <v>82</v>
      </c>
    </row>
    <row r="670" spans="2:65" s="12" customFormat="1" ht="11.25">
      <c r="B670" s="149"/>
      <c r="D670" s="150" t="s">
        <v>193</v>
      </c>
      <c r="E670" s="151" t="s">
        <v>20</v>
      </c>
      <c r="F670" s="152" t="s">
        <v>696</v>
      </c>
      <c r="H670" s="151" t="s">
        <v>20</v>
      </c>
      <c r="I670" s="153"/>
      <c r="L670" s="149"/>
      <c r="M670" s="154"/>
      <c r="T670" s="155"/>
      <c r="AT670" s="151" t="s">
        <v>193</v>
      </c>
      <c r="AU670" s="151" t="s">
        <v>82</v>
      </c>
      <c r="AV670" s="12" t="s">
        <v>22</v>
      </c>
      <c r="AW670" s="12" t="s">
        <v>36</v>
      </c>
      <c r="AX670" s="12" t="s">
        <v>74</v>
      </c>
      <c r="AY670" s="151" t="s">
        <v>181</v>
      </c>
    </row>
    <row r="671" spans="2:65" s="12" customFormat="1" ht="11.25">
      <c r="B671" s="149"/>
      <c r="D671" s="150" t="s">
        <v>193</v>
      </c>
      <c r="E671" s="151" t="s">
        <v>20</v>
      </c>
      <c r="F671" s="152" t="s">
        <v>697</v>
      </c>
      <c r="H671" s="151" t="s">
        <v>20</v>
      </c>
      <c r="I671" s="153"/>
      <c r="L671" s="149"/>
      <c r="M671" s="154"/>
      <c r="T671" s="155"/>
      <c r="AT671" s="151" t="s">
        <v>193</v>
      </c>
      <c r="AU671" s="151" t="s">
        <v>82</v>
      </c>
      <c r="AV671" s="12" t="s">
        <v>22</v>
      </c>
      <c r="AW671" s="12" t="s">
        <v>36</v>
      </c>
      <c r="AX671" s="12" t="s">
        <v>74</v>
      </c>
      <c r="AY671" s="151" t="s">
        <v>181</v>
      </c>
    </row>
    <row r="672" spans="2:65" s="13" customFormat="1" ht="11.25">
      <c r="B672" s="156"/>
      <c r="D672" s="150" t="s">
        <v>193</v>
      </c>
      <c r="E672" s="157" t="s">
        <v>20</v>
      </c>
      <c r="F672" s="158" t="s">
        <v>82</v>
      </c>
      <c r="H672" s="159">
        <v>2</v>
      </c>
      <c r="I672" s="160"/>
      <c r="L672" s="156"/>
      <c r="M672" s="161"/>
      <c r="T672" s="162"/>
      <c r="AT672" s="157" t="s">
        <v>193</v>
      </c>
      <c r="AU672" s="157" t="s">
        <v>82</v>
      </c>
      <c r="AV672" s="13" t="s">
        <v>82</v>
      </c>
      <c r="AW672" s="13" t="s">
        <v>36</v>
      </c>
      <c r="AX672" s="13" t="s">
        <v>74</v>
      </c>
      <c r="AY672" s="157" t="s">
        <v>181</v>
      </c>
    </row>
    <row r="673" spans="2:65" s="12" customFormat="1" ht="11.25">
      <c r="B673" s="149"/>
      <c r="D673" s="150" t="s">
        <v>193</v>
      </c>
      <c r="E673" s="151" t="s">
        <v>20</v>
      </c>
      <c r="F673" s="152" t="s">
        <v>698</v>
      </c>
      <c r="H673" s="151" t="s">
        <v>20</v>
      </c>
      <c r="I673" s="153"/>
      <c r="L673" s="149"/>
      <c r="M673" s="154"/>
      <c r="T673" s="155"/>
      <c r="AT673" s="151" t="s">
        <v>193</v>
      </c>
      <c r="AU673" s="151" t="s">
        <v>82</v>
      </c>
      <c r="AV673" s="12" t="s">
        <v>22</v>
      </c>
      <c r="AW673" s="12" t="s">
        <v>36</v>
      </c>
      <c r="AX673" s="12" t="s">
        <v>74</v>
      </c>
      <c r="AY673" s="151" t="s">
        <v>181</v>
      </c>
    </row>
    <row r="674" spans="2:65" s="13" customFormat="1" ht="11.25">
      <c r="B674" s="156"/>
      <c r="D674" s="150" t="s">
        <v>193</v>
      </c>
      <c r="E674" s="157" t="s">
        <v>20</v>
      </c>
      <c r="F674" s="158" t="s">
        <v>189</v>
      </c>
      <c r="H674" s="159">
        <v>4</v>
      </c>
      <c r="I674" s="160"/>
      <c r="L674" s="156"/>
      <c r="M674" s="161"/>
      <c r="T674" s="162"/>
      <c r="AT674" s="157" t="s">
        <v>193</v>
      </c>
      <c r="AU674" s="157" t="s">
        <v>82</v>
      </c>
      <c r="AV674" s="13" t="s">
        <v>82</v>
      </c>
      <c r="AW674" s="13" t="s">
        <v>36</v>
      </c>
      <c r="AX674" s="13" t="s">
        <v>74</v>
      </c>
      <c r="AY674" s="157" t="s">
        <v>181</v>
      </c>
    </row>
    <row r="675" spans="2:65" s="14" customFormat="1" ht="11.25">
      <c r="B675" s="163"/>
      <c r="D675" s="150" t="s">
        <v>193</v>
      </c>
      <c r="E675" s="164" t="s">
        <v>20</v>
      </c>
      <c r="F675" s="165" t="s">
        <v>202</v>
      </c>
      <c r="H675" s="166">
        <v>6</v>
      </c>
      <c r="I675" s="167"/>
      <c r="L675" s="163"/>
      <c r="M675" s="168"/>
      <c r="T675" s="169"/>
      <c r="AT675" s="164" t="s">
        <v>193</v>
      </c>
      <c r="AU675" s="164" t="s">
        <v>82</v>
      </c>
      <c r="AV675" s="14" t="s">
        <v>189</v>
      </c>
      <c r="AW675" s="14" t="s">
        <v>36</v>
      </c>
      <c r="AX675" s="14" t="s">
        <v>22</v>
      </c>
      <c r="AY675" s="164" t="s">
        <v>181</v>
      </c>
    </row>
    <row r="676" spans="2:65" s="1" customFormat="1" ht="24.2" customHeight="1">
      <c r="B676" s="33"/>
      <c r="C676" s="177" t="s">
        <v>721</v>
      </c>
      <c r="D676" s="177" t="s">
        <v>309</v>
      </c>
      <c r="E676" s="178" t="s">
        <v>722</v>
      </c>
      <c r="F676" s="179" t="s">
        <v>723</v>
      </c>
      <c r="G676" s="180" t="s">
        <v>187</v>
      </c>
      <c r="H676" s="181">
        <v>6</v>
      </c>
      <c r="I676" s="182"/>
      <c r="J676" s="183">
        <f>ROUND(I676*H676,2)</f>
        <v>0</v>
      </c>
      <c r="K676" s="179" t="s">
        <v>188</v>
      </c>
      <c r="L676" s="184"/>
      <c r="M676" s="185" t="s">
        <v>20</v>
      </c>
      <c r="N676" s="186" t="s">
        <v>45</v>
      </c>
      <c r="P676" s="141">
        <f>O676*H676</f>
        <v>0</v>
      </c>
      <c r="Q676" s="141">
        <v>1.4999999999999999E-4</v>
      </c>
      <c r="R676" s="141">
        <f>Q676*H676</f>
        <v>8.9999999999999998E-4</v>
      </c>
      <c r="S676" s="141">
        <v>0</v>
      </c>
      <c r="T676" s="142">
        <f>S676*H676</f>
        <v>0</v>
      </c>
      <c r="AR676" s="143" t="s">
        <v>431</v>
      </c>
      <c r="AT676" s="143" t="s">
        <v>309</v>
      </c>
      <c r="AU676" s="143" t="s">
        <v>82</v>
      </c>
      <c r="AY676" s="18" t="s">
        <v>181</v>
      </c>
      <c r="BE676" s="144">
        <f>IF(N676="základní",J676,0)</f>
        <v>0</v>
      </c>
      <c r="BF676" s="144">
        <f>IF(N676="snížená",J676,0)</f>
        <v>0</v>
      </c>
      <c r="BG676" s="144">
        <f>IF(N676="zákl. přenesená",J676,0)</f>
        <v>0</v>
      </c>
      <c r="BH676" s="144">
        <f>IF(N676="sníž. přenesená",J676,0)</f>
        <v>0</v>
      </c>
      <c r="BI676" s="144">
        <f>IF(N676="nulová",J676,0)</f>
        <v>0</v>
      </c>
      <c r="BJ676" s="18" t="s">
        <v>22</v>
      </c>
      <c r="BK676" s="144">
        <f>ROUND(I676*H676,2)</f>
        <v>0</v>
      </c>
      <c r="BL676" s="18" t="s">
        <v>317</v>
      </c>
      <c r="BM676" s="143" t="s">
        <v>724</v>
      </c>
    </row>
    <row r="677" spans="2:65" s="1" customFormat="1" ht="16.5" customHeight="1">
      <c r="B677" s="33"/>
      <c r="C677" s="132" t="s">
        <v>725</v>
      </c>
      <c r="D677" s="132" t="s">
        <v>184</v>
      </c>
      <c r="E677" s="133" t="s">
        <v>726</v>
      </c>
      <c r="F677" s="134" t="s">
        <v>727</v>
      </c>
      <c r="G677" s="135" t="s">
        <v>280</v>
      </c>
      <c r="H677" s="136">
        <v>7.26</v>
      </c>
      <c r="I677" s="137"/>
      <c r="J677" s="138">
        <f>ROUND(I677*H677,2)</f>
        <v>0</v>
      </c>
      <c r="K677" s="134" t="s">
        <v>188</v>
      </c>
      <c r="L677" s="33"/>
      <c r="M677" s="139" t="s">
        <v>20</v>
      </c>
      <c r="N677" s="140" t="s">
        <v>45</v>
      </c>
      <c r="P677" s="141">
        <f>O677*H677</f>
        <v>0</v>
      </c>
      <c r="Q677" s="141">
        <v>0</v>
      </c>
      <c r="R677" s="141">
        <f>Q677*H677</f>
        <v>0</v>
      </c>
      <c r="S677" s="141">
        <v>5.0000000000000001E-3</v>
      </c>
      <c r="T677" s="142">
        <f>S677*H677</f>
        <v>3.6299999999999999E-2</v>
      </c>
      <c r="AR677" s="143" t="s">
        <v>317</v>
      </c>
      <c r="AT677" s="143" t="s">
        <v>184</v>
      </c>
      <c r="AU677" s="143" t="s">
        <v>82</v>
      </c>
      <c r="AY677" s="18" t="s">
        <v>181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8" t="s">
        <v>22</v>
      </c>
      <c r="BK677" s="144">
        <f>ROUND(I677*H677,2)</f>
        <v>0</v>
      </c>
      <c r="BL677" s="18" t="s">
        <v>317</v>
      </c>
      <c r="BM677" s="143" t="s">
        <v>728</v>
      </c>
    </row>
    <row r="678" spans="2:65" s="1" customFormat="1" ht="11.25">
      <c r="B678" s="33"/>
      <c r="D678" s="145" t="s">
        <v>191</v>
      </c>
      <c r="F678" s="146" t="s">
        <v>729</v>
      </c>
      <c r="I678" s="147"/>
      <c r="L678" s="33"/>
      <c r="M678" s="148"/>
      <c r="T678" s="54"/>
      <c r="AT678" s="18" t="s">
        <v>191</v>
      </c>
      <c r="AU678" s="18" t="s">
        <v>82</v>
      </c>
    </row>
    <row r="679" spans="2:65" s="12" customFormat="1" ht="11.25">
      <c r="B679" s="149"/>
      <c r="D679" s="150" t="s">
        <v>193</v>
      </c>
      <c r="E679" s="151" t="s">
        <v>20</v>
      </c>
      <c r="F679" s="152" t="s">
        <v>194</v>
      </c>
      <c r="H679" s="151" t="s">
        <v>20</v>
      </c>
      <c r="I679" s="153"/>
      <c r="L679" s="149"/>
      <c r="M679" s="154"/>
      <c r="T679" s="155"/>
      <c r="AT679" s="151" t="s">
        <v>193</v>
      </c>
      <c r="AU679" s="151" t="s">
        <v>82</v>
      </c>
      <c r="AV679" s="12" t="s">
        <v>22</v>
      </c>
      <c r="AW679" s="12" t="s">
        <v>36</v>
      </c>
      <c r="AX679" s="12" t="s">
        <v>74</v>
      </c>
      <c r="AY679" s="151" t="s">
        <v>181</v>
      </c>
    </row>
    <row r="680" spans="2:65" s="13" customFormat="1" ht="11.25">
      <c r="B680" s="156"/>
      <c r="D680" s="150" t="s">
        <v>193</v>
      </c>
      <c r="E680" s="157" t="s">
        <v>20</v>
      </c>
      <c r="F680" s="158" t="s">
        <v>730</v>
      </c>
      <c r="H680" s="159">
        <v>0.57999999999999996</v>
      </c>
      <c r="I680" s="160"/>
      <c r="L680" s="156"/>
      <c r="M680" s="161"/>
      <c r="T680" s="162"/>
      <c r="AT680" s="157" t="s">
        <v>193</v>
      </c>
      <c r="AU680" s="157" t="s">
        <v>82</v>
      </c>
      <c r="AV680" s="13" t="s">
        <v>82</v>
      </c>
      <c r="AW680" s="13" t="s">
        <v>36</v>
      </c>
      <c r="AX680" s="13" t="s">
        <v>74</v>
      </c>
      <c r="AY680" s="157" t="s">
        <v>181</v>
      </c>
    </row>
    <row r="681" spans="2:65" s="12" customFormat="1" ht="11.25">
      <c r="B681" s="149"/>
      <c r="D681" s="150" t="s">
        <v>193</v>
      </c>
      <c r="E681" s="151" t="s">
        <v>20</v>
      </c>
      <c r="F681" s="152" t="s">
        <v>199</v>
      </c>
      <c r="H681" s="151" t="s">
        <v>20</v>
      </c>
      <c r="I681" s="153"/>
      <c r="L681" s="149"/>
      <c r="M681" s="154"/>
      <c r="T681" s="155"/>
      <c r="AT681" s="151" t="s">
        <v>193</v>
      </c>
      <c r="AU681" s="151" t="s">
        <v>82</v>
      </c>
      <c r="AV681" s="12" t="s">
        <v>22</v>
      </c>
      <c r="AW681" s="12" t="s">
        <v>36</v>
      </c>
      <c r="AX681" s="12" t="s">
        <v>74</v>
      </c>
      <c r="AY681" s="151" t="s">
        <v>181</v>
      </c>
    </row>
    <row r="682" spans="2:65" s="13" customFormat="1" ht="11.25">
      <c r="B682" s="156"/>
      <c r="D682" s="150" t="s">
        <v>193</v>
      </c>
      <c r="E682" s="157" t="s">
        <v>20</v>
      </c>
      <c r="F682" s="158" t="s">
        <v>731</v>
      </c>
      <c r="H682" s="159">
        <v>4.0199999999999996</v>
      </c>
      <c r="I682" s="160"/>
      <c r="L682" s="156"/>
      <c r="M682" s="161"/>
      <c r="T682" s="162"/>
      <c r="AT682" s="157" t="s">
        <v>193</v>
      </c>
      <c r="AU682" s="157" t="s">
        <v>82</v>
      </c>
      <c r="AV682" s="13" t="s">
        <v>82</v>
      </c>
      <c r="AW682" s="13" t="s">
        <v>36</v>
      </c>
      <c r="AX682" s="13" t="s">
        <v>74</v>
      </c>
      <c r="AY682" s="157" t="s">
        <v>181</v>
      </c>
    </row>
    <row r="683" spans="2:65" s="12" customFormat="1" ht="11.25">
      <c r="B683" s="149"/>
      <c r="D683" s="150" t="s">
        <v>193</v>
      </c>
      <c r="E683" s="151" t="s">
        <v>20</v>
      </c>
      <c r="F683" s="152" t="s">
        <v>201</v>
      </c>
      <c r="H683" s="151" t="s">
        <v>20</v>
      </c>
      <c r="I683" s="153"/>
      <c r="L683" s="149"/>
      <c r="M683" s="154"/>
      <c r="T683" s="155"/>
      <c r="AT683" s="151" t="s">
        <v>193</v>
      </c>
      <c r="AU683" s="151" t="s">
        <v>82</v>
      </c>
      <c r="AV683" s="12" t="s">
        <v>22</v>
      </c>
      <c r="AW683" s="12" t="s">
        <v>36</v>
      </c>
      <c r="AX683" s="12" t="s">
        <v>74</v>
      </c>
      <c r="AY683" s="151" t="s">
        <v>181</v>
      </c>
    </row>
    <row r="684" spans="2:65" s="13" customFormat="1" ht="11.25">
      <c r="B684" s="156"/>
      <c r="D684" s="150" t="s">
        <v>193</v>
      </c>
      <c r="E684" s="157" t="s">
        <v>20</v>
      </c>
      <c r="F684" s="158" t="s">
        <v>732</v>
      </c>
      <c r="H684" s="159">
        <v>2.66</v>
      </c>
      <c r="I684" s="160"/>
      <c r="L684" s="156"/>
      <c r="M684" s="161"/>
      <c r="T684" s="162"/>
      <c r="AT684" s="157" t="s">
        <v>193</v>
      </c>
      <c r="AU684" s="157" t="s">
        <v>82</v>
      </c>
      <c r="AV684" s="13" t="s">
        <v>82</v>
      </c>
      <c r="AW684" s="13" t="s">
        <v>36</v>
      </c>
      <c r="AX684" s="13" t="s">
        <v>74</v>
      </c>
      <c r="AY684" s="157" t="s">
        <v>181</v>
      </c>
    </row>
    <row r="685" spans="2:65" s="14" customFormat="1" ht="11.25">
      <c r="B685" s="163"/>
      <c r="D685" s="150" t="s">
        <v>193</v>
      </c>
      <c r="E685" s="164" t="s">
        <v>20</v>
      </c>
      <c r="F685" s="165" t="s">
        <v>202</v>
      </c>
      <c r="H685" s="166">
        <v>7.26</v>
      </c>
      <c r="I685" s="167"/>
      <c r="L685" s="163"/>
      <c r="M685" s="168"/>
      <c r="T685" s="169"/>
      <c r="AT685" s="164" t="s">
        <v>193</v>
      </c>
      <c r="AU685" s="164" t="s">
        <v>82</v>
      </c>
      <c r="AV685" s="14" t="s">
        <v>189</v>
      </c>
      <c r="AW685" s="14" t="s">
        <v>36</v>
      </c>
      <c r="AX685" s="14" t="s">
        <v>22</v>
      </c>
      <c r="AY685" s="164" t="s">
        <v>181</v>
      </c>
    </row>
    <row r="686" spans="2:65" s="1" customFormat="1" ht="55.5" customHeight="1">
      <c r="B686" s="33"/>
      <c r="C686" s="132" t="s">
        <v>733</v>
      </c>
      <c r="D686" s="132" t="s">
        <v>184</v>
      </c>
      <c r="E686" s="133" t="s">
        <v>734</v>
      </c>
      <c r="F686" s="134" t="s">
        <v>735</v>
      </c>
      <c r="G686" s="135" t="s">
        <v>452</v>
      </c>
      <c r="H686" s="136">
        <v>1.4E-2</v>
      </c>
      <c r="I686" s="137"/>
      <c r="J686" s="138">
        <f>ROUND(I686*H686,2)</f>
        <v>0</v>
      </c>
      <c r="K686" s="134" t="s">
        <v>188</v>
      </c>
      <c r="L686" s="33"/>
      <c r="M686" s="139" t="s">
        <v>20</v>
      </c>
      <c r="N686" s="140" t="s">
        <v>45</v>
      </c>
      <c r="P686" s="141">
        <f>O686*H686</f>
        <v>0</v>
      </c>
      <c r="Q686" s="141">
        <v>0</v>
      </c>
      <c r="R686" s="141">
        <f>Q686*H686</f>
        <v>0</v>
      </c>
      <c r="S686" s="141">
        <v>0</v>
      </c>
      <c r="T686" s="142">
        <f>S686*H686</f>
        <v>0</v>
      </c>
      <c r="AR686" s="143" t="s">
        <v>317</v>
      </c>
      <c r="AT686" s="143" t="s">
        <v>184</v>
      </c>
      <c r="AU686" s="143" t="s">
        <v>82</v>
      </c>
      <c r="AY686" s="18" t="s">
        <v>181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8" t="s">
        <v>22</v>
      </c>
      <c r="BK686" s="144">
        <f>ROUND(I686*H686,2)</f>
        <v>0</v>
      </c>
      <c r="BL686" s="18" t="s">
        <v>317</v>
      </c>
      <c r="BM686" s="143" t="s">
        <v>736</v>
      </c>
    </row>
    <row r="687" spans="2:65" s="1" customFormat="1" ht="11.25">
      <c r="B687" s="33"/>
      <c r="D687" s="145" t="s">
        <v>191</v>
      </c>
      <c r="F687" s="146" t="s">
        <v>737</v>
      </c>
      <c r="I687" s="147"/>
      <c r="L687" s="33"/>
      <c r="M687" s="148"/>
      <c r="T687" s="54"/>
      <c r="AT687" s="18" t="s">
        <v>191</v>
      </c>
      <c r="AU687" s="18" t="s">
        <v>82</v>
      </c>
    </row>
    <row r="688" spans="2:65" s="11" customFormat="1" ht="22.9" customHeight="1">
      <c r="B688" s="120"/>
      <c r="D688" s="121" t="s">
        <v>73</v>
      </c>
      <c r="E688" s="130" t="s">
        <v>738</v>
      </c>
      <c r="F688" s="130" t="s">
        <v>739</v>
      </c>
      <c r="I688" s="123"/>
      <c r="J688" s="131">
        <f>BK688</f>
        <v>0</v>
      </c>
      <c r="L688" s="120"/>
      <c r="M688" s="125"/>
      <c r="P688" s="126">
        <f>SUM(P689:P850)</f>
        <v>0</v>
      </c>
      <c r="R688" s="126">
        <f>SUM(R689:R850)</f>
        <v>1.6342812199999999</v>
      </c>
      <c r="T688" s="127">
        <f>SUM(T689:T850)</f>
        <v>3.6624195499999996</v>
      </c>
      <c r="AR688" s="121" t="s">
        <v>82</v>
      </c>
      <c r="AT688" s="128" t="s">
        <v>73</v>
      </c>
      <c r="AU688" s="128" t="s">
        <v>22</v>
      </c>
      <c r="AY688" s="121" t="s">
        <v>181</v>
      </c>
      <c r="BK688" s="129">
        <f>SUM(BK689:BK850)</f>
        <v>0</v>
      </c>
    </row>
    <row r="689" spans="2:65" s="1" customFormat="1" ht="24.2" customHeight="1">
      <c r="B689" s="33"/>
      <c r="C689" s="132" t="s">
        <v>740</v>
      </c>
      <c r="D689" s="132" t="s">
        <v>184</v>
      </c>
      <c r="E689" s="133" t="s">
        <v>741</v>
      </c>
      <c r="F689" s="134" t="s">
        <v>742</v>
      </c>
      <c r="G689" s="135" t="s">
        <v>211</v>
      </c>
      <c r="H689" s="136">
        <v>39.697000000000003</v>
      </c>
      <c r="I689" s="137"/>
      <c r="J689" s="138">
        <f>ROUND(I689*H689,2)</f>
        <v>0</v>
      </c>
      <c r="K689" s="134" t="s">
        <v>188</v>
      </c>
      <c r="L689" s="33"/>
      <c r="M689" s="139" t="s">
        <v>20</v>
      </c>
      <c r="N689" s="140" t="s">
        <v>45</v>
      </c>
      <c r="P689" s="141">
        <f>O689*H689</f>
        <v>0</v>
      </c>
      <c r="Q689" s="141">
        <v>0</v>
      </c>
      <c r="R689" s="141">
        <f>Q689*H689</f>
        <v>0</v>
      </c>
      <c r="S689" s="141">
        <v>0</v>
      </c>
      <c r="T689" s="142">
        <f>S689*H689</f>
        <v>0</v>
      </c>
      <c r="AR689" s="143" t="s">
        <v>189</v>
      </c>
      <c r="AT689" s="143" t="s">
        <v>184</v>
      </c>
      <c r="AU689" s="143" t="s">
        <v>82</v>
      </c>
      <c r="AY689" s="18" t="s">
        <v>181</v>
      </c>
      <c r="BE689" s="144">
        <f>IF(N689="základní",J689,0)</f>
        <v>0</v>
      </c>
      <c r="BF689" s="144">
        <f>IF(N689="snížená",J689,0)</f>
        <v>0</v>
      </c>
      <c r="BG689" s="144">
        <f>IF(N689="zákl. přenesená",J689,0)</f>
        <v>0</v>
      </c>
      <c r="BH689" s="144">
        <f>IF(N689="sníž. přenesená",J689,0)</f>
        <v>0</v>
      </c>
      <c r="BI689" s="144">
        <f>IF(N689="nulová",J689,0)</f>
        <v>0</v>
      </c>
      <c r="BJ689" s="18" t="s">
        <v>22</v>
      </c>
      <c r="BK689" s="144">
        <f>ROUND(I689*H689,2)</f>
        <v>0</v>
      </c>
      <c r="BL689" s="18" t="s">
        <v>189</v>
      </c>
      <c r="BM689" s="143" t="s">
        <v>743</v>
      </c>
    </row>
    <row r="690" spans="2:65" s="1" customFormat="1" ht="11.25">
      <c r="B690" s="33"/>
      <c r="D690" s="145" t="s">
        <v>191</v>
      </c>
      <c r="F690" s="146" t="s">
        <v>744</v>
      </c>
      <c r="I690" s="147"/>
      <c r="L690" s="33"/>
      <c r="M690" s="148"/>
      <c r="T690" s="54"/>
      <c r="AT690" s="18" t="s">
        <v>191</v>
      </c>
      <c r="AU690" s="18" t="s">
        <v>82</v>
      </c>
    </row>
    <row r="691" spans="2:65" s="12" customFormat="1" ht="11.25">
      <c r="B691" s="149"/>
      <c r="D691" s="150" t="s">
        <v>193</v>
      </c>
      <c r="E691" s="151" t="s">
        <v>20</v>
      </c>
      <c r="F691" s="152" t="s">
        <v>194</v>
      </c>
      <c r="H691" s="151" t="s">
        <v>20</v>
      </c>
      <c r="I691" s="153"/>
      <c r="L691" s="149"/>
      <c r="M691" s="154"/>
      <c r="T691" s="155"/>
      <c r="AT691" s="151" t="s">
        <v>193</v>
      </c>
      <c r="AU691" s="151" t="s">
        <v>82</v>
      </c>
      <c r="AV691" s="12" t="s">
        <v>22</v>
      </c>
      <c r="AW691" s="12" t="s">
        <v>36</v>
      </c>
      <c r="AX691" s="12" t="s">
        <v>74</v>
      </c>
      <c r="AY691" s="151" t="s">
        <v>181</v>
      </c>
    </row>
    <row r="692" spans="2:65" s="13" customFormat="1" ht="11.25">
      <c r="B692" s="156"/>
      <c r="D692" s="150" t="s">
        <v>193</v>
      </c>
      <c r="E692" s="157" t="s">
        <v>20</v>
      </c>
      <c r="F692" s="158" t="s">
        <v>745</v>
      </c>
      <c r="H692" s="159">
        <v>5.4889999999999999</v>
      </c>
      <c r="I692" s="160"/>
      <c r="L692" s="156"/>
      <c r="M692" s="161"/>
      <c r="T692" s="162"/>
      <c r="AT692" s="157" t="s">
        <v>193</v>
      </c>
      <c r="AU692" s="157" t="s">
        <v>82</v>
      </c>
      <c r="AV692" s="13" t="s">
        <v>82</v>
      </c>
      <c r="AW692" s="13" t="s">
        <v>36</v>
      </c>
      <c r="AX692" s="13" t="s">
        <v>74</v>
      </c>
      <c r="AY692" s="157" t="s">
        <v>181</v>
      </c>
    </row>
    <row r="693" spans="2:65" s="13" customFormat="1" ht="11.25">
      <c r="B693" s="156"/>
      <c r="D693" s="150" t="s">
        <v>193</v>
      </c>
      <c r="E693" s="157" t="s">
        <v>20</v>
      </c>
      <c r="F693" s="158" t="s">
        <v>746</v>
      </c>
      <c r="H693" s="159">
        <v>1.0580000000000001</v>
      </c>
      <c r="I693" s="160"/>
      <c r="L693" s="156"/>
      <c r="M693" s="161"/>
      <c r="T693" s="162"/>
      <c r="AT693" s="157" t="s">
        <v>193</v>
      </c>
      <c r="AU693" s="157" t="s">
        <v>82</v>
      </c>
      <c r="AV693" s="13" t="s">
        <v>82</v>
      </c>
      <c r="AW693" s="13" t="s">
        <v>36</v>
      </c>
      <c r="AX693" s="13" t="s">
        <v>74</v>
      </c>
      <c r="AY693" s="157" t="s">
        <v>181</v>
      </c>
    </row>
    <row r="694" spans="2:65" s="13" customFormat="1" ht="11.25">
      <c r="B694" s="156"/>
      <c r="D694" s="150" t="s">
        <v>193</v>
      </c>
      <c r="E694" s="157" t="s">
        <v>20</v>
      </c>
      <c r="F694" s="158" t="s">
        <v>747</v>
      </c>
      <c r="H694" s="159">
        <v>3.0219999999999998</v>
      </c>
      <c r="I694" s="160"/>
      <c r="L694" s="156"/>
      <c r="M694" s="161"/>
      <c r="T694" s="162"/>
      <c r="AT694" s="157" t="s">
        <v>193</v>
      </c>
      <c r="AU694" s="157" t="s">
        <v>82</v>
      </c>
      <c r="AV694" s="13" t="s">
        <v>82</v>
      </c>
      <c r="AW694" s="13" t="s">
        <v>36</v>
      </c>
      <c r="AX694" s="13" t="s">
        <v>74</v>
      </c>
      <c r="AY694" s="157" t="s">
        <v>181</v>
      </c>
    </row>
    <row r="695" spans="2:65" s="13" customFormat="1" ht="11.25">
      <c r="B695" s="156"/>
      <c r="D695" s="150" t="s">
        <v>193</v>
      </c>
      <c r="E695" s="157" t="s">
        <v>20</v>
      </c>
      <c r="F695" s="158" t="s">
        <v>748</v>
      </c>
      <c r="H695" s="159">
        <v>0.36799999999999999</v>
      </c>
      <c r="I695" s="160"/>
      <c r="L695" s="156"/>
      <c r="M695" s="161"/>
      <c r="T695" s="162"/>
      <c r="AT695" s="157" t="s">
        <v>193</v>
      </c>
      <c r="AU695" s="157" t="s">
        <v>82</v>
      </c>
      <c r="AV695" s="13" t="s">
        <v>82</v>
      </c>
      <c r="AW695" s="13" t="s">
        <v>36</v>
      </c>
      <c r="AX695" s="13" t="s">
        <v>74</v>
      </c>
      <c r="AY695" s="157" t="s">
        <v>181</v>
      </c>
    </row>
    <row r="696" spans="2:65" s="12" customFormat="1" ht="11.25">
      <c r="B696" s="149"/>
      <c r="D696" s="150" t="s">
        <v>193</v>
      </c>
      <c r="E696" s="151" t="s">
        <v>20</v>
      </c>
      <c r="F696" s="152" t="s">
        <v>199</v>
      </c>
      <c r="H696" s="151" t="s">
        <v>20</v>
      </c>
      <c r="I696" s="153"/>
      <c r="L696" s="149"/>
      <c r="M696" s="154"/>
      <c r="T696" s="155"/>
      <c r="AT696" s="151" t="s">
        <v>193</v>
      </c>
      <c r="AU696" s="151" t="s">
        <v>82</v>
      </c>
      <c r="AV696" s="12" t="s">
        <v>22</v>
      </c>
      <c r="AW696" s="12" t="s">
        <v>36</v>
      </c>
      <c r="AX696" s="12" t="s">
        <v>74</v>
      </c>
      <c r="AY696" s="151" t="s">
        <v>181</v>
      </c>
    </row>
    <row r="697" spans="2:65" s="13" customFormat="1" ht="11.25">
      <c r="B697" s="156"/>
      <c r="D697" s="150" t="s">
        <v>193</v>
      </c>
      <c r="E697" s="157" t="s">
        <v>20</v>
      </c>
      <c r="F697" s="158" t="s">
        <v>749</v>
      </c>
      <c r="H697" s="159">
        <v>3.4</v>
      </c>
      <c r="I697" s="160"/>
      <c r="L697" s="156"/>
      <c r="M697" s="161"/>
      <c r="T697" s="162"/>
      <c r="AT697" s="157" t="s">
        <v>193</v>
      </c>
      <c r="AU697" s="157" t="s">
        <v>82</v>
      </c>
      <c r="AV697" s="13" t="s">
        <v>82</v>
      </c>
      <c r="AW697" s="13" t="s">
        <v>36</v>
      </c>
      <c r="AX697" s="13" t="s">
        <v>74</v>
      </c>
      <c r="AY697" s="157" t="s">
        <v>181</v>
      </c>
    </row>
    <row r="698" spans="2:65" s="13" customFormat="1" ht="11.25">
      <c r="B698" s="156"/>
      <c r="D698" s="150" t="s">
        <v>193</v>
      </c>
      <c r="E698" s="157" t="s">
        <v>20</v>
      </c>
      <c r="F698" s="158" t="s">
        <v>750</v>
      </c>
      <c r="H698" s="159">
        <v>1.7949999999999999</v>
      </c>
      <c r="I698" s="160"/>
      <c r="L698" s="156"/>
      <c r="M698" s="161"/>
      <c r="T698" s="162"/>
      <c r="AT698" s="157" t="s">
        <v>193</v>
      </c>
      <c r="AU698" s="157" t="s">
        <v>82</v>
      </c>
      <c r="AV698" s="13" t="s">
        <v>82</v>
      </c>
      <c r="AW698" s="13" t="s">
        <v>36</v>
      </c>
      <c r="AX698" s="13" t="s">
        <v>74</v>
      </c>
      <c r="AY698" s="157" t="s">
        <v>181</v>
      </c>
    </row>
    <row r="699" spans="2:65" s="13" customFormat="1" ht="11.25">
      <c r="B699" s="156"/>
      <c r="D699" s="150" t="s">
        <v>193</v>
      </c>
      <c r="E699" s="157" t="s">
        <v>20</v>
      </c>
      <c r="F699" s="158" t="s">
        <v>751</v>
      </c>
      <c r="H699" s="159">
        <v>6.9660000000000002</v>
      </c>
      <c r="I699" s="160"/>
      <c r="L699" s="156"/>
      <c r="M699" s="161"/>
      <c r="T699" s="162"/>
      <c r="AT699" s="157" t="s">
        <v>193</v>
      </c>
      <c r="AU699" s="157" t="s">
        <v>82</v>
      </c>
      <c r="AV699" s="13" t="s">
        <v>82</v>
      </c>
      <c r="AW699" s="13" t="s">
        <v>36</v>
      </c>
      <c r="AX699" s="13" t="s">
        <v>74</v>
      </c>
      <c r="AY699" s="157" t="s">
        <v>181</v>
      </c>
    </row>
    <row r="700" spans="2:65" s="13" customFormat="1" ht="11.25">
      <c r="B700" s="156"/>
      <c r="D700" s="150" t="s">
        <v>193</v>
      </c>
      <c r="E700" s="157" t="s">
        <v>20</v>
      </c>
      <c r="F700" s="158" t="s">
        <v>752</v>
      </c>
      <c r="H700" s="159">
        <v>5.1760000000000002</v>
      </c>
      <c r="I700" s="160"/>
      <c r="L700" s="156"/>
      <c r="M700" s="161"/>
      <c r="T700" s="162"/>
      <c r="AT700" s="157" t="s">
        <v>193</v>
      </c>
      <c r="AU700" s="157" t="s">
        <v>82</v>
      </c>
      <c r="AV700" s="13" t="s">
        <v>82</v>
      </c>
      <c r="AW700" s="13" t="s">
        <v>36</v>
      </c>
      <c r="AX700" s="13" t="s">
        <v>74</v>
      </c>
      <c r="AY700" s="157" t="s">
        <v>181</v>
      </c>
    </row>
    <row r="701" spans="2:65" s="13" customFormat="1" ht="11.25">
      <c r="B701" s="156"/>
      <c r="D701" s="150" t="s">
        <v>193</v>
      </c>
      <c r="E701" s="157" t="s">
        <v>20</v>
      </c>
      <c r="F701" s="158" t="s">
        <v>753</v>
      </c>
      <c r="H701" s="159">
        <v>0.47</v>
      </c>
      <c r="I701" s="160"/>
      <c r="L701" s="156"/>
      <c r="M701" s="161"/>
      <c r="T701" s="162"/>
      <c r="AT701" s="157" t="s">
        <v>193</v>
      </c>
      <c r="AU701" s="157" t="s">
        <v>82</v>
      </c>
      <c r="AV701" s="13" t="s">
        <v>82</v>
      </c>
      <c r="AW701" s="13" t="s">
        <v>36</v>
      </c>
      <c r="AX701" s="13" t="s">
        <v>74</v>
      </c>
      <c r="AY701" s="157" t="s">
        <v>181</v>
      </c>
    </row>
    <row r="702" spans="2:65" s="12" customFormat="1" ht="11.25">
      <c r="B702" s="149"/>
      <c r="D702" s="150" t="s">
        <v>193</v>
      </c>
      <c r="E702" s="151" t="s">
        <v>20</v>
      </c>
      <c r="F702" s="152" t="s">
        <v>201</v>
      </c>
      <c r="H702" s="151" t="s">
        <v>20</v>
      </c>
      <c r="I702" s="153"/>
      <c r="L702" s="149"/>
      <c r="M702" s="154"/>
      <c r="T702" s="155"/>
      <c r="AT702" s="151" t="s">
        <v>193</v>
      </c>
      <c r="AU702" s="151" t="s">
        <v>82</v>
      </c>
      <c r="AV702" s="12" t="s">
        <v>22</v>
      </c>
      <c r="AW702" s="12" t="s">
        <v>36</v>
      </c>
      <c r="AX702" s="12" t="s">
        <v>74</v>
      </c>
      <c r="AY702" s="151" t="s">
        <v>181</v>
      </c>
    </row>
    <row r="703" spans="2:65" s="13" customFormat="1" ht="11.25">
      <c r="B703" s="156"/>
      <c r="D703" s="150" t="s">
        <v>193</v>
      </c>
      <c r="E703" s="157" t="s">
        <v>20</v>
      </c>
      <c r="F703" s="158" t="s">
        <v>754</v>
      </c>
      <c r="H703" s="159">
        <v>1.6220000000000001</v>
      </c>
      <c r="I703" s="160"/>
      <c r="L703" s="156"/>
      <c r="M703" s="161"/>
      <c r="T703" s="162"/>
      <c r="AT703" s="157" t="s">
        <v>193</v>
      </c>
      <c r="AU703" s="157" t="s">
        <v>82</v>
      </c>
      <c r="AV703" s="13" t="s">
        <v>82</v>
      </c>
      <c r="AW703" s="13" t="s">
        <v>36</v>
      </c>
      <c r="AX703" s="13" t="s">
        <v>74</v>
      </c>
      <c r="AY703" s="157" t="s">
        <v>181</v>
      </c>
    </row>
    <row r="704" spans="2:65" s="13" customFormat="1" ht="11.25">
      <c r="B704" s="156"/>
      <c r="D704" s="150" t="s">
        <v>193</v>
      </c>
      <c r="E704" s="157" t="s">
        <v>20</v>
      </c>
      <c r="F704" s="158" t="s">
        <v>755</v>
      </c>
      <c r="H704" s="159">
        <v>2.8210000000000002</v>
      </c>
      <c r="I704" s="160"/>
      <c r="L704" s="156"/>
      <c r="M704" s="161"/>
      <c r="T704" s="162"/>
      <c r="AT704" s="157" t="s">
        <v>193</v>
      </c>
      <c r="AU704" s="157" t="s">
        <v>82</v>
      </c>
      <c r="AV704" s="13" t="s">
        <v>82</v>
      </c>
      <c r="AW704" s="13" t="s">
        <v>36</v>
      </c>
      <c r="AX704" s="13" t="s">
        <v>74</v>
      </c>
      <c r="AY704" s="157" t="s">
        <v>181</v>
      </c>
    </row>
    <row r="705" spans="2:65" s="13" customFormat="1" ht="11.25">
      <c r="B705" s="156"/>
      <c r="D705" s="150" t="s">
        <v>193</v>
      </c>
      <c r="E705" s="157" t="s">
        <v>20</v>
      </c>
      <c r="F705" s="158" t="s">
        <v>756</v>
      </c>
      <c r="H705" s="159">
        <v>7.2</v>
      </c>
      <c r="I705" s="160"/>
      <c r="L705" s="156"/>
      <c r="M705" s="161"/>
      <c r="T705" s="162"/>
      <c r="AT705" s="157" t="s">
        <v>193</v>
      </c>
      <c r="AU705" s="157" t="s">
        <v>82</v>
      </c>
      <c r="AV705" s="13" t="s">
        <v>82</v>
      </c>
      <c r="AW705" s="13" t="s">
        <v>36</v>
      </c>
      <c r="AX705" s="13" t="s">
        <v>74</v>
      </c>
      <c r="AY705" s="157" t="s">
        <v>181</v>
      </c>
    </row>
    <row r="706" spans="2:65" s="13" customFormat="1" ht="11.25">
      <c r="B706" s="156"/>
      <c r="D706" s="150" t="s">
        <v>193</v>
      </c>
      <c r="E706" s="157" t="s">
        <v>20</v>
      </c>
      <c r="F706" s="158" t="s">
        <v>757</v>
      </c>
      <c r="H706" s="159">
        <v>0.31</v>
      </c>
      <c r="I706" s="160"/>
      <c r="L706" s="156"/>
      <c r="M706" s="161"/>
      <c r="T706" s="162"/>
      <c r="AT706" s="157" t="s">
        <v>193</v>
      </c>
      <c r="AU706" s="157" t="s">
        <v>82</v>
      </c>
      <c r="AV706" s="13" t="s">
        <v>82</v>
      </c>
      <c r="AW706" s="13" t="s">
        <v>36</v>
      </c>
      <c r="AX706" s="13" t="s">
        <v>74</v>
      </c>
      <c r="AY706" s="157" t="s">
        <v>181</v>
      </c>
    </row>
    <row r="707" spans="2:65" s="14" customFormat="1" ht="11.25">
      <c r="B707" s="163"/>
      <c r="D707" s="150" t="s">
        <v>193</v>
      </c>
      <c r="E707" s="164" t="s">
        <v>20</v>
      </c>
      <c r="F707" s="165" t="s">
        <v>202</v>
      </c>
      <c r="H707" s="166">
        <v>39.697000000000003</v>
      </c>
      <c r="I707" s="167"/>
      <c r="L707" s="163"/>
      <c r="M707" s="168"/>
      <c r="T707" s="169"/>
      <c r="AT707" s="164" t="s">
        <v>193</v>
      </c>
      <c r="AU707" s="164" t="s">
        <v>82</v>
      </c>
      <c r="AV707" s="14" t="s">
        <v>189</v>
      </c>
      <c r="AW707" s="14" t="s">
        <v>36</v>
      </c>
      <c r="AX707" s="14" t="s">
        <v>22</v>
      </c>
      <c r="AY707" s="164" t="s">
        <v>181</v>
      </c>
    </row>
    <row r="708" spans="2:65" s="1" customFormat="1" ht="24.2" customHeight="1">
      <c r="B708" s="33"/>
      <c r="C708" s="132" t="s">
        <v>758</v>
      </c>
      <c r="D708" s="132" t="s">
        <v>184</v>
      </c>
      <c r="E708" s="133" t="s">
        <v>759</v>
      </c>
      <c r="F708" s="134" t="s">
        <v>760</v>
      </c>
      <c r="G708" s="135" t="s">
        <v>211</v>
      </c>
      <c r="H708" s="136">
        <v>39.697000000000003</v>
      </c>
      <c r="I708" s="137"/>
      <c r="J708" s="138">
        <f>ROUND(I708*H708,2)</f>
        <v>0</v>
      </c>
      <c r="K708" s="134" t="s">
        <v>188</v>
      </c>
      <c r="L708" s="33"/>
      <c r="M708" s="139" t="s">
        <v>20</v>
      </c>
      <c r="N708" s="140" t="s">
        <v>45</v>
      </c>
      <c r="P708" s="141">
        <f>O708*H708</f>
        <v>0</v>
      </c>
      <c r="Q708" s="141">
        <v>2.9999999999999997E-4</v>
      </c>
      <c r="R708" s="141">
        <f>Q708*H708</f>
        <v>1.1909100000000001E-2</v>
      </c>
      <c r="S708" s="141">
        <v>0</v>
      </c>
      <c r="T708" s="142">
        <f>S708*H708</f>
        <v>0</v>
      </c>
      <c r="AR708" s="143" t="s">
        <v>317</v>
      </c>
      <c r="AT708" s="143" t="s">
        <v>184</v>
      </c>
      <c r="AU708" s="143" t="s">
        <v>82</v>
      </c>
      <c r="AY708" s="18" t="s">
        <v>181</v>
      </c>
      <c r="BE708" s="144">
        <f>IF(N708="základní",J708,0)</f>
        <v>0</v>
      </c>
      <c r="BF708" s="144">
        <f>IF(N708="snížená",J708,0)</f>
        <v>0</v>
      </c>
      <c r="BG708" s="144">
        <f>IF(N708="zákl. přenesená",J708,0)</f>
        <v>0</v>
      </c>
      <c r="BH708" s="144">
        <f>IF(N708="sníž. přenesená",J708,0)</f>
        <v>0</v>
      </c>
      <c r="BI708" s="144">
        <f>IF(N708="nulová",J708,0)</f>
        <v>0</v>
      </c>
      <c r="BJ708" s="18" t="s">
        <v>22</v>
      </c>
      <c r="BK708" s="144">
        <f>ROUND(I708*H708,2)</f>
        <v>0</v>
      </c>
      <c r="BL708" s="18" t="s">
        <v>317</v>
      </c>
      <c r="BM708" s="143" t="s">
        <v>761</v>
      </c>
    </row>
    <row r="709" spans="2:65" s="1" customFormat="1" ht="11.25">
      <c r="B709" s="33"/>
      <c r="D709" s="145" t="s">
        <v>191</v>
      </c>
      <c r="F709" s="146" t="s">
        <v>762</v>
      </c>
      <c r="I709" s="147"/>
      <c r="L709" s="33"/>
      <c r="M709" s="148"/>
      <c r="T709" s="54"/>
      <c r="AT709" s="18" t="s">
        <v>191</v>
      </c>
      <c r="AU709" s="18" t="s">
        <v>82</v>
      </c>
    </row>
    <row r="710" spans="2:65" s="1" customFormat="1" ht="37.9" customHeight="1">
      <c r="B710" s="33"/>
      <c r="C710" s="132" t="s">
        <v>763</v>
      </c>
      <c r="D710" s="132" t="s">
        <v>184</v>
      </c>
      <c r="E710" s="133" t="s">
        <v>764</v>
      </c>
      <c r="F710" s="134" t="s">
        <v>765</v>
      </c>
      <c r="G710" s="135" t="s">
        <v>211</v>
      </c>
      <c r="H710" s="136">
        <v>39.697000000000003</v>
      </c>
      <c r="I710" s="137"/>
      <c r="J710" s="138">
        <f>ROUND(I710*H710,2)</f>
        <v>0</v>
      </c>
      <c r="K710" s="134" t="s">
        <v>188</v>
      </c>
      <c r="L710" s="33"/>
      <c r="M710" s="139" t="s">
        <v>20</v>
      </c>
      <c r="N710" s="140" t="s">
        <v>45</v>
      </c>
      <c r="P710" s="141">
        <f>O710*H710</f>
        <v>0</v>
      </c>
      <c r="Q710" s="141">
        <v>0</v>
      </c>
      <c r="R710" s="141">
        <f>Q710*H710</f>
        <v>0</v>
      </c>
      <c r="S710" s="141">
        <v>0</v>
      </c>
      <c r="T710" s="142">
        <f>S710*H710</f>
        <v>0</v>
      </c>
      <c r="AR710" s="143" t="s">
        <v>317</v>
      </c>
      <c r="AT710" s="143" t="s">
        <v>184</v>
      </c>
      <c r="AU710" s="143" t="s">
        <v>82</v>
      </c>
      <c r="AY710" s="18" t="s">
        <v>181</v>
      </c>
      <c r="BE710" s="144">
        <f>IF(N710="základní",J710,0)</f>
        <v>0</v>
      </c>
      <c r="BF710" s="144">
        <f>IF(N710="snížená",J710,0)</f>
        <v>0</v>
      </c>
      <c r="BG710" s="144">
        <f>IF(N710="zákl. přenesená",J710,0)</f>
        <v>0</v>
      </c>
      <c r="BH710" s="144">
        <f>IF(N710="sníž. přenesená",J710,0)</f>
        <v>0</v>
      </c>
      <c r="BI710" s="144">
        <f>IF(N710="nulová",J710,0)</f>
        <v>0</v>
      </c>
      <c r="BJ710" s="18" t="s">
        <v>22</v>
      </c>
      <c r="BK710" s="144">
        <f>ROUND(I710*H710,2)</f>
        <v>0</v>
      </c>
      <c r="BL710" s="18" t="s">
        <v>317</v>
      </c>
      <c r="BM710" s="143" t="s">
        <v>766</v>
      </c>
    </row>
    <row r="711" spans="2:65" s="1" customFormat="1" ht="11.25">
      <c r="B711" s="33"/>
      <c r="D711" s="145" t="s">
        <v>191</v>
      </c>
      <c r="F711" s="146" t="s">
        <v>767</v>
      </c>
      <c r="I711" s="147"/>
      <c r="L711" s="33"/>
      <c r="M711" s="148"/>
      <c r="T711" s="54"/>
      <c r="AT711" s="18" t="s">
        <v>191</v>
      </c>
      <c r="AU711" s="18" t="s">
        <v>82</v>
      </c>
    </row>
    <row r="712" spans="2:65" s="12" customFormat="1" ht="11.25">
      <c r="B712" s="149"/>
      <c r="D712" s="150" t="s">
        <v>193</v>
      </c>
      <c r="E712" s="151" t="s">
        <v>20</v>
      </c>
      <c r="F712" s="152" t="s">
        <v>194</v>
      </c>
      <c r="H712" s="151" t="s">
        <v>20</v>
      </c>
      <c r="I712" s="153"/>
      <c r="L712" s="149"/>
      <c r="M712" s="154"/>
      <c r="T712" s="155"/>
      <c r="AT712" s="151" t="s">
        <v>193</v>
      </c>
      <c r="AU712" s="151" t="s">
        <v>82</v>
      </c>
      <c r="AV712" s="12" t="s">
        <v>22</v>
      </c>
      <c r="AW712" s="12" t="s">
        <v>36</v>
      </c>
      <c r="AX712" s="12" t="s">
        <v>74</v>
      </c>
      <c r="AY712" s="151" t="s">
        <v>181</v>
      </c>
    </row>
    <row r="713" spans="2:65" s="13" customFormat="1" ht="11.25">
      <c r="B713" s="156"/>
      <c r="D713" s="150" t="s">
        <v>193</v>
      </c>
      <c r="E713" s="157" t="s">
        <v>20</v>
      </c>
      <c r="F713" s="158" t="s">
        <v>745</v>
      </c>
      <c r="H713" s="159">
        <v>5.4889999999999999</v>
      </c>
      <c r="I713" s="160"/>
      <c r="L713" s="156"/>
      <c r="M713" s="161"/>
      <c r="T713" s="162"/>
      <c r="AT713" s="157" t="s">
        <v>193</v>
      </c>
      <c r="AU713" s="157" t="s">
        <v>82</v>
      </c>
      <c r="AV713" s="13" t="s">
        <v>82</v>
      </c>
      <c r="AW713" s="13" t="s">
        <v>36</v>
      </c>
      <c r="AX713" s="13" t="s">
        <v>74</v>
      </c>
      <c r="AY713" s="157" t="s">
        <v>181</v>
      </c>
    </row>
    <row r="714" spans="2:65" s="13" customFormat="1" ht="11.25">
      <c r="B714" s="156"/>
      <c r="D714" s="150" t="s">
        <v>193</v>
      </c>
      <c r="E714" s="157" t="s">
        <v>20</v>
      </c>
      <c r="F714" s="158" t="s">
        <v>746</v>
      </c>
      <c r="H714" s="159">
        <v>1.0580000000000001</v>
      </c>
      <c r="I714" s="160"/>
      <c r="L714" s="156"/>
      <c r="M714" s="161"/>
      <c r="T714" s="162"/>
      <c r="AT714" s="157" t="s">
        <v>193</v>
      </c>
      <c r="AU714" s="157" t="s">
        <v>82</v>
      </c>
      <c r="AV714" s="13" t="s">
        <v>82</v>
      </c>
      <c r="AW714" s="13" t="s">
        <v>36</v>
      </c>
      <c r="AX714" s="13" t="s">
        <v>74</v>
      </c>
      <c r="AY714" s="157" t="s">
        <v>181</v>
      </c>
    </row>
    <row r="715" spans="2:65" s="13" customFormat="1" ht="11.25">
      <c r="B715" s="156"/>
      <c r="D715" s="150" t="s">
        <v>193</v>
      </c>
      <c r="E715" s="157" t="s">
        <v>20</v>
      </c>
      <c r="F715" s="158" t="s">
        <v>747</v>
      </c>
      <c r="H715" s="159">
        <v>3.0219999999999998</v>
      </c>
      <c r="I715" s="160"/>
      <c r="L715" s="156"/>
      <c r="M715" s="161"/>
      <c r="T715" s="162"/>
      <c r="AT715" s="157" t="s">
        <v>193</v>
      </c>
      <c r="AU715" s="157" t="s">
        <v>82</v>
      </c>
      <c r="AV715" s="13" t="s">
        <v>82</v>
      </c>
      <c r="AW715" s="13" t="s">
        <v>36</v>
      </c>
      <c r="AX715" s="13" t="s">
        <v>74</v>
      </c>
      <c r="AY715" s="157" t="s">
        <v>181</v>
      </c>
    </row>
    <row r="716" spans="2:65" s="13" customFormat="1" ht="11.25">
      <c r="B716" s="156"/>
      <c r="D716" s="150" t="s">
        <v>193</v>
      </c>
      <c r="E716" s="157" t="s">
        <v>20</v>
      </c>
      <c r="F716" s="158" t="s">
        <v>748</v>
      </c>
      <c r="H716" s="159">
        <v>0.36799999999999999</v>
      </c>
      <c r="I716" s="160"/>
      <c r="L716" s="156"/>
      <c r="M716" s="161"/>
      <c r="T716" s="162"/>
      <c r="AT716" s="157" t="s">
        <v>193</v>
      </c>
      <c r="AU716" s="157" t="s">
        <v>82</v>
      </c>
      <c r="AV716" s="13" t="s">
        <v>82</v>
      </c>
      <c r="AW716" s="13" t="s">
        <v>36</v>
      </c>
      <c r="AX716" s="13" t="s">
        <v>74</v>
      </c>
      <c r="AY716" s="157" t="s">
        <v>181</v>
      </c>
    </row>
    <row r="717" spans="2:65" s="12" customFormat="1" ht="11.25">
      <c r="B717" s="149"/>
      <c r="D717" s="150" t="s">
        <v>193</v>
      </c>
      <c r="E717" s="151" t="s">
        <v>20</v>
      </c>
      <c r="F717" s="152" t="s">
        <v>199</v>
      </c>
      <c r="H717" s="151" t="s">
        <v>20</v>
      </c>
      <c r="I717" s="153"/>
      <c r="L717" s="149"/>
      <c r="M717" s="154"/>
      <c r="T717" s="155"/>
      <c r="AT717" s="151" t="s">
        <v>193</v>
      </c>
      <c r="AU717" s="151" t="s">
        <v>82</v>
      </c>
      <c r="AV717" s="12" t="s">
        <v>22</v>
      </c>
      <c r="AW717" s="12" t="s">
        <v>36</v>
      </c>
      <c r="AX717" s="12" t="s">
        <v>74</v>
      </c>
      <c r="AY717" s="151" t="s">
        <v>181</v>
      </c>
    </row>
    <row r="718" spans="2:65" s="13" customFormat="1" ht="11.25">
      <c r="B718" s="156"/>
      <c r="D718" s="150" t="s">
        <v>193</v>
      </c>
      <c r="E718" s="157" t="s">
        <v>20</v>
      </c>
      <c r="F718" s="158" t="s">
        <v>749</v>
      </c>
      <c r="H718" s="159">
        <v>3.4</v>
      </c>
      <c r="I718" s="160"/>
      <c r="L718" s="156"/>
      <c r="M718" s="161"/>
      <c r="T718" s="162"/>
      <c r="AT718" s="157" t="s">
        <v>193</v>
      </c>
      <c r="AU718" s="157" t="s">
        <v>82</v>
      </c>
      <c r="AV718" s="13" t="s">
        <v>82</v>
      </c>
      <c r="AW718" s="13" t="s">
        <v>36</v>
      </c>
      <c r="AX718" s="13" t="s">
        <v>74</v>
      </c>
      <c r="AY718" s="157" t="s">
        <v>181</v>
      </c>
    </row>
    <row r="719" spans="2:65" s="13" customFormat="1" ht="11.25">
      <c r="B719" s="156"/>
      <c r="D719" s="150" t="s">
        <v>193</v>
      </c>
      <c r="E719" s="157" t="s">
        <v>20</v>
      </c>
      <c r="F719" s="158" t="s">
        <v>750</v>
      </c>
      <c r="H719" s="159">
        <v>1.7949999999999999</v>
      </c>
      <c r="I719" s="160"/>
      <c r="L719" s="156"/>
      <c r="M719" s="161"/>
      <c r="T719" s="162"/>
      <c r="AT719" s="157" t="s">
        <v>193</v>
      </c>
      <c r="AU719" s="157" t="s">
        <v>82</v>
      </c>
      <c r="AV719" s="13" t="s">
        <v>82</v>
      </c>
      <c r="AW719" s="13" t="s">
        <v>36</v>
      </c>
      <c r="AX719" s="13" t="s">
        <v>74</v>
      </c>
      <c r="AY719" s="157" t="s">
        <v>181</v>
      </c>
    </row>
    <row r="720" spans="2:65" s="13" customFormat="1" ht="11.25">
      <c r="B720" s="156"/>
      <c r="D720" s="150" t="s">
        <v>193</v>
      </c>
      <c r="E720" s="157" t="s">
        <v>20</v>
      </c>
      <c r="F720" s="158" t="s">
        <v>751</v>
      </c>
      <c r="H720" s="159">
        <v>6.9660000000000002</v>
      </c>
      <c r="I720" s="160"/>
      <c r="L720" s="156"/>
      <c r="M720" s="161"/>
      <c r="T720" s="162"/>
      <c r="AT720" s="157" t="s">
        <v>193</v>
      </c>
      <c r="AU720" s="157" t="s">
        <v>82</v>
      </c>
      <c r="AV720" s="13" t="s">
        <v>82</v>
      </c>
      <c r="AW720" s="13" t="s">
        <v>36</v>
      </c>
      <c r="AX720" s="13" t="s">
        <v>74</v>
      </c>
      <c r="AY720" s="157" t="s">
        <v>181</v>
      </c>
    </row>
    <row r="721" spans="2:65" s="13" customFormat="1" ht="11.25">
      <c r="B721" s="156"/>
      <c r="D721" s="150" t="s">
        <v>193</v>
      </c>
      <c r="E721" s="157" t="s">
        <v>20</v>
      </c>
      <c r="F721" s="158" t="s">
        <v>752</v>
      </c>
      <c r="H721" s="159">
        <v>5.1760000000000002</v>
      </c>
      <c r="I721" s="160"/>
      <c r="L721" s="156"/>
      <c r="M721" s="161"/>
      <c r="T721" s="162"/>
      <c r="AT721" s="157" t="s">
        <v>193</v>
      </c>
      <c r="AU721" s="157" t="s">
        <v>82</v>
      </c>
      <c r="AV721" s="13" t="s">
        <v>82</v>
      </c>
      <c r="AW721" s="13" t="s">
        <v>36</v>
      </c>
      <c r="AX721" s="13" t="s">
        <v>74</v>
      </c>
      <c r="AY721" s="157" t="s">
        <v>181</v>
      </c>
    </row>
    <row r="722" spans="2:65" s="13" customFormat="1" ht="11.25">
      <c r="B722" s="156"/>
      <c r="D722" s="150" t="s">
        <v>193</v>
      </c>
      <c r="E722" s="157" t="s">
        <v>20</v>
      </c>
      <c r="F722" s="158" t="s">
        <v>753</v>
      </c>
      <c r="H722" s="159">
        <v>0.47</v>
      </c>
      <c r="I722" s="160"/>
      <c r="L722" s="156"/>
      <c r="M722" s="161"/>
      <c r="T722" s="162"/>
      <c r="AT722" s="157" t="s">
        <v>193</v>
      </c>
      <c r="AU722" s="157" t="s">
        <v>82</v>
      </c>
      <c r="AV722" s="13" t="s">
        <v>82</v>
      </c>
      <c r="AW722" s="13" t="s">
        <v>36</v>
      </c>
      <c r="AX722" s="13" t="s">
        <v>74</v>
      </c>
      <c r="AY722" s="157" t="s">
        <v>181</v>
      </c>
    </row>
    <row r="723" spans="2:65" s="12" customFormat="1" ht="11.25">
      <c r="B723" s="149"/>
      <c r="D723" s="150" t="s">
        <v>193</v>
      </c>
      <c r="E723" s="151" t="s">
        <v>20</v>
      </c>
      <c r="F723" s="152" t="s">
        <v>201</v>
      </c>
      <c r="H723" s="151" t="s">
        <v>20</v>
      </c>
      <c r="I723" s="153"/>
      <c r="L723" s="149"/>
      <c r="M723" s="154"/>
      <c r="T723" s="155"/>
      <c r="AT723" s="151" t="s">
        <v>193</v>
      </c>
      <c r="AU723" s="151" t="s">
        <v>82</v>
      </c>
      <c r="AV723" s="12" t="s">
        <v>22</v>
      </c>
      <c r="AW723" s="12" t="s">
        <v>36</v>
      </c>
      <c r="AX723" s="12" t="s">
        <v>74</v>
      </c>
      <c r="AY723" s="151" t="s">
        <v>181</v>
      </c>
    </row>
    <row r="724" spans="2:65" s="13" customFormat="1" ht="11.25">
      <c r="B724" s="156"/>
      <c r="D724" s="150" t="s">
        <v>193</v>
      </c>
      <c r="E724" s="157" t="s">
        <v>20</v>
      </c>
      <c r="F724" s="158" t="s">
        <v>754</v>
      </c>
      <c r="H724" s="159">
        <v>1.6220000000000001</v>
      </c>
      <c r="I724" s="160"/>
      <c r="L724" s="156"/>
      <c r="M724" s="161"/>
      <c r="T724" s="162"/>
      <c r="AT724" s="157" t="s">
        <v>193</v>
      </c>
      <c r="AU724" s="157" t="s">
        <v>82</v>
      </c>
      <c r="AV724" s="13" t="s">
        <v>82</v>
      </c>
      <c r="AW724" s="13" t="s">
        <v>36</v>
      </c>
      <c r="AX724" s="13" t="s">
        <v>74</v>
      </c>
      <c r="AY724" s="157" t="s">
        <v>181</v>
      </c>
    </row>
    <row r="725" spans="2:65" s="13" customFormat="1" ht="11.25">
      <c r="B725" s="156"/>
      <c r="D725" s="150" t="s">
        <v>193</v>
      </c>
      <c r="E725" s="157" t="s">
        <v>20</v>
      </c>
      <c r="F725" s="158" t="s">
        <v>755</v>
      </c>
      <c r="H725" s="159">
        <v>2.8210000000000002</v>
      </c>
      <c r="I725" s="160"/>
      <c r="L725" s="156"/>
      <c r="M725" s="161"/>
      <c r="T725" s="162"/>
      <c r="AT725" s="157" t="s">
        <v>193</v>
      </c>
      <c r="AU725" s="157" t="s">
        <v>82</v>
      </c>
      <c r="AV725" s="13" t="s">
        <v>82</v>
      </c>
      <c r="AW725" s="13" t="s">
        <v>36</v>
      </c>
      <c r="AX725" s="13" t="s">
        <v>74</v>
      </c>
      <c r="AY725" s="157" t="s">
        <v>181</v>
      </c>
    </row>
    <row r="726" spans="2:65" s="13" customFormat="1" ht="11.25">
      <c r="B726" s="156"/>
      <c r="D726" s="150" t="s">
        <v>193</v>
      </c>
      <c r="E726" s="157" t="s">
        <v>20</v>
      </c>
      <c r="F726" s="158" t="s">
        <v>756</v>
      </c>
      <c r="H726" s="159">
        <v>7.2</v>
      </c>
      <c r="I726" s="160"/>
      <c r="L726" s="156"/>
      <c r="M726" s="161"/>
      <c r="T726" s="162"/>
      <c r="AT726" s="157" t="s">
        <v>193</v>
      </c>
      <c r="AU726" s="157" t="s">
        <v>82</v>
      </c>
      <c r="AV726" s="13" t="s">
        <v>82</v>
      </c>
      <c r="AW726" s="13" t="s">
        <v>36</v>
      </c>
      <c r="AX726" s="13" t="s">
        <v>74</v>
      </c>
      <c r="AY726" s="157" t="s">
        <v>181</v>
      </c>
    </row>
    <row r="727" spans="2:65" s="13" customFormat="1" ht="11.25">
      <c r="B727" s="156"/>
      <c r="D727" s="150" t="s">
        <v>193</v>
      </c>
      <c r="E727" s="157" t="s">
        <v>20</v>
      </c>
      <c r="F727" s="158" t="s">
        <v>757</v>
      </c>
      <c r="H727" s="159">
        <v>0.31</v>
      </c>
      <c r="I727" s="160"/>
      <c r="L727" s="156"/>
      <c r="M727" s="161"/>
      <c r="T727" s="162"/>
      <c r="AT727" s="157" t="s">
        <v>193</v>
      </c>
      <c r="AU727" s="157" t="s">
        <v>82</v>
      </c>
      <c r="AV727" s="13" t="s">
        <v>82</v>
      </c>
      <c r="AW727" s="13" t="s">
        <v>36</v>
      </c>
      <c r="AX727" s="13" t="s">
        <v>74</v>
      </c>
      <c r="AY727" s="157" t="s">
        <v>181</v>
      </c>
    </row>
    <row r="728" spans="2:65" s="14" customFormat="1" ht="11.25">
      <c r="B728" s="163"/>
      <c r="D728" s="150" t="s">
        <v>193</v>
      </c>
      <c r="E728" s="164" t="s">
        <v>20</v>
      </c>
      <c r="F728" s="165" t="s">
        <v>202</v>
      </c>
      <c r="H728" s="166">
        <v>39.697000000000003</v>
      </c>
      <c r="I728" s="167"/>
      <c r="L728" s="163"/>
      <c r="M728" s="168"/>
      <c r="T728" s="169"/>
      <c r="AT728" s="164" t="s">
        <v>193</v>
      </c>
      <c r="AU728" s="164" t="s">
        <v>82</v>
      </c>
      <c r="AV728" s="14" t="s">
        <v>189</v>
      </c>
      <c r="AW728" s="14" t="s">
        <v>36</v>
      </c>
      <c r="AX728" s="14" t="s">
        <v>22</v>
      </c>
      <c r="AY728" s="164" t="s">
        <v>181</v>
      </c>
    </row>
    <row r="729" spans="2:65" s="1" customFormat="1" ht="24.2" customHeight="1">
      <c r="B729" s="33"/>
      <c r="C729" s="132" t="s">
        <v>768</v>
      </c>
      <c r="D729" s="132" t="s">
        <v>184</v>
      </c>
      <c r="E729" s="133" t="s">
        <v>769</v>
      </c>
      <c r="F729" s="134" t="s">
        <v>770</v>
      </c>
      <c r="G729" s="135" t="s">
        <v>280</v>
      </c>
      <c r="H729" s="136">
        <v>18.28</v>
      </c>
      <c r="I729" s="137"/>
      <c r="J729" s="138">
        <f>ROUND(I729*H729,2)</f>
        <v>0</v>
      </c>
      <c r="K729" s="134" t="s">
        <v>188</v>
      </c>
      <c r="L729" s="33"/>
      <c r="M729" s="139" t="s">
        <v>20</v>
      </c>
      <c r="N729" s="140" t="s">
        <v>45</v>
      </c>
      <c r="P729" s="141">
        <f>O729*H729</f>
        <v>0</v>
      </c>
      <c r="Q729" s="141">
        <v>0</v>
      </c>
      <c r="R729" s="141">
        <f>Q729*H729</f>
        <v>0</v>
      </c>
      <c r="S729" s="141">
        <v>1.174E-2</v>
      </c>
      <c r="T729" s="142">
        <f>S729*H729</f>
        <v>0.21460720000000003</v>
      </c>
      <c r="AR729" s="143" t="s">
        <v>317</v>
      </c>
      <c r="AT729" s="143" t="s">
        <v>184</v>
      </c>
      <c r="AU729" s="143" t="s">
        <v>82</v>
      </c>
      <c r="AY729" s="18" t="s">
        <v>181</v>
      </c>
      <c r="BE729" s="144">
        <f>IF(N729="základní",J729,0)</f>
        <v>0</v>
      </c>
      <c r="BF729" s="144">
        <f>IF(N729="snížená",J729,0)</f>
        <v>0</v>
      </c>
      <c r="BG729" s="144">
        <f>IF(N729="zákl. přenesená",J729,0)</f>
        <v>0</v>
      </c>
      <c r="BH729" s="144">
        <f>IF(N729="sníž. přenesená",J729,0)</f>
        <v>0</v>
      </c>
      <c r="BI729" s="144">
        <f>IF(N729="nulová",J729,0)</f>
        <v>0</v>
      </c>
      <c r="BJ729" s="18" t="s">
        <v>22</v>
      </c>
      <c r="BK729" s="144">
        <f>ROUND(I729*H729,2)</f>
        <v>0</v>
      </c>
      <c r="BL729" s="18" t="s">
        <v>317</v>
      </c>
      <c r="BM729" s="143" t="s">
        <v>771</v>
      </c>
    </row>
    <row r="730" spans="2:65" s="1" customFormat="1" ht="11.25">
      <c r="B730" s="33"/>
      <c r="D730" s="145" t="s">
        <v>191</v>
      </c>
      <c r="F730" s="146" t="s">
        <v>772</v>
      </c>
      <c r="I730" s="147"/>
      <c r="L730" s="33"/>
      <c r="M730" s="148"/>
      <c r="T730" s="54"/>
      <c r="AT730" s="18" t="s">
        <v>191</v>
      </c>
      <c r="AU730" s="18" t="s">
        <v>82</v>
      </c>
    </row>
    <row r="731" spans="2:65" s="12" customFormat="1" ht="11.25">
      <c r="B731" s="149"/>
      <c r="D731" s="150" t="s">
        <v>193</v>
      </c>
      <c r="E731" s="151" t="s">
        <v>20</v>
      </c>
      <c r="F731" s="152" t="s">
        <v>194</v>
      </c>
      <c r="H731" s="151" t="s">
        <v>20</v>
      </c>
      <c r="I731" s="153"/>
      <c r="L731" s="149"/>
      <c r="M731" s="154"/>
      <c r="T731" s="155"/>
      <c r="AT731" s="151" t="s">
        <v>193</v>
      </c>
      <c r="AU731" s="151" t="s">
        <v>82</v>
      </c>
      <c r="AV731" s="12" t="s">
        <v>22</v>
      </c>
      <c r="AW731" s="12" t="s">
        <v>36</v>
      </c>
      <c r="AX731" s="12" t="s">
        <v>74</v>
      </c>
      <c r="AY731" s="151" t="s">
        <v>181</v>
      </c>
    </row>
    <row r="732" spans="2:65" s="13" customFormat="1" ht="11.25">
      <c r="B732" s="156"/>
      <c r="D732" s="150" t="s">
        <v>193</v>
      </c>
      <c r="E732" s="157" t="s">
        <v>20</v>
      </c>
      <c r="F732" s="158" t="s">
        <v>773</v>
      </c>
      <c r="H732" s="159">
        <v>4.29</v>
      </c>
      <c r="I732" s="160"/>
      <c r="L732" s="156"/>
      <c r="M732" s="161"/>
      <c r="T732" s="162"/>
      <c r="AT732" s="157" t="s">
        <v>193</v>
      </c>
      <c r="AU732" s="157" t="s">
        <v>82</v>
      </c>
      <c r="AV732" s="13" t="s">
        <v>82</v>
      </c>
      <c r="AW732" s="13" t="s">
        <v>36</v>
      </c>
      <c r="AX732" s="13" t="s">
        <v>74</v>
      </c>
      <c r="AY732" s="157" t="s">
        <v>181</v>
      </c>
    </row>
    <row r="733" spans="2:65" s="12" customFormat="1" ht="11.25">
      <c r="B733" s="149"/>
      <c r="D733" s="150" t="s">
        <v>193</v>
      </c>
      <c r="E733" s="151" t="s">
        <v>20</v>
      </c>
      <c r="F733" s="152" t="s">
        <v>199</v>
      </c>
      <c r="H733" s="151" t="s">
        <v>20</v>
      </c>
      <c r="I733" s="153"/>
      <c r="L733" s="149"/>
      <c r="M733" s="154"/>
      <c r="T733" s="155"/>
      <c r="AT733" s="151" t="s">
        <v>193</v>
      </c>
      <c r="AU733" s="151" t="s">
        <v>82</v>
      </c>
      <c r="AV733" s="12" t="s">
        <v>22</v>
      </c>
      <c r="AW733" s="12" t="s">
        <v>36</v>
      </c>
      <c r="AX733" s="12" t="s">
        <v>74</v>
      </c>
      <c r="AY733" s="151" t="s">
        <v>181</v>
      </c>
    </row>
    <row r="734" spans="2:65" s="13" customFormat="1" ht="11.25">
      <c r="B734" s="156"/>
      <c r="D734" s="150" t="s">
        <v>193</v>
      </c>
      <c r="E734" s="157" t="s">
        <v>20</v>
      </c>
      <c r="F734" s="158" t="s">
        <v>774</v>
      </c>
      <c r="H734" s="159">
        <v>9.49</v>
      </c>
      <c r="I734" s="160"/>
      <c r="L734" s="156"/>
      <c r="M734" s="161"/>
      <c r="T734" s="162"/>
      <c r="AT734" s="157" t="s">
        <v>193</v>
      </c>
      <c r="AU734" s="157" t="s">
        <v>82</v>
      </c>
      <c r="AV734" s="13" t="s">
        <v>82</v>
      </c>
      <c r="AW734" s="13" t="s">
        <v>36</v>
      </c>
      <c r="AX734" s="13" t="s">
        <v>74</v>
      </c>
      <c r="AY734" s="157" t="s">
        <v>181</v>
      </c>
    </row>
    <row r="735" spans="2:65" s="12" customFormat="1" ht="11.25">
      <c r="B735" s="149"/>
      <c r="D735" s="150" t="s">
        <v>193</v>
      </c>
      <c r="E735" s="151" t="s">
        <v>20</v>
      </c>
      <c r="F735" s="152" t="s">
        <v>201</v>
      </c>
      <c r="H735" s="151" t="s">
        <v>20</v>
      </c>
      <c r="I735" s="153"/>
      <c r="L735" s="149"/>
      <c r="M735" s="154"/>
      <c r="T735" s="155"/>
      <c r="AT735" s="151" t="s">
        <v>193</v>
      </c>
      <c r="AU735" s="151" t="s">
        <v>82</v>
      </c>
      <c r="AV735" s="12" t="s">
        <v>22</v>
      </c>
      <c r="AW735" s="12" t="s">
        <v>36</v>
      </c>
      <c r="AX735" s="12" t="s">
        <v>74</v>
      </c>
      <c r="AY735" s="151" t="s">
        <v>181</v>
      </c>
    </row>
    <row r="736" spans="2:65" s="13" customFormat="1" ht="11.25">
      <c r="B736" s="156"/>
      <c r="D736" s="150" t="s">
        <v>193</v>
      </c>
      <c r="E736" s="157" t="s">
        <v>20</v>
      </c>
      <c r="F736" s="158" t="s">
        <v>775</v>
      </c>
      <c r="H736" s="159">
        <v>4.5</v>
      </c>
      <c r="I736" s="160"/>
      <c r="L736" s="156"/>
      <c r="M736" s="161"/>
      <c r="T736" s="162"/>
      <c r="AT736" s="157" t="s">
        <v>193</v>
      </c>
      <c r="AU736" s="157" t="s">
        <v>82</v>
      </c>
      <c r="AV736" s="13" t="s">
        <v>82</v>
      </c>
      <c r="AW736" s="13" t="s">
        <v>36</v>
      </c>
      <c r="AX736" s="13" t="s">
        <v>74</v>
      </c>
      <c r="AY736" s="157" t="s">
        <v>181</v>
      </c>
    </row>
    <row r="737" spans="2:65" s="14" customFormat="1" ht="11.25">
      <c r="B737" s="163"/>
      <c r="D737" s="150" t="s">
        <v>193</v>
      </c>
      <c r="E737" s="164" t="s">
        <v>20</v>
      </c>
      <c r="F737" s="165" t="s">
        <v>202</v>
      </c>
      <c r="H737" s="166">
        <v>18.28</v>
      </c>
      <c r="I737" s="167"/>
      <c r="L737" s="163"/>
      <c r="M737" s="168"/>
      <c r="T737" s="169"/>
      <c r="AT737" s="164" t="s">
        <v>193</v>
      </c>
      <c r="AU737" s="164" t="s">
        <v>82</v>
      </c>
      <c r="AV737" s="14" t="s">
        <v>189</v>
      </c>
      <c r="AW737" s="14" t="s">
        <v>36</v>
      </c>
      <c r="AX737" s="14" t="s">
        <v>22</v>
      </c>
      <c r="AY737" s="164" t="s">
        <v>181</v>
      </c>
    </row>
    <row r="738" spans="2:65" s="1" customFormat="1" ht="37.9" customHeight="1">
      <c r="B738" s="33"/>
      <c r="C738" s="132" t="s">
        <v>776</v>
      </c>
      <c r="D738" s="132" t="s">
        <v>184</v>
      </c>
      <c r="E738" s="133" t="s">
        <v>777</v>
      </c>
      <c r="F738" s="134" t="s">
        <v>778</v>
      </c>
      <c r="G738" s="135" t="s">
        <v>280</v>
      </c>
      <c r="H738" s="136">
        <v>17.78</v>
      </c>
      <c r="I738" s="137"/>
      <c r="J738" s="138">
        <f>ROUND(I738*H738,2)</f>
        <v>0</v>
      </c>
      <c r="K738" s="134" t="s">
        <v>188</v>
      </c>
      <c r="L738" s="33"/>
      <c r="M738" s="139" t="s">
        <v>20</v>
      </c>
      <c r="N738" s="140" t="s">
        <v>45</v>
      </c>
      <c r="P738" s="141">
        <f>O738*H738</f>
        <v>0</v>
      </c>
      <c r="Q738" s="141">
        <v>4.2999999999999999E-4</v>
      </c>
      <c r="R738" s="141">
        <f>Q738*H738</f>
        <v>7.6454000000000001E-3</v>
      </c>
      <c r="S738" s="141">
        <v>0</v>
      </c>
      <c r="T738" s="142">
        <f>S738*H738</f>
        <v>0</v>
      </c>
      <c r="AR738" s="143" t="s">
        <v>317</v>
      </c>
      <c r="AT738" s="143" t="s">
        <v>184</v>
      </c>
      <c r="AU738" s="143" t="s">
        <v>82</v>
      </c>
      <c r="AY738" s="18" t="s">
        <v>181</v>
      </c>
      <c r="BE738" s="144">
        <f>IF(N738="základní",J738,0)</f>
        <v>0</v>
      </c>
      <c r="BF738" s="144">
        <f>IF(N738="snížená",J738,0)</f>
        <v>0</v>
      </c>
      <c r="BG738" s="144">
        <f>IF(N738="zákl. přenesená",J738,0)</f>
        <v>0</v>
      </c>
      <c r="BH738" s="144">
        <f>IF(N738="sníž. přenesená",J738,0)</f>
        <v>0</v>
      </c>
      <c r="BI738" s="144">
        <f>IF(N738="nulová",J738,0)</f>
        <v>0</v>
      </c>
      <c r="BJ738" s="18" t="s">
        <v>22</v>
      </c>
      <c r="BK738" s="144">
        <f>ROUND(I738*H738,2)</f>
        <v>0</v>
      </c>
      <c r="BL738" s="18" t="s">
        <v>317</v>
      </c>
      <c r="BM738" s="143" t="s">
        <v>779</v>
      </c>
    </row>
    <row r="739" spans="2:65" s="1" customFormat="1" ht="11.25">
      <c r="B739" s="33"/>
      <c r="D739" s="145" t="s">
        <v>191</v>
      </c>
      <c r="F739" s="146" t="s">
        <v>780</v>
      </c>
      <c r="I739" s="147"/>
      <c r="L739" s="33"/>
      <c r="M739" s="148"/>
      <c r="T739" s="54"/>
      <c r="AT739" s="18" t="s">
        <v>191</v>
      </c>
      <c r="AU739" s="18" t="s">
        <v>82</v>
      </c>
    </row>
    <row r="740" spans="2:65" s="12" customFormat="1" ht="11.25">
      <c r="B740" s="149"/>
      <c r="D740" s="150" t="s">
        <v>193</v>
      </c>
      <c r="E740" s="151" t="s">
        <v>20</v>
      </c>
      <c r="F740" s="152" t="s">
        <v>207</v>
      </c>
      <c r="H740" s="151" t="s">
        <v>20</v>
      </c>
      <c r="I740" s="153"/>
      <c r="L740" s="149"/>
      <c r="M740" s="154"/>
      <c r="T740" s="155"/>
      <c r="AT740" s="151" t="s">
        <v>193</v>
      </c>
      <c r="AU740" s="151" t="s">
        <v>82</v>
      </c>
      <c r="AV740" s="12" t="s">
        <v>22</v>
      </c>
      <c r="AW740" s="12" t="s">
        <v>36</v>
      </c>
      <c r="AX740" s="12" t="s">
        <v>74</v>
      </c>
      <c r="AY740" s="151" t="s">
        <v>181</v>
      </c>
    </row>
    <row r="741" spans="2:65" s="13" customFormat="1" ht="11.25">
      <c r="B741" s="156"/>
      <c r="D741" s="150" t="s">
        <v>193</v>
      </c>
      <c r="E741" s="157" t="s">
        <v>20</v>
      </c>
      <c r="F741" s="158" t="s">
        <v>781</v>
      </c>
      <c r="H741" s="159">
        <v>6.1</v>
      </c>
      <c r="I741" s="160"/>
      <c r="L741" s="156"/>
      <c r="M741" s="161"/>
      <c r="T741" s="162"/>
      <c r="AT741" s="157" t="s">
        <v>193</v>
      </c>
      <c r="AU741" s="157" t="s">
        <v>82</v>
      </c>
      <c r="AV741" s="13" t="s">
        <v>82</v>
      </c>
      <c r="AW741" s="13" t="s">
        <v>36</v>
      </c>
      <c r="AX741" s="13" t="s">
        <v>74</v>
      </c>
      <c r="AY741" s="157" t="s">
        <v>181</v>
      </c>
    </row>
    <row r="742" spans="2:65" s="13" customFormat="1" ht="11.25">
      <c r="B742" s="156"/>
      <c r="D742" s="150" t="s">
        <v>193</v>
      </c>
      <c r="E742" s="157" t="s">
        <v>20</v>
      </c>
      <c r="F742" s="158" t="s">
        <v>782</v>
      </c>
      <c r="H742" s="159">
        <v>-2.4</v>
      </c>
      <c r="I742" s="160"/>
      <c r="L742" s="156"/>
      <c r="M742" s="161"/>
      <c r="T742" s="162"/>
      <c r="AT742" s="157" t="s">
        <v>193</v>
      </c>
      <c r="AU742" s="157" t="s">
        <v>82</v>
      </c>
      <c r="AV742" s="13" t="s">
        <v>82</v>
      </c>
      <c r="AW742" s="13" t="s">
        <v>36</v>
      </c>
      <c r="AX742" s="13" t="s">
        <v>74</v>
      </c>
      <c r="AY742" s="157" t="s">
        <v>181</v>
      </c>
    </row>
    <row r="743" spans="2:65" s="12" customFormat="1" ht="11.25">
      <c r="B743" s="149"/>
      <c r="D743" s="150" t="s">
        <v>193</v>
      </c>
      <c r="E743" s="151" t="s">
        <v>20</v>
      </c>
      <c r="F743" s="152" t="s">
        <v>287</v>
      </c>
      <c r="H743" s="151" t="s">
        <v>20</v>
      </c>
      <c r="I743" s="153"/>
      <c r="L743" s="149"/>
      <c r="M743" s="154"/>
      <c r="T743" s="155"/>
      <c r="AT743" s="151" t="s">
        <v>193</v>
      </c>
      <c r="AU743" s="151" t="s">
        <v>82</v>
      </c>
      <c r="AV743" s="12" t="s">
        <v>22</v>
      </c>
      <c r="AW743" s="12" t="s">
        <v>36</v>
      </c>
      <c r="AX743" s="12" t="s">
        <v>74</v>
      </c>
      <c r="AY743" s="151" t="s">
        <v>181</v>
      </c>
    </row>
    <row r="744" spans="2:65" s="13" customFormat="1" ht="11.25">
      <c r="B744" s="156"/>
      <c r="D744" s="150" t="s">
        <v>193</v>
      </c>
      <c r="E744" s="157" t="s">
        <v>20</v>
      </c>
      <c r="F744" s="158" t="s">
        <v>783</v>
      </c>
      <c r="H744" s="159">
        <v>10.38</v>
      </c>
      <c r="I744" s="160"/>
      <c r="L744" s="156"/>
      <c r="M744" s="161"/>
      <c r="T744" s="162"/>
      <c r="AT744" s="157" t="s">
        <v>193</v>
      </c>
      <c r="AU744" s="157" t="s">
        <v>82</v>
      </c>
      <c r="AV744" s="13" t="s">
        <v>82</v>
      </c>
      <c r="AW744" s="13" t="s">
        <v>36</v>
      </c>
      <c r="AX744" s="13" t="s">
        <v>74</v>
      </c>
      <c r="AY744" s="157" t="s">
        <v>181</v>
      </c>
    </row>
    <row r="745" spans="2:65" s="13" customFormat="1" ht="11.25">
      <c r="B745" s="156"/>
      <c r="D745" s="150" t="s">
        <v>193</v>
      </c>
      <c r="E745" s="157" t="s">
        <v>20</v>
      </c>
      <c r="F745" s="158" t="s">
        <v>784</v>
      </c>
      <c r="H745" s="159">
        <v>-0.7</v>
      </c>
      <c r="I745" s="160"/>
      <c r="L745" s="156"/>
      <c r="M745" s="161"/>
      <c r="T745" s="162"/>
      <c r="AT745" s="157" t="s">
        <v>193</v>
      </c>
      <c r="AU745" s="157" t="s">
        <v>82</v>
      </c>
      <c r="AV745" s="13" t="s">
        <v>82</v>
      </c>
      <c r="AW745" s="13" t="s">
        <v>36</v>
      </c>
      <c r="AX745" s="13" t="s">
        <v>74</v>
      </c>
      <c r="AY745" s="157" t="s">
        <v>181</v>
      </c>
    </row>
    <row r="746" spans="2:65" s="12" customFormat="1" ht="11.25">
      <c r="B746" s="149"/>
      <c r="D746" s="150" t="s">
        <v>193</v>
      </c>
      <c r="E746" s="151" t="s">
        <v>20</v>
      </c>
      <c r="F746" s="152" t="s">
        <v>291</v>
      </c>
      <c r="H746" s="151" t="s">
        <v>20</v>
      </c>
      <c r="I746" s="153"/>
      <c r="L746" s="149"/>
      <c r="M746" s="154"/>
      <c r="T746" s="155"/>
      <c r="AT746" s="151" t="s">
        <v>193</v>
      </c>
      <c r="AU746" s="151" t="s">
        <v>82</v>
      </c>
      <c r="AV746" s="12" t="s">
        <v>22</v>
      </c>
      <c r="AW746" s="12" t="s">
        <v>36</v>
      </c>
      <c r="AX746" s="12" t="s">
        <v>74</v>
      </c>
      <c r="AY746" s="151" t="s">
        <v>181</v>
      </c>
    </row>
    <row r="747" spans="2:65" s="13" customFormat="1" ht="11.25">
      <c r="B747" s="156"/>
      <c r="D747" s="150" t="s">
        <v>193</v>
      </c>
      <c r="E747" s="157" t="s">
        <v>20</v>
      </c>
      <c r="F747" s="158" t="s">
        <v>785</v>
      </c>
      <c r="H747" s="159">
        <v>5.9</v>
      </c>
      <c r="I747" s="160"/>
      <c r="L747" s="156"/>
      <c r="M747" s="161"/>
      <c r="T747" s="162"/>
      <c r="AT747" s="157" t="s">
        <v>193</v>
      </c>
      <c r="AU747" s="157" t="s">
        <v>82</v>
      </c>
      <c r="AV747" s="13" t="s">
        <v>82</v>
      </c>
      <c r="AW747" s="13" t="s">
        <v>36</v>
      </c>
      <c r="AX747" s="13" t="s">
        <v>74</v>
      </c>
      <c r="AY747" s="157" t="s">
        <v>181</v>
      </c>
    </row>
    <row r="748" spans="2:65" s="13" customFormat="1" ht="11.25">
      <c r="B748" s="156"/>
      <c r="D748" s="150" t="s">
        <v>193</v>
      </c>
      <c r="E748" s="157" t="s">
        <v>20</v>
      </c>
      <c r="F748" s="158" t="s">
        <v>294</v>
      </c>
      <c r="H748" s="159">
        <v>-1.5</v>
      </c>
      <c r="I748" s="160"/>
      <c r="L748" s="156"/>
      <c r="M748" s="161"/>
      <c r="T748" s="162"/>
      <c r="AT748" s="157" t="s">
        <v>193</v>
      </c>
      <c r="AU748" s="157" t="s">
        <v>82</v>
      </c>
      <c r="AV748" s="13" t="s">
        <v>82</v>
      </c>
      <c r="AW748" s="13" t="s">
        <v>36</v>
      </c>
      <c r="AX748" s="13" t="s">
        <v>74</v>
      </c>
      <c r="AY748" s="157" t="s">
        <v>181</v>
      </c>
    </row>
    <row r="749" spans="2:65" s="14" customFormat="1" ht="11.25">
      <c r="B749" s="163"/>
      <c r="D749" s="150" t="s">
        <v>193</v>
      </c>
      <c r="E749" s="164" t="s">
        <v>20</v>
      </c>
      <c r="F749" s="165" t="s">
        <v>202</v>
      </c>
      <c r="H749" s="166">
        <v>17.78</v>
      </c>
      <c r="I749" s="167"/>
      <c r="L749" s="163"/>
      <c r="M749" s="168"/>
      <c r="T749" s="169"/>
      <c r="AT749" s="164" t="s">
        <v>193</v>
      </c>
      <c r="AU749" s="164" t="s">
        <v>82</v>
      </c>
      <c r="AV749" s="14" t="s">
        <v>189</v>
      </c>
      <c r="AW749" s="14" t="s">
        <v>36</v>
      </c>
      <c r="AX749" s="14" t="s">
        <v>22</v>
      </c>
      <c r="AY749" s="164" t="s">
        <v>181</v>
      </c>
    </row>
    <row r="750" spans="2:65" s="1" customFormat="1" ht="24.2" customHeight="1">
      <c r="B750" s="33"/>
      <c r="C750" s="177" t="s">
        <v>786</v>
      </c>
      <c r="D750" s="177" t="s">
        <v>309</v>
      </c>
      <c r="E750" s="178" t="s">
        <v>787</v>
      </c>
      <c r="F750" s="179" t="s">
        <v>788</v>
      </c>
      <c r="G750" s="180" t="s">
        <v>280</v>
      </c>
      <c r="H750" s="181">
        <v>19.558</v>
      </c>
      <c r="I750" s="182"/>
      <c r="J750" s="183">
        <f>ROUND(I750*H750,2)</f>
        <v>0</v>
      </c>
      <c r="K750" s="179" t="s">
        <v>188</v>
      </c>
      <c r="L750" s="184"/>
      <c r="M750" s="185" t="s">
        <v>20</v>
      </c>
      <c r="N750" s="186" t="s">
        <v>45</v>
      </c>
      <c r="P750" s="141">
        <f>O750*H750</f>
        <v>0</v>
      </c>
      <c r="Q750" s="141">
        <v>1.98E-3</v>
      </c>
      <c r="R750" s="141">
        <f>Q750*H750</f>
        <v>3.8724839999999996E-2</v>
      </c>
      <c r="S750" s="141">
        <v>0</v>
      </c>
      <c r="T750" s="142">
        <f>S750*H750</f>
        <v>0</v>
      </c>
      <c r="AR750" s="143" t="s">
        <v>431</v>
      </c>
      <c r="AT750" s="143" t="s">
        <v>309</v>
      </c>
      <c r="AU750" s="143" t="s">
        <v>82</v>
      </c>
      <c r="AY750" s="18" t="s">
        <v>181</v>
      </c>
      <c r="BE750" s="144">
        <f>IF(N750="základní",J750,0)</f>
        <v>0</v>
      </c>
      <c r="BF750" s="144">
        <f>IF(N750="snížená",J750,0)</f>
        <v>0</v>
      </c>
      <c r="BG750" s="144">
        <f>IF(N750="zákl. přenesená",J750,0)</f>
        <v>0</v>
      </c>
      <c r="BH750" s="144">
        <f>IF(N750="sníž. přenesená",J750,0)</f>
        <v>0</v>
      </c>
      <c r="BI750" s="144">
        <f>IF(N750="nulová",J750,0)</f>
        <v>0</v>
      </c>
      <c r="BJ750" s="18" t="s">
        <v>22</v>
      </c>
      <c r="BK750" s="144">
        <f>ROUND(I750*H750,2)</f>
        <v>0</v>
      </c>
      <c r="BL750" s="18" t="s">
        <v>317</v>
      </c>
      <c r="BM750" s="143" t="s">
        <v>789</v>
      </c>
    </row>
    <row r="751" spans="2:65" s="13" customFormat="1" ht="11.25">
      <c r="B751" s="156"/>
      <c r="D751" s="150" t="s">
        <v>193</v>
      </c>
      <c r="F751" s="158" t="s">
        <v>790</v>
      </c>
      <c r="H751" s="159">
        <v>19.558</v>
      </c>
      <c r="I751" s="160"/>
      <c r="L751" s="156"/>
      <c r="M751" s="161"/>
      <c r="T751" s="162"/>
      <c r="AT751" s="157" t="s">
        <v>193</v>
      </c>
      <c r="AU751" s="157" t="s">
        <v>82</v>
      </c>
      <c r="AV751" s="13" t="s">
        <v>82</v>
      </c>
      <c r="AW751" s="13" t="s">
        <v>4</v>
      </c>
      <c r="AX751" s="13" t="s">
        <v>22</v>
      </c>
      <c r="AY751" s="157" t="s">
        <v>181</v>
      </c>
    </row>
    <row r="752" spans="2:65" s="1" customFormat="1" ht="24.2" customHeight="1">
      <c r="B752" s="33"/>
      <c r="C752" s="132" t="s">
        <v>791</v>
      </c>
      <c r="D752" s="132" t="s">
        <v>184</v>
      </c>
      <c r="E752" s="133" t="s">
        <v>792</v>
      </c>
      <c r="F752" s="134" t="s">
        <v>793</v>
      </c>
      <c r="G752" s="135" t="s">
        <v>211</v>
      </c>
      <c r="H752" s="136">
        <v>41.454999999999998</v>
      </c>
      <c r="I752" s="137"/>
      <c r="J752" s="138">
        <f>ROUND(I752*H752,2)</f>
        <v>0</v>
      </c>
      <c r="K752" s="134" t="s">
        <v>188</v>
      </c>
      <c r="L752" s="33"/>
      <c r="M752" s="139" t="s">
        <v>20</v>
      </c>
      <c r="N752" s="140" t="s">
        <v>45</v>
      </c>
      <c r="P752" s="141">
        <f>O752*H752</f>
        <v>0</v>
      </c>
      <c r="Q752" s="141">
        <v>0</v>
      </c>
      <c r="R752" s="141">
        <f>Q752*H752</f>
        <v>0</v>
      </c>
      <c r="S752" s="141">
        <v>8.3169999999999994E-2</v>
      </c>
      <c r="T752" s="142">
        <f>S752*H752</f>
        <v>3.4478123499999995</v>
      </c>
      <c r="AR752" s="143" t="s">
        <v>317</v>
      </c>
      <c r="AT752" s="143" t="s">
        <v>184</v>
      </c>
      <c r="AU752" s="143" t="s">
        <v>82</v>
      </c>
      <c r="AY752" s="18" t="s">
        <v>181</v>
      </c>
      <c r="BE752" s="144">
        <f>IF(N752="základní",J752,0)</f>
        <v>0</v>
      </c>
      <c r="BF752" s="144">
        <f>IF(N752="snížená",J752,0)</f>
        <v>0</v>
      </c>
      <c r="BG752" s="144">
        <f>IF(N752="zákl. přenesená",J752,0)</f>
        <v>0</v>
      </c>
      <c r="BH752" s="144">
        <f>IF(N752="sníž. přenesená",J752,0)</f>
        <v>0</v>
      </c>
      <c r="BI752" s="144">
        <f>IF(N752="nulová",J752,0)</f>
        <v>0</v>
      </c>
      <c r="BJ752" s="18" t="s">
        <v>22</v>
      </c>
      <c r="BK752" s="144">
        <f>ROUND(I752*H752,2)</f>
        <v>0</v>
      </c>
      <c r="BL752" s="18" t="s">
        <v>317</v>
      </c>
      <c r="BM752" s="143" t="s">
        <v>794</v>
      </c>
    </row>
    <row r="753" spans="2:65" s="1" customFormat="1" ht="11.25">
      <c r="B753" s="33"/>
      <c r="D753" s="145" t="s">
        <v>191</v>
      </c>
      <c r="F753" s="146" t="s">
        <v>795</v>
      </c>
      <c r="I753" s="147"/>
      <c r="L753" s="33"/>
      <c r="M753" s="148"/>
      <c r="T753" s="54"/>
      <c r="AT753" s="18" t="s">
        <v>191</v>
      </c>
      <c r="AU753" s="18" t="s">
        <v>82</v>
      </c>
    </row>
    <row r="754" spans="2:65" s="12" customFormat="1" ht="11.25">
      <c r="B754" s="149"/>
      <c r="D754" s="150" t="s">
        <v>193</v>
      </c>
      <c r="E754" s="151" t="s">
        <v>20</v>
      </c>
      <c r="F754" s="152" t="s">
        <v>194</v>
      </c>
      <c r="H754" s="151" t="s">
        <v>20</v>
      </c>
      <c r="I754" s="153"/>
      <c r="L754" s="149"/>
      <c r="M754" s="154"/>
      <c r="T754" s="155"/>
      <c r="AT754" s="151" t="s">
        <v>193</v>
      </c>
      <c r="AU754" s="151" t="s">
        <v>82</v>
      </c>
      <c r="AV754" s="12" t="s">
        <v>22</v>
      </c>
      <c r="AW754" s="12" t="s">
        <v>36</v>
      </c>
      <c r="AX754" s="12" t="s">
        <v>74</v>
      </c>
      <c r="AY754" s="151" t="s">
        <v>181</v>
      </c>
    </row>
    <row r="755" spans="2:65" s="13" customFormat="1" ht="11.25">
      <c r="B755" s="156"/>
      <c r="D755" s="150" t="s">
        <v>193</v>
      </c>
      <c r="E755" s="157" t="s">
        <v>20</v>
      </c>
      <c r="F755" s="158" t="s">
        <v>796</v>
      </c>
      <c r="H755" s="159">
        <v>10.48</v>
      </c>
      <c r="I755" s="160"/>
      <c r="L755" s="156"/>
      <c r="M755" s="161"/>
      <c r="T755" s="162"/>
      <c r="AT755" s="157" t="s">
        <v>193</v>
      </c>
      <c r="AU755" s="157" t="s">
        <v>82</v>
      </c>
      <c r="AV755" s="13" t="s">
        <v>82</v>
      </c>
      <c r="AW755" s="13" t="s">
        <v>36</v>
      </c>
      <c r="AX755" s="13" t="s">
        <v>74</v>
      </c>
      <c r="AY755" s="157" t="s">
        <v>181</v>
      </c>
    </row>
    <row r="756" spans="2:65" s="12" customFormat="1" ht="11.25">
      <c r="B756" s="149"/>
      <c r="D756" s="150" t="s">
        <v>193</v>
      </c>
      <c r="E756" s="151" t="s">
        <v>20</v>
      </c>
      <c r="F756" s="152" t="s">
        <v>199</v>
      </c>
      <c r="H756" s="151" t="s">
        <v>20</v>
      </c>
      <c r="I756" s="153"/>
      <c r="L756" s="149"/>
      <c r="M756" s="154"/>
      <c r="T756" s="155"/>
      <c r="AT756" s="151" t="s">
        <v>193</v>
      </c>
      <c r="AU756" s="151" t="s">
        <v>82</v>
      </c>
      <c r="AV756" s="12" t="s">
        <v>22</v>
      </c>
      <c r="AW756" s="12" t="s">
        <v>36</v>
      </c>
      <c r="AX756" s="12" t="s">
        <v>74</v>
      </c>
      <c r="AY756" s="151" t="s">
        <v>181</v>
      </c>
    </row>
    <row r="757" spans="2:65" s="13" customFormat="1" ht="11.25">
      <c r="B757" s="156"/>
      <c r="D757" s="150" t="s">
        <v>193</v>
      </c>
      <c r="E757" s="157" t="s">
        <v>20</v>
      </c>
      <c r="F757" s="158" t="s">
        <v>364</v>
      </c>
      <c r="H757" s="159">
        <v>18.29</v>
      </c>
      <c r="I757" s="160"/>
      <c r="L757" s="156"/>
      <c r="M757" s="161"/>
      <c r="T757" s="162"/>
      <c r="AT757" s="157" t="s">
        <v>193</v>
      </c>
      <c r="AU757" s="157" t="s">
        <v>82</v>
      </c>
      <c r="AV757" s="13" t="s">
        <v>82</v>
      </c>
      <c r="AW757" s="13" t="s">
        <v>36</v>
      </c>
      <c r="AX757" s="13" t="s">
        <v>74</v>
      </c>
      <c r="AY757" s="157" t="s">
        <v>181</v>
      </c>
    </row>
    <row r="758" spans="2:65" s="12" customFormat="1" ht="11.25">
      <c r="B758" s="149"/>
      <c r="D758" s="150" t="s">
        <v>193</v>
      </c>
      <c r="E758" s="151" t="s">
        <v>20</v>
      </c>
      <c r="F758" s="152" t="s">
        <v>201</v>
      </c>
      <c r="H758" s="151" t="s">
        <v>20</v>
      </c>
      <c r="I758" s="153"/>
      <c r="L758" s="149"/>
      <c r="M758" s="154"/>
      <c r="T758" s="155"/>
      <c r="AT758" s="151" t="s">
        <v>193</v>
      </c>
      <c r="AU758" s="151" t="s">
        <v>82</v>
      </c>
      <c r="AV758" s="12" t="s">
        <v>22</v>
      </c>
      <c r="AW758" s="12" t="s">
        <v>36</v>
      </c>
      <c r="AX758" s="12" t="s">
        <v>74</v>
      </c>
      <c r="AY758" s="151" t="s">
        <v>181</v>
      </c>
    </row>
    <row r="759" spans="2:65" s="13" customFormat="1" ht="11.25">
      <c r="B759" s="156"/>
      <c r="D759" s="150" t="s">
        <v>193</v>
      </c>
      <c r="E759" s="157" t="s">
        <v>20</v>
      </c>
      <c r="F759" s="158" t="s">
        <v>797</v>
      </c>
      <c r="H759" s="159">
        <v>12.685</v>
      </c>
      <c r="I759" s="160"/>
      <c r="L759" s="156"/>
      <c r="M759" s="161"/>
      <c r="T759" s="162"/>
      <c r="AT759" s="157" t="s">
        <v>193</v>
      </c>
      <c r="AU759" s="157" t="s">
        <v>82</v>
      </c>
      <c r="AV759" s="13" t="s">
        <v>82</v>
      </c>
      <c r="AW759" s="13" t="s">
        <v>36</v>
      </c>
      <c r="AX759" s="13" t="s">
        <v>74</v>
      </c>
      <c r="AY759" s="157" t="s">
        <v>181</v>
      </c>
    </row>
    <row r="760" spans="2:65" s="14" customFormat="1" ht="11.25">
      <c r="B760" s="163"/>
      <c r="D760" s="150" t="s">
        <v>193</v>
      </c>
      <c r="E760" s="164" t="s">
        <v>20</v>
      </c>
      <c r="F760" s="165" t="s">
        <v>202</v>
      </c>
      <c r="H760" s="166">
        <v>41.454999999999998</v>
      </c>
      <c r="I760" s="167"/>
      <c r="L760" s="163"/>
      <c r="M760" s="168"/>
      <c r="T760" s="169"/>
      <c r="AT760" s="164" t="s">
        <v>193</v>
      </c>
      <c r="AU760" s="164" t="s">
        <v>82</v>
      </c>
      <c r="AV760" s="14" t="s">
        <v>189</v>
      </c>
      <c r="AW760" s="14" t="s">
        <v>36</v>
      </c>
      <c r="AX760" s="14" t="s">
        <v>22</v>
      </c>
      <c r="AY760" s="164" t="s">
        <v>181</v>
      </c>
    </row>
    <row r="761" spans="2:65" s="1" customFormat="1" ht="37.9" customHeight="1">
      <c r="B761" s="33"/>
      <c r="C761" s="132" t="s">
        <v>798</v>
      </c>
      <c r="D761" s="132" t="s">
        <v>184</v>
      </c>
      <c r="E761" s="133" t="s">
        <v>799</v>
      </c>
      <c r="F761" s="134" t="s">
        <v>800</v>
      </c>
      <c r="G761" s="135" t="s">
        <v>211</v>
      </c>
      <c r="H761" s="136">
        <v>39.697000000000003</v>
      </c>
      <c r="I761" s="137"/>
      <c r="J761" s="138">
        <f>ROUND(I761*H761,2)</f>
        <v>0</v>
      </c>
      <c r="K761" s="134" t="s">
        <v>188</v>
      </c>
      <c r="L761" s="33"/>
      <c r="M761" s="139" t="s">
        <v>20</v>
      </c>
      <c r="N761" s="140" t="s">
        <v>45</v>
      </c>
      <c r="P761" s="141">
        <f>O761*H761</f>
        <v>0</v>
      </c>
      <c r="Q761" s="141">
        <v>9.0900000000000009E-3</v>
      </c>
      <c r="R761" s="141">
        <f>Q761*H761</f>
        <v>0.36084573000000003</v>
      </c>
      <c r="S761" s="141">
        <v>0</v>
      </c>
      <c r="T761" s="142">
        <f>S761*H761</f>
        <v>0</v>
      </c>
      <c r="AR761" s="143" t="s">
        <v>317</v>
      </c>
      <c r="AT761" s="143" t="s">
        <v>184</v>
      </c>
      <c r="AU761" s="143" t="s">
        <v>82</v>
      </c>
      <c r="AY761" s="18" t="s">
        <v>181</v>
      </c>
      <c r="BE761" s="144">
        <f>IF(N761="základní",J761,0)</f>
        <v>0</v>
      </c>
      <c r="BF761" s="144">
        <f>IF(N761="snížená",J761,0)</f>
        <v>0</v>
      </c>
      <c r="BG761" s="144">
        <f>IF(N761="zákl. přenesená",J761,0)</f>
        <v>0</v>
      </c>
      <c r="BH761" s="144">
        <f>IF(N761="sníž. přenesená",J761,0)</f>
        <v>0</v>
      </c>
      <c r="BI761" s="144">
        <f>IF(N761="nulová",J761,0)</f>
        <v>0</v>
      </c>
      <c r="BJ761" s="18" t="s">
        <v>22</v>
      </c>
      <c r="BK761" s="144">
        <f>ROUND(I761*H761,2)</f>
        <v>0</v>
      </c>
      <c r="BL761" s="18" t="s">
        <v>317</v>
      </c>
      <c r="BM761" s="143" t="s">
        <v>801</v>
      </c>
    </row>
    <row r="762" spans="2:65" s="1" customFormat="1" ht="11.25">
      <c r="B762" s="33"/>
      <c r="D762" s="145" t="s">
        <v>191</v>
      </c>
      <c r="F762" s="146" t="s">
        <v>802</v>
      </c>
      <c r="I762" s="147"/>
      <c r="L762" s="33"/>
      <c r="M762" s="148"/>
      <c r="T762" s="54"/>
      <c r="AT762" s="18" t="s">
        <v>191</v>
      </c>
      <c r="AU762" s="18" t="s">
        <v>82</v>
      </c>
    </row>
    <row r="763" spans="2:65" s="12" customFormat="1" ht="11.25">
      <c r="B763" s="149"/>
      <c r="D763" s="150" t="s">
        <v>193</v>
      </c>
      <c r="E763" s="151" t="s">
        <v>20</v>
      </c>
      <c r="F763" s="152" t="s">
        <v>194</v>
      </c>
      <c r="H763" s="151" t="s">
        <v>20</v>
      </c>
      <c r="I763" s="153"/>
      <c r="L763" s="149"/>
      <c r="M763" s="154"/>
      <c r="T763" s="155"/>
      <c r="AT763" s="151" t="s">
        <v>193</v>
      </c>
      <c r="AU763" s="151" t="s">
        <v>82</v>
      </c>
      <c r="AV763" s="12" t="s">
        <v>22</v>
      </c>
      <c r="AW763" s="12" t="s">
        <v>36</v>
      </c>
      <c r="AX763" s="12" t="s">
        <v>74</v>
      </c>
      <c r="AY763" s="151" t="s">
        <v>181</v>
      </c>
    </row>
    <row r="764" spans="2:65" s="13" customFormat="1" ht="11.25">
      <c r="B764" s="156"/>
      <c r="D764" s="150" t="s">
        <v>193</v>
      </c>
      <c r="E764" s="157" t="s">
        <v>20</v>
      </c>
      <c r="F764" s="158" t="s">
        <v>745</v>
      </c>
      <c r="H764" s="159">
        <v>5.4889999999999999</v>
      </c>
      <c r="I764" s="160"/>
      <c r="L764" s="156"/>
      <c r="M764" s="161"/>
      <c r="T764" s="162"/>
      <c r="AT764" s="157" t="s">
        <v>193</v>
      </c>
      <c r="AU764" s="157" t="s">
        <v>82</v>
      </c>
      <c r="AV764" s="13" t="s">
        <v>82</v>
      </c>
      <c r="AW764" s="13" t="s">
        <v>36</v>
      </c>
      <c r="AX764" s="13" t="s">
        <v>74</v>
      </c>
      <c r="AY764" s="157" t="s">
        <v>181</v>
      </c>
    </row>
    <row r="765" spans="2:65" s="13" customFormat="1" ht="11.25">
      <c r="B765" s="156"/>
      <c r="D765" s="150" t="s">
        <v>193</v>
      </c>
      <c r="E765" s="157" t="s">
        <v>20</v>
      </c>
      <c r="F765" s="158" t="s">
        <v>746</v>
      </c>
      <c r="H765" s="159">
        <v>1.0580000000000001</v>
      </c>
      <c r="I765" s="160"/>
      <c r="L765" s="156"/>
      <c r="M765" s="161"/>
      <c r="T765" s="162"/>
      <c r="AT765" s="157" t="s">
        <v>193</v>
      </c>
      <c r="AU765" s="157" t="s">
        <v>82</v>
      </c>
      <c r="AV765" s="13" t="s">
        <v>82</v>
      </c>
      <c r="AW765" s="13" t="s">
        <v>36</v>
      </c>
      <c r="AX765" s="13" t="s">
        <v>74</v>
      </c>
      <c r="AY765" s="157" t="s">
        <v>181</v>
      </c>
    </row>
    <row r="766" spans="2:65" s="13" customFormat="1" ht="11.25">
      <c r="B766" s="156"/>
      <c r="D766" s="150" t="s">
        <v>193</v>
      </c>
      <c r="E766" s="157" t="s">
        <v>20</v>
      </c>
      <c r="F766" s="158" t="s">
        <v>747</v>
      </c>
      <c r="H766" s="159">
        <v>3.0219999999999998</v>
      </c>
      <c r="I766" s="160"/>
      <c r="L766" s="156"/>
      <c r="M766" s="161"/>
      <c r="T766" s="162"/>
      <c r="AT766" s="157" t="s">
        <v>193</v>
      </c>
      <c r="AU766" s="157" t="s">
        <v>82</v>
      </c>
      <c r="AV766" s="13" t="s">
        <v>82</v>
      </c>
      <c r="AW766" s="13" t="s">
        <v>36</v>
      </c>
      <c r="AX766" s="13" t="s">
        <v>74</v>
      </c>
      <c r="AY766" s="157" t="s">
        <v>181</v>
      </c>
    </row>
    <row r="767" spans="2:65" s="13" customFormat="1" ht="11.25">
      <c r="B767" s="156"/>
      <c r="D767" s="150" t="s">
        <v>193</v>
      </c>
      <c r="E767" s="157" t="s">
        <v>20</v>
      </c>
      <c r="F767" s="158" t="s">
        <v>748</v>
      </c>
      <c r="H767" s="159">
        <v>0.36799999999999999</v>
      </c>
      <c r="I767" s="160"/>
      <c r="L767" s="156"/>
      <c r="M767" s="161"/>
      <c r="T767" s="162"/>
      <c r="AT767" s="157" t="s">
        <v>193</v>
      </c>
      <c r="AU767" s="157" t="s">
        <v>82</v>
      </c>
      <c r="AV767" s="13" t="s">
        <v>82</v>
      </c>
      <c r="AW767" s="13" t="s">
        <v>36</v>
      </c>
      <c r="AX767" s="13" t="s">
        <v>74</v>
      </c>
      <c r="AY767" s="157" t="s">
        <v>181</v>
      </c>
    </row>
    <row r="768" spans="2:65" s="12" customFormat="1" ht="11.25">
      <c r="B768" s="149"/>
      <c r="D768" s="150" t="s">
        <v>193</v>
      </c>
      <c r="E768" s="151" t="s">
        <v>20</v>
      </c>
      <c r="F768" s="152" t="s">
        <v>199</v>
      </c>
      <c r="H768" s="151" t="s">
        <v>20</v>
      </c>
      <c r="I768" s="153"/>
      <c r="L768" s="149"/>
      <c r="M768" s="154"/>
      <c r="T768" s="155"/>
      <c r="AT768" s="151" t="s">
        <v>193</v>
      </c>
      <c r="AU768" s="151" t="s">
        <v>82</v>
      </c>
      <c r="AV768" s="12" t="s">
        <v>22</v>
      </c>
      <c r="AW768" s="12" t="s">
        <v>36</v>
      </c>
      <c r="AX768" s="12" t="s">
        <v>74</v>
      </c>
      <c r="AY768" s="151" t="s">
        <v>181</v>
      </c>
    </row>
    <row r="769" spans="2:65" s="13" customFormat="1" ht="11.25">
      <c r="B769" s="156"/>
      <c r="D769" s="150" t="s">
        <v>193</v>
      </c>
      <c r="E769" s="157" t="s">
        <v>20</v>
      </c>
      <c r="F769" s="158" t="s">
        <v>749</v>
      </c>
      <c r="H769" s="159">
        <v>3.4</v>
      </c>
      <c r="I769" s="160"/>
      <c r="L769" s="156"/>
      <c r="M769" s="161"/>
      <c r="T769" s="162"/>
      <c r="AT769" s="157" t="s">
        <v>193</v>
      </c>
      <c r="AU769" s="157" t="s">
        <v>82</v>
      </c>
      <c r="AV769" s="13" t="s">
        <v>82</v>
      </c>
      <c r="AW769" s="13" t="s">
        <v>36</v>
      </c>
      <c r="AX769" s="13" t="s">
        <v>74</v>
      </c>
      <c r="AY769" s="157" t="s">
        <v>181</v>
      </c>
    </row>
    <row r="770" spans="2:65" s="13" customFormat="1" ht="11.25">
      <c r="B770" s="156"/>
      <c r="D770" s="150" t="s">
        <v>193</v>
      </c>
      <c r="E770" s="157" t="s">
        <v>20</v>
      </c>
      <c r="F770" s="158" t="s">
        <v>750</v>
      </c>
      <c r="H770" s="159">
        <v>1.7949999999999999</v>
      </c>
      <c r="I770" s="160"/>
      <c r="L770" s="156"/>
      <c r="M770" s="161"/>
      <c r="T770" s="162"/>
      <c r="AT770" s="157" t="s">
        <v>193</v>
      </c>
      <c r="AU770" s="157" t="s">
        <v>82</v>
      </c>
      <c r="AV770" s="13" t="s">
        <v>82</v>
      </c>
      <c r="AW770" s="13" t="s">
        <v>36</v>
      </c>
      <c r="AX770" s="13" t="s">
        <v>74</v>
      </c>
      <c r="AY770" s="157" t="s">
        <v>181</v>
      </c>
    </row>
    <row r="771" spans="2:65" s="13" customFormat="1" ht="11.25">
      <c r="B771" s="156"/>
      <c r="D771" s="150" t="s">
        <v>193</v>
      </c>
      <c r="E771" s="157" t="s">
        <v>20</v>
      </c>
      <c r="F771" s="158" t="s">
        <v>751</v>
      </c>
      <c r="H771" s="159">
        <v>6.9660000000000002</v>
      </c>
      <c r="I771" s="160"/>
      <c r="L771" s="156"/>
      <c r="M771" s="161"/>
      <c r="T771" s="162"/>
      <c r="AT771" s="157" t="s">
        <v>193</v>
      </c>
      <c r="AU771" s="157" t="s">
        <v>82</v>
      </c>
      <c r="AV771" s="13" t="s">
        <v>82</v>
      </c>
      <c r="AW771" s="13" t="s">
        <v>36</v>
      </c>
      <c r="AX771" s="13" t="s">
        <v>74</v>
      </c>
      <c r="AY771" s="157" t="s">
        <v>181</v>
      </c>
    </row>
    <row r="772" spans="2:65" s="13" customFormat="1" ht="11.25">
      <c r="B772" s="156"/>
      <c r="D772" s="150" t="s">
        <v>193</v>
      </c>
      <c r="E772" s="157" t="s">
        <v>20</v>
      </c>
      <c r="F772" s="158" t="s">
        <v>752</v>
      </c>
      <c r="H772" s="159">
        <v>5.1760000000000002</v>
      </c>
      <c r="I772" s="160"/>
      <c r="L772" s="156"/>
      <c r="M772" s="161"/>
      <c r="T772" s="162"/>
      <c r="AT772" s="157" t="s">
        <v>193</v>
      </c>
      <c r="AU772" s="157" t="s">
        <v>82</v>
      </c>
      <c r="AV772" s="13" t="s">
        <v>82</v>
      </c>
      <c r="AW772" s="13" t="s">
        <v>36</v>
      </c>
      <c r="AX772" s="13" t="s">
        <v>74</v>
      </c>
      <c r="AY772" s="157" t="s">
        <v>181</v>
      </c>
    </row>
    <row r="773" spans="2:65" s="13" customFormat="1" ht="11.25">
      <c r="B773" s="156"/>
      <c r="D773" s="150" t="s">
        <v>193</v>
      </c>
      <c r="E773" s="157" t="s">
        <v>20</v>
      </c>
      <c r="F773" s="158" t="s">
        <v>753</v>
      </c>
      <c r="H773" s="159">
        <v>0.47</v>
      </c>
      <c r="I773" s="160"/>
      <c r="L773" s="156"/>
      <c r="M773" s="161"/>
      <c r="T773" s="162"/>
      <c r="AT773" s="157" t="s">
        <v>193</v>
      </c>
      <c r="AU773" s="157" t="s">
        <v>82</v>
      </c>
      <c r="AV773" s="13" t="s">
        <v>82</v>
      </c>
      <c r="AW773" s="13" t="s">
        <v>36</v>
      </c>
      <c r="AX773" s="13" t="s">
        <v>74</v>
      </c>
      <c r="AY773" s="157" t="s">
        <v>181</v>
      </c>
    </row>
    <row r="774" spans="2:65" s="12" customFormat="1" ht="11.25">
      <c r="B774" s="149"/>
      <c r="D774" s="150" t="s">
        <v>193</v>
      </c>
      <c r="E774" s="151" t="s">
        <v>20</v>
      </c>
      <c r="F774" s="152" t="s">
        <v>201</v>
      </c>
      <c r="H774" s="151" t="s">
        <v>20</v>
      </c>
      <c r="I774" s="153"/>
      <c r="L774" s="149"/>
      <c r="M774" s="154"/>
      <c r="T774" s="155"/>
      <c r="AT774" s="151" t="s">
        <v>193</v>
      </c>
      <c r="AU774" s="151" t="s">
        <v>82</v>
      </c>
      <c r="AV774" s="12" t="s">
        <v>22</v>
      </c>
      <c r="AW774" s="12" t="s">
        <v>36</v>
      </c>
      <c r="AX774" s="12" t="s">
        <v>74</v>
      </c>
      <c r="AY774" s="151" t="s">
        <v>181</v>
      </c>
    </row>
    <row r="775" spans="2:65" s="13" customFormat="1" ht="11.25">
      <c r="B775" s="156"/>
      <c r="D775" s="150" t="s">
        <v>193</v>
      </c>
      <c r="E775" s="157" t="s">
        <v>20</v>
      </c>
      <c r="F775" s="158" t="s">
        <v>754</v>
      </c>
      <c r="H775" s="159">
        <v>1.6220000000000001</v>
      </c>
      <c r="I775" s="160"/>
      <c r="L775" s="156"/>
      <c r="M775" s="161"/>
      <c r="T775" s="162"/>
      <c r="AT775" s="157" t="s">
        <v>193</v>
      </c>
      <c r="AU775" s="157" t="s">
        <v>82</v>
      </c>
      <c r="AV775" s="13" t="s">
        <v>82</v>
      </c>
      <c r="AW775" s="13" t="s">
        <v>36</v>
      </c>
      <c r="AX775" s="13" t="s">
        <v>74</v>
      </c>
      <c r="AY775" s="157" t="s">
        <v>181</v>
      </c>
    </row>
    <row r="776" spans="2:65" s="13" customFormat="1" ht="11.25">
      <c r="B776" s="156"/>
      <c r="D776" s="150" t="s">
        <v>193</v>
      </c>
      <c r="E776" s="157" t="s">
        <v>20</v>
      </c>
      <c r="F776" s="158" t="s">
        <v>755</v>
      </c>
      <c r="H776" s="159">
        <v>2.8210000000000002</v>
      </c>
      <c r="I776" s="160"/>
      <c r="L776" s="156"/>
      <c r="M776" s="161"/>
      <c r="T776" s="162"/>
      <c r="AT776" s="157" t="s">
        <v>193</v>
      </c>
      <c r="AU776" s="157" t="s">
        <v>82</v>
      </c>
      <c r="AV776" s="13" t="s">
        <v>82</v>
      </c>
      <c r="AW776" s="13" t="s">
        <v>36</v>
      </c>
      <c r="AX776" s="13" t="s">
        <v>74</v>
      </c>
      <c r="AY776" s="157" t="s">
        <v>181</v>
      </c>
    </row>
    <row r="777" spans="2:65" s="13" customFormat="1" ht="11.25">
      <c r="B777" s="156"/>
      <c r="D777" s="150" t="s">
        <v>193</v>
      </c>
      <c r="E777" s="157" t="s">
        <v>20</v>
      </c>
      <c r="F777" s="158" t="s">
        <v>756</v>
      </c>
      <c r="H777" s="159">
        <v>7.2</v>
      </c>
      <c r="I777" s="160"/>
      <c r="L777" s="156"/>
      <c r="M777" s="161"/>
      <c r="T777" s="162"/>
      <c r="AT777" s="157" t="s">
        <v>193</v>
      </c>
      <c r="AU777" s="157" t="s">
        <v>82</v>
      </c>
      <c r="AV777" s="13" t="s">
        <v>82</v>
      </c>
      <c r="AW777" s="13" t="s">
        <v>36</v>
      </c>
      <c r="AX777" s="13" t="s">
        <v>74</v>
      </c>
      <c r="AY777" s="157" t="s">
        <v>181</v>
      </c>
    </row>
    <row r="778" spans="2:65" s="13" customFormat="1" ht="11.25">
      <c r="B778" s="156"/>
      <c r="D778" s="150" t="s">
        <v>193</v>
      </c>
      <c r="E778" s="157" t="s">
        <v>20</v>
      </c>
      <c r="F778" s="158" t="s">
        <v>757</v>
      </c>
      <c r="H778" s="159">
        <v>0.31</v>
      </c>
      <c r="I778" s="160"/>
      <c r="L778" s="156"/>
      <c r="M778" s="161"/>
      <c r="T778" s="162"/>
      <c r="AT778" s="157" t="s">
        <v>193</v>
      </c>
      <c r="AU778" s="157" t="s">
        <v>82</v>
      </c>
      <c r="AV778" s="13" t="s">
        <v>82</v>
      </c>
      <c r="AW778" s="13" t="s">
        <v>36</v>
      </c>
      <c r="AX778" s="13" t="s">
        <v>74</v>
      </c>
      <c r="AY778" s="157" t="s">
        <v>181</v>
      </c>
    </row>
    <row r="779" spans="2:65" s="14" customFormat="1" ht="11.25">
      <c r="B779" s="163"/>
      <c r="D779" s="150" t="s">
        <v>193</v>
      </c>
      <c r="E779" s="164" t="s">
        <v>20</v>
      </c>
      <c r="F779" s="165" t="s">
        <v>202</v>
      </c>
      <c r="H779" s="166">
        <v>39.697000000000003</v>
      </c>
      <c r="I779" s="167"/>
      <c r="L779" s="163"/>
      <c r="M779" s="168"/>
      <c r="T779" s="169"/>
      <c r="AT779" s="164" t="s">
        <v>193</v>
      </c>
      <c r="AU779" s="164" t="s">
        <v>82</v>
      </c>
      <c r="AV779" s="14" t="s">
        <v>189</v>
      </c>
      <c r="AW779" s="14" t="s">
        <v>36</v>
      </c>
      <c r="AX779" s="14" t="s">
        <v>22</v>
      </c>
      <c r="AY779" s="164" t="s">
        <v>181</v>
      </c>
    </row>
    <row r="780" spans="2:65" s="1" customFormat="1" ht="33" customHeight="1">
      <c r="B780" s="33"/>
      <c r="C780" s="177" t="s">
        <v>803</v>
      </c>
      <c r="D780" s="177" t="s">
        <v>309</v>
      </c>
      <c r="E780" s="178" t="s">
        <v>804</v>
      </c>
      <c r="F780" s="179" t="s">
        <v>805</v>
      </c>
      <c r="G780" s="180" t="s">
        <v>211</v>
      </c>
      <c r="H780" s="181">
        <v>45.652000000000001</v>
      </c>
      <c r="I780" s="182"/>
      <c r="J780" s="183">
        <f>ROUND(I780*H780,2)</f>
        <v>0</v>
      </c>
      <c r="K780" s="179" t="s">
        <v>188</v>
      </c>
      <c r="L780" s="184"/>
      <c r="M780" s="185" t="s">
        <v>20</v>
      </c>
      <c r="N780" s="186" t="s">
        <v>45</v>
      </c>
      <c r="P780" s="141">
        <f>O780*H780</f>
        <v>0</v>
      </c>
      <c r="Q780" s="141">
        <v>2.1999999999999999E-2</v>
      </c>
      <c r="R780" s="141">
        <f>Q780*H780</f>
        <v>1.0043439999999999</v>
      </c>
      <c r="S780" s="141">
        <v>0</v>
      </c>
      <c r="T780" s="142">
        <f>S780*H780</f>
        <v>0</v>
      </c>
      <c r="AR780" s="143" t="s">
        <v>431</v>
      </c>
      <c r="AT780" s="143" t="s">
        <v>309</v>
      </c>
      <c r="AU780" s="143" t="s">
        <v>82</v>
      </c>
      <c r="AY780" s="18" t="s">
        <v>181</v>
      </c>
      <c r="BE780" s="144">
        <f>IF(N780="základní",J780,0)</f>
        <v>0</v>
      </c>
      <c r="BF780" s="144">
        <f>IF(N780="snížená",J780,0)</f>
        <v>0</v>
      </c>
      <c r="BG780" s="144">
        <f>IF(N780="zákl. přenesená",J780,0)</f>
        <v>0</v>
      </c>
      <c r="BH780" s="144">
        <f>IF(N780="sníž. přenesená",J780,0)</f>
        <v>0</v>
      </c>
      <c r="BI780" s="144">
        <f>IF(N780="nulová",J780,0)</f>
        <v>0</v>
      </c>
      <c r="BJ780" s="18" t="s">
        <v>22</v>
      </c>
      <c r="BK780" s="144">
        <f>ROUND(I780*H780,2)</f>
        <v>0</v>
      </c>
      <c r="BL780" s="18" t="s">
        <v>317</v>
      </c>
      <c r="BM780" s="143" t="s">
        <v>806</v>
      </c>
    </row>
    <row r="781" spans="2:65" s="13" customFormat="1" ht="11.25">
      <c r="B781" s="156"/>
      <c r="D781" s="150" t="s">
        <v>193</v>
      </c>
      <c r="F781" s="158" t="s">
        <v>807</v>
      </c>
      <c r="H781" s="159">
        <v>45.652000000000001</v>
      </c>
      <c r="I781" s="160"/>
      <c r="L781" s="156"/>
      <c r="M781" s="161"/>
      <c r="T781" s="162"/>
      <c r="AT781" s="157" t="s">
        <v>193</v>
      </c>
      <c r="AU781" s="157" t="s">
        <v>82</v>
      </c>
      <c r="AV781" s="13" t="s">
        <v>82</v>
      </c>
      <c r="AW781" s="13" t="s">
        <v>4</v>
      </c>
      <c r="AX781" s="13" t="s">
        <v>22</v>
      </c>
      <c r="AY781" s="157" t="s">
        <v>181</v>
      </c>
    </row>
    <row r="782" spans="2:65" s="1" customFormat="1" ht="24.2" customHeight="1">
      <c r="B782" s="33"/>
      <c r="C782" s="132" t="s">
        <v>808</v>
      </c>
      <c r="D782" s="132" t="s">
        <v>184</v>
      </c>
      <c r="E782" s="133" t="s">
        <v>809</v>
      </c>
      <c r="F782" s="134" t="s">
        <v>810</v>
      </c>
      <c r="G782" s="135" t="s">
        <v>211</v>
      </c>
      <c r="H782" s="136">
        <v>52.457000000000001</v>
      </c>
      <c r="I782" s="137"/>
      <c r="J782" s="138">
        <f>ROUND(I782*H782,2)</f>
        <v>0</v>
      </c>
      <c r="K782" s="134" t="s">
        <v>188</v>
      </c>
      <c r="L782" s="33"/>
      <c r="M782" s="139" t="s">
        <v>20</v>
      </c>
      <c r="N782" s="140" t="s">
        <v>45</v>
      </c>
      <c r="P782" s="141">
        <f>O782*H782</f>
        <v>0</v>
      </c>
      <c r="Q782" s="141">
        <v>1.5E-3</v>
      </c>
      <c r="R782" s="141">
        <f>Q782*H782</f>
        <v>7.8685500000000005E-2</v>
      </c>
      <c r="S782" s="141">
        <v>0</v>
      </c>
      <c r="T782" s="142">
        <f>S782*H782</f>
        <v>0</v>
      </c>
      <c r="AR782" s="143" t="s">
        <v>317</v>
      </c>
      <c r="AT782" s="143" t="s">
        <v>184</v>
      </c>
      <c r="AU782" s="143" t="s">
        <v>82</v>
      </c>
      <c r="AY782" s="18" t="s">
        <v>181</v>
      </c>
      <c r="BE782" s="144">
        <f>IF(N782="základní",J782,0)</f>
        <v>0</v>
      </c>
      <c r="BF782" s="144">
        <f>IF(N782="snížená",J782,0)</f>
        <v>0</v>
      </c>
      <c r="BG782" s="144">
        <f>IF(N782="zákl. přenesená",J782,0)</f>
        <v>0</v>
      </c>
      <c r="BH782" s="144">
        <f>IF(N782="sníž. přenesená",J782,0)</f>
        <v>0</v>
      </c>
      <c r="BI782" s="144">
        <f>IF(N782="nulová",J782,0)</f>
        <v>0</v>
      </c>
      <c r="BJ782" s="18" t="s">
        <v>22</v>
      </c>
      <c r="BK782" s="144">
        <f>ROUND(I782*H782,2)</f>
        <v>0</v>
      </c>
      <c r="BL782" s="18" t="s">
        <v>317</v>
      </c>
      <c r="BM782" s="143" t="s">
        <v>811</v>
      </c>
    </row>
    <row r="783" spans="2:65" s="1" customFormat="1" ht="11.25">
      <c r="B783" s="33"/>
      <c r="D783" s="145" t="s">
        <v>191</v>
      </c>
      <c r="F783" s="146" t="s">
        <v>812</v>
      </c>
      <c r="I783" s="147"/>
      <c r="L783" s="33"/>
      <c r="M783" s="148"/>
      <c r="T783" s="54"/>
      <c r="AT783" s="18" t="s">
        <v>191</v>
      </c>
      <c r="AU783" s="18" t="s">
        <v>82</v>
      </c>
    </row>
    <row r="784" spans="2:65" s="12" customFormat="1" ht="11.25">
      <c r="B784" s="149"/>
      <c r="D784" s="150" t="s">
        <v>193</v>
      </c>
      <c r="E784" s="151" t="s">
        <v>20</v>
      </c>
      <c r="F784" s="152" t="s">
        <v>813</v>
      </c>
      <c r="H784" s="151" t="s">
        <v>20</v>
      </c>
      <c r="I784" s="153"/>
      <c r="L784" s="149"/>
      <c r="M784" s="154"/>
      <c r="T784" s="155"/>
      <c r="AT784" s="151" t="s">
        <v>193</v>
      </c>
      <c r="AU784" s="151" t="s">
        <v>82</v>
      </c>
      <c r="AV784" s="12" t="s">
        <v>22</v>
      </c>
      <c r="AW784" s="12" t="s">
        <v>36</v>
      </c>
      <c r="AX784" s="12" t="s">
        <v>74</v>
      </c>
      <c r="AY784" s="151" t="s">
        <v>181</v>
      </c>
    </row>
    <row r="785" spans="2:51" s="12" customFormat="1" ht="11.25">
      <c r="B785" s="149"/>
      <c r="D785" s="150" t="s">
        <v>193</v>
      </c>
      <c r="E785" s="151" t="s">
        <v>20</v>
      </c>
      <c r="F785" s="152" t="s">
        <v>194</v>
      </c>
      <c r="H785" s="151" t="s">
        <v>20</v>
      </c>
      <c r="I785" s="153"/>
      <c r="L785" s="149"/>
      <c r="M785" s="154"/>
      <c r="T785" s="155"/>
      <c r="AT785" s="151" t="s">
        <v>193</v>
      </c>
      <c r="AU785" s="151" t="s">
        <v>82</v>
      </c>
      <c r="AV785" s="12" t="s">
        <v>22</v>
      </c>
      <c r="AW785" s="12" t="s">
        <v>36</v>
      </c>
      <c r="AX785" s="12" t="s">
        <v>74</v>
      </c>
      <c r="AY785" s="151" t="s">
        <v>181</v>
      </c>
    </row>
    <row r="786" spans="2:51" s="13" customFormat="1" ht="11.25">
      <c r="B786" s="156"/>
      <c r="D786" s="150" t="s">
        <v>193</v>
      </c>
      <c r="E786" s="157" t="s">
        <v>20</v>
      </c>
      <c r="F786" s="158" t="s">
        <v>745</v>
      </c>
      <c r="H786" s="159">
        <v>5.4889999999999999</v>
      </c>
      <c r="I786" s="160"/>
      <c r="L786" s="156"/>
      <c r="M786" s="161"/>
      <c r="T786" s="162"/>
      <c r="AT786" s="157" t="s">
        <v>193</v>
      </c>
      <c r="AU786" s="157" t="s">
        <v>82</v>
      </c>
      <c r="AV786" s="13" t="s">
        <v>82</v>
      </c>
      <c r="AW786" s="13" t="s">
        <v>36</v>
      </c>
      <c r="AX786" s="13" t="s">
        <v>74</v>
      </c>
      <c r="AY786" s="157" t="s">
        <v>181</v>
      </c>
    </row>
    <row r="787" spans="2:51" s="13" customFormat="1" ht="11.25">
      <c r="B787" s="156"/>
      <c r="D787" s="150" t="s">
        <v>193</v>
      </c>
      <c r="E787" s="157" t="s">
        <v>20</v>
      </c>
      <c r="F787" s="158" t="s">
        <v>746</v>
      </c>
      <c r="H787" s="159">
        <v>1.0580000000000001</v>
      </c>
      <c r="I787" s="160"/>
      <c r="L787" s="156"/>
      <c r="M787" s="161"/>
      <c r="T787" s="162"/>
      <c r="AT787" s="157" t="s">
        <v>193</v>
      </c>
      <c r="AU787" s="157" t="s">
        <v>82</v>
      </c>
      <c r="AV787" s="13" t="s">
        <v>82</v>
      </c>
      <c r="AW787" s="13" t="s">
        <v>36</v>
      </c>
      <c r="AX787" s="13" t="s">
        <v>74</v>
      </c>
      <c r="AY787" s="157" t="s">
        <v>181</v>
      </c>
    </row>
    <row r="788" spans="2:51" s="13" customFormat="1" ht="11.25">
      <c r="B788" s="156"/>
      <c r="D788" s="150" t="s">
        <v>193</v>
      </c>
      <c r="E788" s="157" t="s">
        <v>20</v>
      </c>
      <c r="F788" s="158" t="s">
        <v>747</v>
      </c>
      <c r="H788" s="159">
        <v>3.0219999999999998</v>
      </c>
      <c r="I788" s="160"/>
      <c r="L788" s="156"/>
      <c r="M788" s="161"/>
      <c r="T788" s="162"/>
      <c r="AT788" s="157" t="s">
        <v>193</v>
      </c>
      <c r="AU788" s="157" t="s">
        <v>82</v>
      </c>
      <c r="AV788" s="13" t="s">
        <v>82</v>
      </c>
      <c r="AW788" s="13" t="s">
        <v>36</v>
      </c>
      <c r="AX788" s="13" t="s">
        <v>74</v>
      </c>
      <c r="AY788" s="157" t="s">
        <v>181</v>
      </c>
    </row>
    <row r="789" spans="2:51" s="13" customFormat="1" ht="11.25">
      <c r="B789" s="156"/>
      <c r="D789" s="150" t="s">
        <v>193</v>
      </c>
      <c r="E789" s="157" t="s">
        <v>20</v>
      </c>
      <c r="F789" s="158" t="s">
        <v>748</v>
      </c>
      <c r="H789" s="159">
        <v>0.36799999999999999</v>
      </c>
      <c r="I789" s="160"/>
      <c r="L789" s="156"/>
      <c r="M789" s="161"/>
      <c r="T789" s="162"/>
      <c r="AT789" s="157" t="s">
        <v>193</v>
      </c>
      <c r="AU789" s="157" t="s">
        <v>82</v>
      </c>
      <c r="AV789" s="13" t="s">
        <v>82</v>
      </c>
      <c r="AW789" s="13" t="s">
        <v>36</v>
      </c>
      <c r="AX789" s="13" t="s">
        <v>74</v>
      </c>
      <c r="AY789" s="157" t="s">
        <v>181</v>
      </c>
    </row>
    <row r="790" spans="2:51" s="12" customFormat="1" ht="11.25">
      <c r="B790" s="149"/>
      <c r="D790" s="150" t="s">
        <v>193</v>
      </c>
      <c r="E790" s="151" t="s">
        <v>20</v>
      </c>
      <c r="F790" s="152" t="s">
        <v>199</v>
      </c>
      <c r="H790" s="151" t="s">
        <v>20</v>
      </c>
      <c r="I790" s="153"/>
      <c r="L790" s="149"/>
      <c r="M790" s="154"/>
      <c r="T790" s="155"/>
      <c r="AT790" s="151" t="s">
        <v>193</v>
      </c>
      <c r="AU790" s="151" t="s">
        <v>82</v>
      </c>
      <c r="AV790" s="12" t="s">
        <v>22</v>
      </c>
      <c r="AW790" s="12" t="s">
        <v>36</v>
      </c>
      <c r="AX790" s="12" t="s">
        <v>74</v>
      </c>
      <c r="AY790" s="151" t="s">
        <v>181</v>
      </c>
    </row>
    <row r="791" spans="2:51" s="13" customFormat="1" ht="11.25">
      <c r="B791" s="156"/>
      <c r="D791" s="150" t="s">
        <v>193</v>
      </c>
      <c r="E791" s="157" t="s">
        <v>20</v>
      </c>
      <c r="F791" s="158" t="s">
        <v>749</v>
      </c>
      <c r="H791" s="159">
        <v>3.4</v>
      </c>
      <c r="I791" s="160"/>
      <c r="L791" s="156"/>
      <c r="M791" s="161"/>
      <c r="T791" s="162"/>
      <c r="AT791" s="157" t="s">
        <v>193</v>
      </c>
      <c r="AU791" s="157" t="s">
        <v>82</v>
      </c>
      <c r="AV791" s="13" t="s">
        <v>82</v>
      </c>
      <c r="AW791" s="13" t="s">
        <v>36</v>
      </c>
      <c r="AX791" s="13" t="s">
        <v>74</v>
      </c>
      <c r="AY791" s="157" t="s">
        <v>181</v>
      </c>
    </row>
    <row r="792" spans="2:51" s="13" customFormat="1" ht="11.25">
      <c r="B792" s="156"/>
      <c r="D792" s="150" t="s">
        <v>193</v>
      </c>
      <c r="E792" s="157" t="s">
        <v>20</v>
      </c>
      <c r="F792" s="158" t="s">
        <v>750</v>
      </c>
      <c r="H792" s="159">
        <v>1.7949999999999999</v>
      </c>
      <c r="I792" s="160"/>
      <c r="L792" s="156"/>
      <c r="M792" s="161"/>
      <c r="T792" s="162"/>
      <c r="AT792" s="157" t="s">
        <v>193</v>
      </c>
      <c r="AU792" s="157" t="s">
        <v>82</v>
      </c>
      <c r="AV792" s="13" t="s">
        <v>82</v>
      </c>
      <c r="AW792" s="13" t="s">
        <v>36</v>
      </c>
      <c r="AX792" s="13" t="s">
        <v>74</v>
      </c>
      <c r="AY792" s="157" t="s">
        <v>181</v>
      </c>
    </row>
    <row r="793" spans="2:51" s="13" customFormat="1" ht="11.25">
      <c r="B793" s="156"/>
      <c r="D793" s="150" t="s">
        <v>193</v>
      </c>
      <c r="E793" s="157" t="s">
        <v>20</v>
      </c>
      <c r="F793" s="158" t="s">
        <v>751</v>
      </c>
      <c r="H793" s="159">
        <v>6.9660000000000002</v>
      </c>
      <c r="I793" s="160"/>
      <c r="L793" s="156"/>
      <c r="M793" s="161"/>
      <c r="T793" s="162"/>
      <c r="AT793" s="157" t="s">
        <v>193</v>
      </c>
      <c r="AU793" s="157" t="s">
        <v>82</v>
      </c>
      <c r="AV793" s="13" t="s">
        <v>82</v>
      </c>
      <c r="AW793" s="13" t="s">
        <v>36</v>
      </c>
      <c r="AX793" s="13" t="s">
        <v>74</v>
      </c>
      <c r="AY793" s="157" t="s">
        <v>181</v>
      </c>
    </row>
    <row r="794" spans="2:51" s="13" customFormat="1" ht="11.25">
      <c r="B794" s="156"/>
      <c r="D794" s="150" t="s">
        <v>193</v>
      </c>
      <c r="E794" s="157" t="s">
        <v>20</v>
      </c>
      <c r="F794" s="158" t="s">
        <v>752</v>
      </c>
      <c r="H794" s="159">
        <v>5.1760000000000002</v>
      </c>
      <c r="I794" s="160"/>
      <c r="L794" s="156"/>
      <c r="M794" s="161"/>
      <c r="T794" s="162"/>
      <c r="AT794" s="157" t="s">
        <v>193</v>
      </c>
      <c r="AU794" s="157" t="s">
        <v>82</v>
      </c>
      <c r="AV794" s="13" t="s">
        <v>82</v>
      </c>
      <c r="AW794" s="13" t="s">
        <v>36</v>
      </c>
      <c r="AX794" s="13" t="s">
        <v>74</v>
      </c>
      <c r="AY794" s="157" t="s">
        <v>181</v>
      </c>
    </row>
    <row r="795" spans="2:51" s="13" customFormat="1" ht="11.25">
      <c r="B795" s="156"/>
      <c r="D795" s="150" t="s">
        <v>193</v>
      </c>
      <c r="E795" s="157" t="s">
        <v>20</v>
      </c>
      <c r="F795" s="158" t="s">
        <v>753</v>
      </c>
      <c r="H795" s="159">
        <v>0.47</v>
      </c>
      <c r="I795" s="160"/>
      <c r="L795" s="156"/>
      <c r="M795" s="161"/>
      <c r="T795" s="162"/>
      <c r="AT795" s="157" t="s">
        <v>193</v>
      </c>
      <c r="AU795" s="157" t="s">
        <v>82</v>
      </c>
      <c r="AV795" s="13" t="s">
        <v>82</v>
      </c>
      <c r="AW795" s="13" t="s">
        <v>36</v>
      </c>
      <c r="AX795" s="13" t="s">
        <v>74</v>
      </c>
      <c r="AY795" s="157" t="s">
        <v>181</v>
      </c>
    </row>
    <row r="796" spans="2:51" s="12" customFormat="1" ht="11.25">
      <c r="B796" s="149"/>
      <c r="D796" s="150" t="s">
        <v>193</v>
      </c>
      <c r="E796" s="151" t="s">
        <v>20</v>
      </c>
      <c r="F796" s="152" t="s">
        <v>201</v>
      </c>
      <c r="H796" s="151" t="s">
        <v>20</v>
      </c>
      <c r="I796" s="153"/>
      <c r="L796" s="149"/>
      <c r="M796" s="154"/>
      <c r="T796" s="155"/>
      <c r="AT796" s="151" t="s">
        <v>193</v>
      </c>
      <c r="AU796" s="151" t="s">
        <v>82</v>
      </c>
      <c r="AV796" s="12" t="s">
        <v>22</v>
      </c>
      <c r="AW796" s="12" t="s">
        <v>36</v>
      </c>
      <c r="AX796" s="12" t="s">
        <v>74</v>
      </c>
      <c r="AY796" s="151" t="s">
        <v>181</v>
      </c>
    </row>
    <row r="797" spans="2:51" s="13" customFormat="1" ht="11.25">
      <c r="B797" s="156"/>
      <c r="D797" s="150" t="s">
        <v>193</v>
      </c>
      <c r="E797" s="157" t="s">
        <v>20</v>
      </c>
      <c r="F797" s="158" t="s">
        <v>754</v>
      </c>
      <c r="H797" s="159">
        <v>1.6220000000000001</v>
      </c>
      <c r="I797" s="160"/>
      <c r="L797" s="156"/>
      <c r="M797" s="161"/>
      <c r="T797" s="162"/>
      <c r="AT797" s="157" t="s">
        <v>193</v>
      </c>
      <c r="AU797" s="157" t="s">
        <v>82</v>
      </c>
      <c r="AV797" s="13" t="s">
        <v>82</v>
      </c>
      <c r="AW797" s="13" t="s">
        <v>36</v>
      </c>
      <c r="AX797" s="13" t="s">
        <v>74</v>
      </c>
      <c r="AY797" s="157" t="s">
        <v>181</v>
      </c>
    </row>
    <row r="798" spans="2:51" s="13" customFormat="1" ht="11.25">
      <c r="B798" s="156"/>
      <c r="D798" s="150" t="s">
        <v>193</v>
      </c>
      <c r="E798" s="157" t="s">
        <v>20</v>
      </c>
      <c r="F798" s="158" t="s">
        <v>755</v>
      </c>
      <c r="H798" s="159">
        <v>2.8210000000000002</v>
      </c>
      <c r="I798" s="160"/>
      <c r="L798" s="156"/>
      <c r="M798" s="161"/>
      <c r="T798" s="162"/>
      <c r="AT798" s="157" t="s">
        <v>193</v>
      </c>
      <c r="AU798" s="157" t="s">
        <v>82</v>
      </c>
      <c r="AV798" s="13" t="s">
        <v>82</v>
      </c>
      <c r="AW798" s="13" t="s">
        <v>36</v>
      </c>
      <c r="AX798" s="13" t="s">
        <v>74</v>
      </c>
      <c r="AY798" s="157" t="s">
        <v>181</v>
      </c>
    </row>
    <row r="799" spans="2:51" s="13" customFormat="1" ht="11.25">
      <c r="B799" s="156"/>
      <c r="D799" s="150" t="s">
        <v>193</v>
      </c>
      <c r="E799" s="157" t="s">
        <v>20</v>
      </c>
      <c r="F799" s="158" t="s">
        <v>756</v>
      </c>
      <c r="H799" s="159">
        <v>7.2</v>
      </c>
      <c r="I799" s="160"/>
      <c r="L799" s="156"/>
      <c r="M799" s="161"/>
      <c r="T799" s="162"/>
      <c r="AT799" s="157" t="s">
        <v>193</v>
      </c>
      <c r="AU799" s="157" t="s">
        <v>82</v>
      </c>
      <c r="AV799" s="13" t="s">
        <v>82</v>
      </c>
      <c r="AW799" s="13" t="s">
        <v>36</v>
      </c>
      <c r="AX799" s="13" t="s">
        <v>74</v>
      </c>
      <c r="AY799" s="157" t="s">
        <v>181</v>
      </c>
    </row>
    <row r="800" spans="2:51" s="13" customFormat="1" ht="11.25">
      <c r="B800" s="156"/>
      <c r="D800" s="150" t="s">
        <v>193</v>
      </c>
      <c r="E800" s="157" t="s">
        <v>20</v>
      </c>
      <c r="F800" s="158" t="s">
        <v>757</v>
      </c>
      <c r="H800" s="159">
        <v>0.31</v>
      </c>
      <c r="I800" s="160"/>
      <c r="L800" s="156"/>
      <c r="M800" s="161"/>
      <c r="T800" s="162"/>
      <c r="AT800" s="157" t="s">
        <v>193</v>
      </c>
      <c r="AU800" s="157" t="s">
        <v>82</v>
      </c>
      <c r="AV800" s="13" t="s">
        <v>82</v>
      </c>
      <c r="AW800" s="13" t="s">
        <v>36</v>
      </c>
      <c r="AX800" s="13" t="s">
        <v>74</v>
      </c>
      <c r="AY800" s="157" t="s">
        <v>181</v>
      </c>
    </row>
    <row r="801" spans="2:65" s="15" customFormat="1" ht="11.25">
      <c r="B801" s="170"/>
      <c r="D801" s="150" t="s">
        <v>193</v>
      </c>
      <c r="E801" s="171" t="s">
        <v>20</v>
      </c>
      <c r="F801" s="172" t="s">
        <v>247</v>
      </c>
      <c r="H801" s="173">
        <v>39.697000000000003</v>
      </c>
      <c r="I801" s="174"/>
      <c r="L801" s="170"/>
      <c r="M801" s="175"/>
      <c r="T801" s="176"/>
      <c r="AT801" s="171" t="s">
        <v>193</v>
      </c>
      <c r="AU801" s="171" t="s">
        <v>82</v>
      </c>
      <c r="AV801" s="15" t="s">
        <v>182</v>
      </c>
      <c r="AW801" s="15" t="s">
        <v>36</v>
      </c>
      <c r="AX801" s="15" t="s">
        <v>74</v>
      </c>
      <c r="AY801" s="171" t="s">
        <v>181</v>
      </c>
    </row>
    <row r="802" spans="2:65" s="12" customFormat="1" ht="11.25">
      <c r="B802" s="149"/>
      <c r="D802" s="150" t="s">
        <v>193</v>
      </c>
      <c r="E802" s="151" t="s">
        <v>20</v>
      </c>
      <c r="F802" s="152" t="s">
        <v>194</v>
      </c>
      <c r="H802" s="151" t="s">
        <v>20</v>
      </c>
      <c r="I802" s="153"/>
      <c r="L802" s="149"/>
      <c r="M802" s="154"/>
      <c r="T802" s="155"/>
      <c r="AT802" s="151" t="s">
        <v>193</v>
      </c>
      <c r="AU802" s="151" t="s">
        <v>82</v>
      </c>
      <c r="AV802" s="12" t="s">
        <v>22</v>
      </c>
      <c r="AW802" s="12" t="s">
        <v>36</v>
      </c>
      <c r="AX802" s="12" t="s">
        <v>74</v>
      </c>
      <c r="AY802" s="151" t="s">
        <v>181</v>
      </c>
    </row>
    <row r="803" spans="2:65" s="13" customFormat="1" ht="22.5">
      <c r="B803" s="156"/>
      <c r="D803" s="150" t="s">
        <v>193</v>
      </c>
      <c r="E803" s="157" t="s">
        <v>20</v>
      </c>
      <c r="F803" s="158" t="s">
        <v>814</v>
      </c>
      <c r="H803" s="159">
        <v>3.6269999999999998</v>
      </c>
      <c r="I803" s="160"/>
      <c r="L803" s="156"/>
      <c r="M803" s="161"/>
      <c r="T803" s="162"/>
      <c r="AT803" s="157" t="s">
        <v>193</v>
      </c>
      <c r="AU803" s="157" t="s">
        <v>82</v>
      </c>
      <c r="AV803" s="13" t="s">
        <v>82</v>
      </c>
      <c r="AW803" s="13" t="s">
        <v>36</v>
      </c>
      <c r="AX803" s="13" t="s">
        <v>74</v>
      </c>
      <c r="AY803" s="157" t="s">
        <v>181</v>
      </c>
    </row>
    <row r="804" spans="2:65" s="12" customFormat="1" ht="11.25">
      <c r="B804" s="149"/>
      <c r="D804" s="150" t="s">
        <v>193</v>
      </c>
      <c r="E804" s="151" t="s">
        <v>20</v>
      </c>
      <c r="F804" s="152" t="s">
        <v>199</v>
      </c>
      <c r="H804" s="151" t="s">
        <v>20</v>
      </c>
      <c r="I804" s="153"/>
      <c r="L804" s="149"/>
      <c r="M804" s="154"/>
      <c r="T804" s="155"/>
      <c r="AT804" s="151" t="s">
        <v>193</v>
      </c>
      <c r="AU804" s="151" t="s">
        <v>82</v>
      </c>
      <c r="AV804" s="12" t="s">
        <v>22</v>
      </c>
      <c r="AW804" s="12" t="s">
        <v>36</v>
      </c>
      <c r="AX804" s="12" t="s">
        <v>74</v>
      </c>
      <c r="AY804" s="151" t="s">
        <v>181</v>
      </c>
    </row>
    <row r="805" spans="2:65" s="13" customFormat="1" ht="22.5">
      <c r="B805" s="156"/>
      <c r="D805" s="150" t="s">
        <v>193</v>
      </c>
      <c r="E805" s="157" t="s">
        <v>20</v>
      </c>
      <c r="F805" s="158" t="s">
        <v>815</v>
      </c>
      <c r="H805" s="159">
        <v>5.0960000000000001</v>
      </c>
      <c r="I805" s="160"/>
      <c r="L805" s="156"/>
      <c r="M805" s="161"/>
      <c r="T805" s="162"/>
      <c r="AT805" s="157" t="s">
        <v>193</v>
      </c>
      <c r="AU805" s="157" t="s">
        <v>82</v>
      </c>
      <c r="AV805" s="13" t="s">
        <v>82</v>
      </c>
      <c r="AW805" s="13" t="s">
        <v>36</v>
      </c>
      <c r="AX805" s="13" t="s">
        <v>74</v>
      </c>
      <c r="AY805" s="157" t="s">
        <v>181</v>
      </c>
    </row>
    <row r="806" spans="2:65" s="12" customFormat="1" ht="11.25">
      <c r="B806" s="149"/>
      <c r="D806" s="150" t="s">
        <v>193</v>
      </c>
      <c r="E806" s="151" t="s">
        <v>20</v>
      </c>
      <c r="F806" s="152" t="s">
        <v>201</v>
      </c>
      <c r="H806" s="151" t="s">
        <v>20</v>
      </c>
      <c r="I806" s="153"/>
      <c r="L806" s="149"/>
      <c r="M806" s="154"/>
      <c r="T806" s="155"/>
      <c r="AT806" s="151" t="s">
        <v>193</v>
      </c>
      <c r="AU806" s="151" t="s">
        <v>82</v>
      </c>
      <c r="AV806" s="12" t="s">
        <v>22</v>
      </c>
      <c r="AW806" s="12" t="s">
        <v>36</v>
      </c>
      <c r="AX806" s="12" t="s">
        <v>74</v>
      </c>
      <c r="AY806" s="151" t="s">
        <v>181</v>
      </c>
    </row>
    <row r="807" spans="2:65" s="13" customFormat="1" ht="22.5">
      <c r="B807" s="156"/>
      <c r="D807" s="150" t="s">
        <v>193</v>
      </c>
      <c r="E807" s="157" t="s">
        <v>20</v>
      </c>
      <c r="F807" s="158" t="s">
        <v>816</v>
      </c>
      <c r="H807" s="159">
        <v>4.0369999999999999</v>
      </c>
      <c r="I807" s="160"/>
      <c r="L807" s="156"/>
      <c r="M807" s="161"/>
      <c r="T807" s="162"/>
      <c r="AT807" s="157" t="s">
        <v>193</v>
      </c>
      <c r="AU807" s="157" t="s">
        <v>82</v>
      </c>
      <c r="AV807" s="13" t="s">
        <v>82</v>
      </c>
      <c r="AW807" s="13" t="s">
        <v>36</v>
      </c>
      <c r="AX807" s="13" t="s">
        <v>74</v>
      </c>
      <c r="AY807" s="157" t="s">
        <v>181</v>
      </c>
    </row>
    <row r="808" spans="2:65" s="15" customFormat="1" ht="11.25">
      <c r="B808" s="170"/>
      <c r="D808" s="150" t="s">
        <v>193</v>
      </c>
      <c r="E808" s="171" t="s">
        <v>20</v>
      </c>
      <c r="F808" s="172" t="s">
        <v>247</v>
      </c>
      <c r="H808" s="173">
        <v>12.76</v>
      </c>
      <c r="I808" s="174"/>
      <c r="L808" s="170"/>
      <c r="M808" s="175"/>
      <c r="T808" s="176"/>
      <c r="AT808" s="171" t="s">
        <v>193</v>
      </c>
      <c r="AU808" s="171" t="s">
        <v>82</v>
      </c>
      <c r="AV808" s="15" t="s">
        <v>182</v>
      </c>
      <c r="AW808" s="15" t="s">
        <v>36</v>
      </c>
      <c r="AX808" s="15" t="s">
        <v>74</v>
      </c>
      <c r="AY808" s="171" t="s">
        <v>181</v>
      </c>
    </row>
    <row r="809" spans="2:65" s="14" customFormat="1" ht="11.25">
      <c r="B809" s="163"/>
      <c r="D809" s="150" t="s">
        <v>193</v>
      </c>
      <c r="E809" s="164" t="s">
        <v>20</v>
      </c>
      <c r="F809" s="165" t="s">
        <v>202</v>
      </c>
      <c r="H809" s="166">
        <v>52.457000000000001</v>
      </c>
      <c r="I809" s="167"/>
      <c r="L809" s="163"/>
      <c r="M809" s="168"/>
      <c r="T809" s="169"/>
      <c r="AT809" s="164" t="s">
        <v>193</v>
      </c>
      <c r="AU809" s="164" t="s">
        <v>82</v>
      </c>
      <c r="AV809" s="14" t="s">
        <v>189</v>
      </c>
      <c r="AW809" s="14" t="s">
        <v>36</v>
      </c>
      <c r="AX809" s="14" t="s">
        <v>22</v>
      </c>
      <c r="AY809" s="164" t="s">
        <v>181</v>
      </c>
    </row>
    <row r="810" spans="2:65" s="1" customFormat="1" ht="16.5" customHeight="1">
      <c r="B810" s="33"/>
      <c r="C810" s="132" t="s">
        <v>817</v>
      </c>
      <c r="D810" s="132" t="s">
        <v>184</v>
      </c>
      <c r="E810" s="133" t="s">
        <v>818</v>
      </c>
      <c r="F810" s="134" t="s">
        <v>819</v>
      </c>
      <c r="G810" s="135" t="s">
        <v>280</v>
      </c>
      <c r="H810" s="136">
        <v>85.06</v>
      </c>
      <c r="I810" s="137"/>
      <c r="J810" s="138">
        <f>ROUND(I810*H810,2)</f>
        <v>0</v>
      </c>
      <c r="K810" s="134" t="s">
        <v>188</v>
      </c>
      <c r="L810" s="33"/>
      <c r="M810" s="139" t="s">
        <v>20</v>
      </c>
      <c r="N810" s="140" t="s">
        <v>45</v>
      </c>
      <c r="P810" s="141">
        <f>O810*H810</f>
        <v>0</v>
      </c>
      <c r="Q810" s="141">
        <v>9.0000000000000006E-5</v>
      </c>
      <c r="R810" s="141">
        <f>Q810*H810</f>
        <v>7.6554000000000006E-3</v>
      </c>
      <c r="S810" s="141">
        <v>0</v>
      </c>
      <c r="T810" s="142">
        <f>S810*H810</f>
        <v>0</v>
      </c>
      <c r="AR810" s="143" t="s">
        <v>317</v>
      </c>
      <c r="AT810" s="143" t="s">
        <v>184</v>
      </c>
      <c r="AU810" s="143" t="s">
        <v>82</v>
      </c>
      <c r="AY810" s="18" t="s">
        <v>181</v>
      </c>
      <c r="BE810" s="144">
        <f>IF(N810="základní",J810,0)</f>
        <v>0</v>
      </c>
      <c r="BF810" s="144">
        <f>IF(N810="snížená",J810,0)</f>
        <v>0</v>
      </c>
      <c r="BG810" s="144">
        <f>IF(N810="zákl. přenesená",J810,0)</f>
        <v>0</v>
      </c>
      <c r="BH810" s="144">
        <f>IF(N810="sníž. přenesená",J810,0)</f>
        <v>0</v>
      </c>
      <c r="BI810" s="144">
        <f>IF(N810="nulová",J810,0)</f>
        <v>0</v>
      </c>
      <c r="BJ810" s="18" t="s">
        <v>22</v>
      </c>
      <c r="BK810" s="144">
        <f>ROUND(I810*H810,2)</f>
        <v>0</v>
      </c>
      <c r="BL810" s="18" t="s">
        <v>317</v>
      </c>
      <c r="BM810" s="143" t="s">
        <v>820</v>
      </c>
    </row>
    <row r="811" spans="2:65" s="1" customFormat="1" ht="11.25">
      <c r="B811" s="33"/>
      <c r="D811" s="145" t="s">
        <v>191</v>
      </c>
      <c r="F811" s="146" t="s">
        <v>821</v>
      </c>
      <c r="I811" s="147"/>
      <c r="L811" s="33"/>
      <c r="M811" s="148"/>
      <c r="T811" s="54"/>
      <c r="AT811" s="18" t="s">
        <v>191</v>
      </c>
      <c r="AU811" s="18" t="s">
        <v>82</v>
      </c>
    </row>
    <row r="812" spans="2:65" s="12" customFormat="1" ht="11.25">
      <c r="B812" s="149"/>
      <c r="D812" s="150" t="s">
        <v>193</v>
      </c>
      <c r="E812" s="151" t="s">
        <v>20</v>
      </c>
      <c r="F812" s="152" t="s">
        <v>194</v>
      </c>
      <c r="H812" s="151" t="s">
        <v>20</v>
      </c>
      <c r="I812" s="153"/>
      <c r="L812" s="149"/>
      <c r="M812" s="154"/>
      <c r="T812" s="155"/>
      <c r="AT812" s="151" t="s">
        <v>193</v>
      </c>
      <c r="AU812" s="151" t="s">
        <v>82</v>
      </c>
      <c r="AV812" s="12" t="s">
        <v>22</v>
      </c>
      <c r="AW812" s="12" t="s">
        <v>36</v>
      </c>
      <c r="AX812" s="12" t="s">
        <v>74</v>
      </c>
      <c r="AY812" s="151" t="s">
        <v>181</v>
      </c>
    </row>
    <row r="813" spans="2:65" s="13" customFormat="1" ht="22.5">
      <c r="B813" s="156"/>
      <c r="D813" s="150" t="s">
        <v>193</v>
      </c>
      <c r="E813" s="157" t="s">
        <v>20</v>
      </c>
      <c r="F813" s="158" t="s">
        <v>822</v>
      </c>
      <c r="H813" s="159">
        <v>24.18</v>
      </c>
      <c r="I813" s="160"/>
      <c r="L813" s="156"/>
      <c r="M813" s="161"/>
      <c r="T813" s="162"/>
      <c r="AT813" s="157" t="s">
        <v>193</v>
      </c>
      <c r="AU813" s="157" t="s">
        <v>82</v>
      </c>
      <c r="AV813" s="13" t="s">
        <v>82</v>
      </c>
      <c r="AW813" s="13" t="s">
        <v>36</v>
      </c>
      <c r="AX813" s="13" t="s">
        <v>74</v>
      </c>
      <c r="AY813" s="157" t="s">
        <v>181</v>
      </c>
    </row>
    <row r="814" spans="2:65" s="12" customFormat="1" ht="11.25">
      <c r="B814" s="149"/>
      <c r="D814" s="150" t="s">
        <v>193</v>
      </c>
      <c r="E814" s="151" t="s">
        <v>20</v>
      </c>
      <c r="F814" s="152" t="s">
        <v>199</v>
      </c>
      <c r="H814" s="151" t="s">
        <v>20</v>
      </c>
      <c r="I814" s="153"/>
      <c r="L814" s="149"/>
      <c r="M814" s="154"/>
      <c r="T814" s="155"/>
      <c r="AT814" s="151" t="s">
        <v>193</v>
      </c>
      <c r="AU814" s="151" t="s">
        <v>82</v>
      </c>
      <c r="AV814" s="12" t="s">
        <v>22</v>
      </c>
      <c r="AW814" s="12" t="s">
        <v>36</v>
      </c>
      <c r="AX814" s="12" t="s">
        <v>74</v>
      </c>
      <c r="AY814" s="151" t="s">
        <v>181</v>
      </c>
    </row>
    <row r="815" spans="2:65" s="13" customFormat="1" ht="11.25">
      <c r="B815" s="156"/>
      <c r="D815" s="150" t="s">
        <v>193</v>
      </c>
      <c r="E815" s="157" t="s">
        <v>20</v>
      </c>
      <c r="F815" s="158" t="s">
        <v>823</v>
      </c>
      <c r="H815" s="159">
        <v>33.97</v>
      </c>
      <c r="I815" s="160"/>
      <c r="L815" s="156"/>
      <c r="M815" s="161"/>
      <c r="T815" s="162"/>
      <c r="AT815" s="157" t="s">
        <v>193</v>
      </c>
      <c r="AU815" s="157" t="s">
        <v>82</v>
      </c>
      <c r="AV815" s="13" t="s">
        <v>82</v>
      </c>
      <c r="AW815" s="13" t="s">
        <v>36</v>
      </c>
      <c r="AX815" s="13" t="s">
        <v>74</v>
      </c>
      <c r="AY815" s="157" t="s">
        <v>181</v>
      </c>
    </row>
    <row r="816" spans="2:65" s="12" customFormat="1" ht="11.25">
      <c r="B816" s="149"/>
      <c r="D816" s="150" t="s">
        <v>193</v>
      </c>
      <c r="E816" s="151" t="s">
        <v>20</v>
      </c>
      <c r="F816" s="152" t="s">
        <v>201</v>
      </c>
      <c r="H816" s="151" t="s">
        <v>20</v>
      </c>
      <c r="I816" s="153"/>
      <c r="L816" s="149"/>
      <c r="M816" s="154"/>
      <c r="T816" s="155"/>
      <c r="AT816" s="151" t="s">
        <v>193</v>
      </c>
      <c r="AU816" s="151" t="s">
        <v>82</v>
      </c>
      <c r="AV816" s="12" t="s">
        <v>22</v>
      </c>
      <c r="AW816" s="12" t="s">
        <v>36</v>
      </c>
      <c r="AX816" s="12" t="s">
        <v>74</v>
      </c>
      <c r="AY816" s="151" t="s">
        <v>181</v>
      </c>
    </row>
    <row r="817" spans="2:65" s="13" customFormat="1" ht="11.25">
      <c r="B817" s="156"/>
      <c r="D817" s="150" t="s">
        <v>193</v>
      </c>
      <c r="E817" s="157" t="s">
        <v>20</v>
      </c>
      <c r="F817" s="158" t="s">
        <v>824</v>
      </c>
      <c r="H817" s="159">
        <v>26.91</v>
      </c>
      <c r="I817" s="160"/>
      <c r="L817" s="156"/>
      <c r="M817" s="161"/>
      <c r="T817" s="162"/>
      <c r="AT817" s="157" t="s">
        <v>193</v>
      </c>
      <c r="AU817" s="157" t="s">
        <v>82</v>
      </c>
      <c r="AV817" s="13" t="s">
        <v>82</v>
      </c>
      <c r="AW817" s="13" t="s">
        <v>36</v>
      </c>
      <c r="AX817" s="13" t="s">
        <v>74</v>
      </c>
      <c r="AY817" s="157" t="s">
        <v>181</v>
      </c>
    </row>
    <row r="818" spans="2:65" s="14" customFormat="1" ht="11.25">
      <c r="B818" s="163"/>
      <c r="D818" s="150" t="s">
        <v>193</v>
      </c>
      <c r="E818" s="164" t="s">
        <v>20</v>
      </c>
      <c r="F818" s="165" t="s">
        <v>202</v>
      </c>
      <c r="H818" s="166">
        <v>85.06</v>
      </c>
      <c r="I818" s="167"/>
      <c r="L818" s="163"/>
      <c r="M818" s="168"/>
      <c r="T818" s="169"/>
      <c r="AT818" s="164" t="s">
        <v>193</v>
      </c>
      <c r="AU818" s="164" t="s">
        <v>82</v>
      </c>
      <c r="AV818" s="14" t="s">
        <v>189</v>
      </c>
      <c r="AW818" s="14" t="s">
        <v>36</v>
      </c>
      <c r="AX818" s="14" t="s">
        <v>22</v>
      </c>
      <c r="AY818" s="164" t="s">
        <v>181</v>
      </c>
    </row>
    <row r="819" spans="2:65" s="1" customFormat="1" ht="24.2" customHeight="1">
      <c r="B819" s="33"/>
      <c r="C819" s="132" t="s">
        <v>825</v>
      </c>
      <c r="D819" s="132" t="s">
        <v>184</v>
      </c>
      <c r="E819" s="133" t="s">
        <v>826</v>
      </c>
      <c r="F819" s="134" t="s">
        <v>827</v>
      </c>
      <c r="G819" s="135" t="s">
        <v>280</v>
      </c>
      <c r="H819" s="136">
        <v>85.06</v>
      </c>
      <c r="I819" s="137"/>
      <c r="J819" s="138">
        <f>ROUND(I819*H819,2)</f>
        <v>0</v>
      </c>
      <c r="K819" s="134" t="s">
        <v>188</v>
      </c>
      <c r="L819" s="33"/>
      <c r="M819" s="139" t="s">
        <v>20</v>
      </c>
      <c r="N819" s="140" t="s">
        <v>45</v>
      </c>
      <c r="P819" s="141">
        <f>O819*H819</f>
        <v>0</v>
      </c>
      <c r="Q819" s="141">
        <v>2.0000000000000002E-5</v>
      </c>
      <c r="R819" s="141">
        <f>Q819*H819</f>
        <v>1.7012000000000002E-3</v>
      </c>
      <c r="S819" s="141">
        <v>0</v>
      </c>
      <c r="T819" s="142">
        <f>S819*H819</f>
        <v>0</v>
      </c>
      <c r="AR819" s="143" t="s">
        <v>317</v>
      </c>
      <c r="AT819" s="143" t="s">
        <v>184</v>
      </c>
      <c r="AU819" s="143" t="s">
        <v>82</v>
      </c>
      <c r="AY819" s="18" t="s">
        <v>181</v>
      </c>
      <c r="BE819" s="144">
        <f>IF(N819="základní",J819,0)</f>
        <v>0</v>
      </c>
      <c r="BF819" s="144">
        <f>IF(N819="snížená",J819,0)</f>
        <v>0</v>
      </c>
      <c r="BG819" s="144">
        <f>IF(N819="zákl. přenesená",J819,0)</f>
        <v>0</v>
      </c>
      <c r="BH819" s="144">
        <f>IF(N819="sníž. přenesená",J819,0)</f>
        <v>0</v>
      </c>
      <c r="BI819" s="144">
        <f>IF(N819="nulová",J819,0)</f>
        <v>0</v>
      </c>
      <c r="BJ819" s="18" t="s">
        <v>22</v>
      </c>
      <c r="BK819" s="144">
        <f>ROUND(I819*H819,2)</f>
        <v>0</v>
      </c>
      <c r="BL819" s="18" t="s">
        <v>317</v>
      </c>
      <c r="BM819" s="143" t="s">
        <v>828</v>
      </c>
    </row>
    <row r="820" spans="2:65" s="1" customFormat="1" ht="11.25">
      <c r="B820" s="33"/>
      <c r="D820" s="145" t="s">
        <v>191</v>
      </c>
      <c r="F820" s="146" t="s">
        <v>829</v>
      </c>
      <c r="I820" s="147"/>
      <c r="L820" s="33"/>
      <c r="M820" s="148"/>
      <c r="T820" s="54"/>
      <c r="AT820" s="18" t="s">
        <v>191</v>
      </c>
      <c r="AU820" s="18" t="s">
        <v>82</v>
      </c>
    </row>
    <row r="821" spans="2:65" s="1" customFormat="1" ht="24.2" customHeight="1">
      <c r="B821" s="33"/>
      <c r="C821" s="132" t="s">
        <v>830</v>
      </c>
      <c r="D821" s="132" t="s">
        <v>184</v>
      </c>
      <c r="E821" s="133" t="s">
        <v>831</v>
      </c>
      <c r="F821" s="134" t="s">
        <v>832</v>
      </c>
      <c r="G821" s="135" t="s">
        <v>280</v>
      </c>
      <c r="H821" s="136">
        <v>85.06</v>
      </c>
      <c r="I821" s="137"/>
      <c r="J821" s="138">
        <f>ROUND(I821*H821,2)</f>
        <v>0</v>
      </c>
      <c r="K821" s="134" t="s">
        <v>188</v>
      </c>
      <c r="L821" s="33"/>
      <c r="M821" s="139" t="s">
        <v>20</v>
      </c>
      <c r="N821" s="140" t="s">
        <v>45</v>
      </c>
      <c r="P821" s="141">
        <f>O821*H821</f>
        <v>0</v>
      </c>
      <c r="Q821" s="141">
        <v>1.42E-3</v>
      </c>
      <c r="R821" s="141">
        <f>Q821*H821</f>
        <v>0.12078520000000001</v>
      </c>
      <c r="S821" s="141">
        <v>0</v>
      </c>
      <c r="T821" s="142">
        <f>S821*H821</f>
        <v>0</v>
      </c>
      <c r="AR821" s="143" t="s">
        <v>317</v>
      </c>
      <c r="AT821" s="143" t="s">
        <v>184</v>
      </c>
      <c r="AU821" s="143" t="s">
        <v>82</v>
      </c>
      <c r="AY821" s="18" t="s">
        <v>181</v>
      </c>
      <c r="BE821" s="144">
        <f>IF(N821="základní",J821,0)</f>
        <v>0</v>
      </c>
      <c r="BF821" s="144">
        <f>IF(N821="snížená",J821,0)</f>
        <v>0</v>
      </c>
      <c r="BG821" s="144">
        <f>IF(N821="zákl. přenesená",J821,0)</f>
        <v>0</v>
      </c>
      <c r="BH821" s="144">
        <f>IF(N821="sníž. přenesená",J821,0)</f>
        <v>0</v>
      </c>
      <c r="BI821" s="144">
        <f>IF(N821="nulová",J821,0)</f>
        <v>0</v>
      </c>
      <c r="BJ821" s="18" t="s">
        <v>22</v>
      </c>
      <c r="BK821" s="144">
        <f>ROUND(I821*H821,2)</f>
        <v>0</v>
      </c>
      <c r="BL821" s="18" t="s">
        <v>317</v>
      </c>
      <c r="BM821" s="143" t="s">
        <v>833</v>
      </c>
    </row>
    <row r="822" spans="2:65" s="1" customFormat="1" ht="11.25">
      <c r="B822" s="33"/>
      <c r="D822" s="145" t="s">
        <v>191</v>
      </c>
      <c r="F822" s="146" t="s">
        <v>834</v>
      </c>
      <c r="I822" s="147"/>
      <c r="L822" s="33"/>
      <c r="M822" s="148"/>
      <c r="T822" s="54"/>
      <c r="AT822" s="18" t="s">
        <v>191</v>
      </c>
      <c r="AU822" s="18" t="s">
        <v>82</v>
      </c>
    </row>
    <row r="823" spans="2:65" s="12" customFormat="1" ht="11.25">
      <c r="B823" s="149"/>
      <c r="D823" s="150" t="s">
        <v>193</v>
      </c>
      <c r="E823" s="151" t="s">
        <v>20</v>
      </c>
      <c r="F823" s="152" t="s">
        <v>194</v>
      </c>
      <c r="H823" s="151" t="s">
        <v>20</v>
      </c>
      <c r="I823" s="153"/>
      <c r="L823" s="149"/>
      <c r="M823" s="154"/>
      <c r="T823" s="155"/>
      <c r="AT823" s="151" t="s">
        <v>193</v>
      </c>
      <c r="AU823" s="151" t="s">
        <v>82</v>
      </c>
      <c r="AV823" s="12" t="s">
        <v>22</v>
      </c>
      <c r="AW823" s="12" t="s">
        <v>36</v>
      </c>
      <c r="AX823" s="12" t="s">
        <v>74</v>
      </c>
      <c r="AY823" s="151" t="s">
        <v>181</v>
      </c>
    </row>
    <row r="824" spans="2:65" s="13" customFormat="1" ht="22.5">
      <c r="B824" s="156"/>
      <c r="D824" s="150" t="s">
        <v>193</v>
      </c>
      <c r="E824" s="157" t="s">
        <v>20</v>
      </c>
      <c r="F824" s="158" t="s">
        <v>822</v>
      </c>
      <c r="H824" s="159">
        <v>24.18</v>
      </c>
      <c r="I824" s="160"/>
      <c r="L824" s="156"/>
      <c r="M824" s="161"/>
      <c r="T824" s="162"/>
      <c r="AT824" s="157" t="s">
        <v>193</v>
      </c>
      <c r="AU824" s="157" t="s">
        <v>82</v>
      </c>
      <c r="AV824" s="13" t="s">
        <v>82</v>
      </c>
      <c r="AW824" s="13" t="s">
        <v>36</v>
      </c>
      <c r="AX824" s="13" t="s">
        <v>74</v>
      </c>
      <c r="AY824" s="157" t="s">
        <v>181</v>
      </c>
    </row>
    <row r="825" spans="2:65" s="12" customFormat="1" ht="11.25">
      <c r="B825" s="149"/>
      <c r="D825" s="150" t="s">
        <v>193</v>
      </c>
      <c r="E825" s="151" t="s">
        <v>20</v>
      </c>
      <c r="F825" s="152" t="s">
        <v>199</v>
      </c>
      <c r="H825" s="151" t="s">
        <v>20</v>
      </c>
      <c r="I825" s="153"/>
      <c r="L825" s="149"/>
      <c r="M825" s="154"/>
      <c r="T825" s="155"/>
      <c r="AT825" s="151" t="s">
        <v>193</v>
      </c>
      <c r="AU825" s="151" t="s">
        <v>82</v>
      </c>
      <c r="AV825" s="12" t="s">
        <v>22</v>
      </c>
      <c r="AW825" s="12" t="s">
        <v>36</v>
      </c>
      <c r="AX825" s="12" t="s">
        <v>74</v>
      </c>
      <c r="AY825" s="151" t="s">
        <v>181</v>
      </c>
    </row>
    <row r="826" spans="2:65" s="13" customFormat="1" ht="11.25">
      <c r="B826" s="156"/>
      <c r="D826" s="150" t="s">
        <v>193</v>
      </c>
      <c r="E826" s="157" t="s">
        <v>20</v>
      </c>
      <c r="F826" s="158" t="s">
        <v>823</v>
      </c>
      <c r="H826" s="159">
        <v>33.97</v>
      </c>
      <c r="I826" s="160"/>
      <c r="L826" s="156"/>
      <c r="M826" s="161"/>
      <c r="T826" s="162"/>
      <c r="AT826" s="157" t="s">
        <v>193</v>
      </c>
      <c r="AU826" s="157" t="s">
        <v>82</v>
      </c>
      <c r="AV826" s="13" t="s">
        <v>82</v>
      </c>
      <c r="AW826" s="13" t="s">
        <v>36</v>
      </c>
      <c r="AX826" s="13" t="s">
        <v>74</v>
      </c>
      <c r="AY826" s="157" t="s">
        <v>181</v>
      </c>
    </row>
    <row r="827" spans="2:65" s="12" customFormat="1" ht="11.25">
      <c r="B827" s="149"/>
      <c r="D827" s="150" t="s">
        <v>193</v>
      </c>
      <c r="E827" s="151" t="s">
        <v>20</v>
      </c>
      <c r="F827" s="152" t="s">
        <v>201</v>
      </c>
      <c r="H827" s="151" t="s">
        <v>20</v>
      </c>
      <c r="I827" s="153"/>
      <c r="L827" s="149"/>
      <c r="M827" s="154"/>
      <c r="T827" s="155"/>
      <c r="AT827" s="151" t="s">
        <v>193</v>
      </c>
      <c r="AU827" s="151" t="s">
        <v>82</v>
      </c>
      <c r="AV827" s="12" t="s">
        <v>22</v>
      </c>
      <c r="AW827" s="12" t="s">
        <v>36</v>
      </c>
      <c r="AX827" s="12" t="s">
        <v>74</v>
      </c>
      <c r="AY827" s="151" t="s">
        <v>181</v>
      </c>
    </row>
    <row r="828" spans="2:65" s="13" customFormat="1" ht="11.25">
      <c r="B828" s="156"/>
      <c r="D828" s="150" t="s">
        <v>193</v>
      </c>
      <c r="E828" s="157" t="s">
        <v>20</v>
      </c>
      <c r="F828" s="158" t="s">
        <v>824</v>
      </c>
      <c r="H828" s="159">
        <v>26.91</v>
      </c>
      <c r="I828" s="160"/>
      <c r="L828" s="156"/>
      <c r="M828" s="161"/>
      <c r="T828" s="162"/>
      <c r="AT828" s="157" t="s">
        <v>193</v>
      </c>
      <c r="AU828" s="157" t="s">
        <v>82</v>
      </c>
      <c r="AV828" s="13" t="s">
        <v>82</v>
      </c>
      <c r="AW828" s="13" t="s">
        <v>36</v>
      </c>
      <c r="AX828" s="13" t="s">
        <v>74</v>
      </c>
      <c r="AY828" s="157" t="s">
        <v>181</v>
      </c>
    </row>
    <row r="829" spans="2:65" s="14" customFormat="1" ht="11.25">
      <c r="B829" s="163"/>
      <c r="D829" s="150" t="s">
        <v>193</v>
      </c>
      <c r="E829" s="164" t="s">
        <v>20</v>
      </c>
      <c r="F829" s="165" t="s">
        <v>202</v>
      </c>
      <c r="H829" s="166">
        <v>85.06</v>
      </c>
      <c r="I829" s="167"/>
      <c r="L829" s="163"/>
      <c r="M829" s="168"/>
      <c r="T829" s="169"/>
      <c r="AT829" s="164" t="s">
        <v>193</v>
      </c>
      <c r="AU829" s="164" t="s">
        <v>82</v>
      </c>
      <c r="AV829" s="14" t="s">
        <v>189</v>
      </c>
      <c r="AW829" s="14" t="s">
        <v>36</v>
      </c>
      <c r="AX829" s="14" t="s">
        <v>22</v>
      </c>
      <c r="AY829" s="164" t="s">
        <v>181</v>
      </c>
    </row>
    <row r="830" spans="2:65" s="1" customFormat="1" ht="24.2" customHeight="1">
      <c r="B830" s="33"/>
      <c r="C830" s="132" t="s">
        <v>835</v>
      </c>
      <c r="D830" s="132" t="s">
        <v>184</v>
      </c>
      <c r="E830" s="133" t="s">
        <v>836</v>
      </c>
      <c r="F830" s="134" t="s">
        <v>837</v>
      </c>
      <c r="G830" s="135" t="s">
        <v>211</v>
      </c>
      <c r="H830" s="136">
        <v>39.697000000000003</v>
      </c>
      <c r="I830" s="137"/>
      <c r="J830" s="138">
        <f>ROUND(I830*H830,2)</f>
        <v>0</v>
      </c>
      <c r="K830" s="134" t="s">
        <v>188</v>
      </c>
      <c r="L830" s="33"/>
      <c r="M830" s="139" t="s">
        <v>20</v>
      </c>
      <c r="N830" s="140" t="s">
        <v>45</v>
      </c>
      <c r="P830" s="141">
        <f>O830*H830</f>
        <v>0</v>
      </c>
      <c r="Q830" s="141">
        <v>5.0000000000000002E-5</v>
      </c>
      <c r="R830" s="141">
        <f>Q830*H830</f>
        <v>1.9848500000000002E-3</v>
      </c>
      <c r="S830" s="141">
        <v>0</v>
      </c>
      <c r="T830" s="142">
        <f>S830*H830</f>
        <v>0</v>
      </c>
      <c r="AR830" s="143" t="s">
        <v>317</v>
      </c>
      <c r="AT830" s="143" t="s">
        <v>184</v>
      </c>
      <c r="AU830" s="143" t="s">
        <v>82</v>
      </c>
      <c r="AY830" s="18" t="s">
        <v>181</v>
      </c>
      <c r="BE830" s="144">
        <f>IF(N830="základní",J830,0)</f>
        <v>0</v>
      </c>
      <c r="BF830" s="144">
        <f>IF(N830="snížená",J830,0)</f>
        <v>0</v>
      </c>
      <c r="BG830" s="144">
        <f>IF(N830="zákl. přenesená",J830,0)</f>
        <v>0</v>
      </c>
      <c r="BH830" s="144">
        <f>IF(N830="sníž. přenesená",J830,0)</f>
        <v>0</v>
      </c>
      <c r="BI830" s="144">
        <f>IF(N830="nulová",J830,0)</f>
        <v>0</v>
      </c>
      <c r="BJ830" s="18" t="s">
        <v>22</v>
      </c>
      <c r="BK830" s="144">
        <f>ROUND(I830*H830,2)</f>
        <v>0</v>
      </c>
      <c r="BL830" s="18" t="s">
        <v>317</v>
      </c>
      <c r="BM830" s="143" t="s">
        <v>838</v>
      </c>
    </row>
    <row r="831" spans="2:65" s="1" customFormat="1" ht="11.25">
      <c r="B831" s="33"/>
      <c r="D831" s="145" t="s">
        <v>191</v>
      </c>
      <c r="F831" s="146" t="s">
        <v>839</v>
      </c>
      <c r="I831" s="147"/>
      <c r="L831" s="33"/>
      <c r="M831" s="148"/>
      <c r="T831" s="54"/>
      <c r="AT831" s="18" t="s">
        <v>191</v>
      </c>
      <c r="AU831" s="18" t="s">
        <v>82</v>
      </c>
    </row>
    <row r="832" spans="2:65" s="12" customFormat="1" ht="11.25">
      <c r="B832" s="149"/>
      <c r="D832" s="150" t="s">
        <v>193</v>
      </c>
      <c r="E832" s="151" t="s">
        <v>20</v>
      </c>
      <c r="F832" s="152" t="s">
        <v>194</v>
      </c>
      <c r="H832" s="151" t="s">
        <v>20</v>
      </c>
      <c r="I832" s="153"/>
      <c r="L832" s="149"/>
      <c r="M832" s="154"/>
      <c r="T832" s="155"/>
      <c r="AT832" s="151" t="s">
        <v>193</v>
      </c>
      <c r="AU832" s="151" t="s">
        <v>82</v>
      </c>
      <c r="AV832" s="12" t="s">
        <v>22</v>
      </c>
      <c r="AW832" s="12" t="s">
        <v>36</v>
      </c>
      <c r="AX832" s="12" t="s">
        <v>74</v>
      </c>
      <c r="AY832" s="151" t="s">
        <v>181</v>
      </c>
    </row>
    <row r="833" spans="2:51" s="13" customFormat="1" ht="11.25">
      <c r="B833" s="156"/>
      <c r="D833" s="150" t="s">
        <v>193</v>
      </c>
      <c r="E833" s="157" t="s">
        <v>20</v>
      </c>
      <c r="F833" s="158" t="s">
        <v>745</v>
      </c>
      <c r="H833" s="159">
        <v>5.4889999999999999</v>
      </c>
      <c r="I833" s="160"/>
      <c r="L833" s="156"/>
      <c r="M833" s="161"/>
      <c r="T833" s="162"/>
      <c r="AT833" s="157" t="s">
        <v>193</v>
      </c>
      <c r="AU833" s="157" t="s">
        <v>82</v>
      </c>
      <c r="AV833" s="13" t="s">
        <v>82</v>
      </c>
      <c r="AW833" s="13" t="s">
        <v>36</v>
      </c>
      <c r="AX833" s="13" t="s">
        <v>74</v>
      </c>
      <c r="AY833" s="157" t="s">
        <v>181</v>
      </c>
    </row>
    <row r="834" spans="2:51" s="13" customFormat="1" ht="11.25">
      <c r="B834" s="156"/>
      <c r="D834" s="150" t="s">
        <v>193</v>
      </c>
      <c r="E834" s="157" t="s">
        <v>20</v>
      </c>
      <c r="F834" s="158" t="s">
        <v>746</v>
      </c>
      <c r="H834" s="159">
        <v>1.0580000000000001</v>
      </c>
      <c r="I834" s="160"/>
      <c r="L834" s="156"/>
      <c r="M834" s="161"/>
      <c r="T834" s="162"/>
      <c r="AT834" s="157" t="s">
        <v>193</v>
      </c>
      <c r="AU834" s="157" t="s">
        <v>82</v>
      </c>
      <c r="AV834" s="13" t="s">
        <v>82</v>
      </c>
      <c r="AW834" s="13" t="s">
        <v>36</v>
      </c>
      <c r="AX834" s="13" t="s">
        <v>74</v>
      </c>
      <c r="AY834" s="157" t="s">
        <v>181</v>
      </c>
    </row>
    <row r="835" spans="2:51" s="13" customFormat="1" ht="11.25">
      <c r="B835" s="156"/>
      <c r="D835" s="150" t="s">
        <v>193</v>
      </c>
      <c r="E835" s="157" t="s">
        <v>20</v>
      </c>
      <c r="F835" s="158" t="s">
        <v>747</v>
      </c>
      <c r="H835" s="159">
        <v>3.0219999999999998</v>
      </c>
      <c r="I835" s="160"/>
      <c r="L835" s="156"/>
      <c r="M835" s="161"/>
      <c r="T835" s="162"/>
      <c r="AT835" s="157" t="s">
        <v>193</v>
      </c>
      <c r="AU835" s="157" t="s">
        <v>82</v>
      </c>
      <c r="AV835" s="13" t="s">
        <v>82</v>
      </c>
      <c r="AW835" s="13" t="s">
        <v>36</v>
      </c>
      <c r="AX835" s="13" t="s">
        <v>74</v>
      </c>
      <c r="AY835" s="157" t="s">
        <v>181</v>
      </c>
    </row>
    <row r="836" spans="2:51" s="13" customFormat="1" ht="11.25">
      <c r="B836" s="156"/>
      <c r="D836" s="150" t="s">
        <v>193</v>
      </c>
      <c r="E836" s="157" t="s">
        <v>20</v>
      </c>
      <c r="F836" s="158" t="s">
        <v>748</v>
      </c>
      <c r="H836" s="159">
        <v>0.36799999999999999</v>
      </c>
      <c r="I836" s="160"/>
      <c r="L836" s="156"/>
      <c r="M836" s="161"/>
      <c r="T836" s="162"/>
      <c r="AT836" s="157" t="s">
        <v>193</v>
      </c>
      <c r="AU836" s="157" t="s">
        <v>82</v>
      </c>
      <c r="AV836" s="13" t="s">
        <v>82</v>
      </c>
      <c r="AW836" s="13" t="s">
        <v>36</v>
      </c>
      <c r="AX836" s="13" t="s">
        <v>74</v>
      </c>
      <c r="AY836" s="157" t="s">
        <v>181</v>
      </c>
    </row>
    <row r="837" spans="2:51" s="12" customFormat="1" ht="11.25">
      <c r="B837" s="149"/>
      <c r="D837" s="150" t="s">
        <v>193</v>
      </c>
      <c r="E837" s="151" t="s">
        <v>20</v>
      </c>
      <c r="F837" s="152" t="s">
        <v>199</v>
      </c>
      <c r="H837" s="151" t="s">
        <v>20</v>
      </c>
      <c r="I837" s="153"/>
      <c r="L837" s="149"/>
      <c r="M837" s="154"/>
      <c r="T837" s="155"/>
      <c r="AT837" s="151" t="s">
        <v>193</v>
      </c>
      <c r="AU837" s="151" t="s">
        <v>82</v>
      </c>
      <c r="AV837" s="12" t="s">
        <v>22</v>
      </c>
      <c r="AW837" s="12" t="s">
        <v>36</v>
      </c>
      <c r="AX837" s="12" t="s">
        <v>74</v>
      </c>
      <c r="AY837" s="151" t="s">
        <v>181</v>
      </c>
    </row>
    <row r="838" spans="2:51" s="13" customFormat="1" ht="11.25">
      <c r="B838" s="156"/>
      <c r="D838" s="150" t="s">
        <v>193</v>
      </c>
      <c r="E838" s="157" t="s">
        <v>20</v>
      </c>
      <c r="F838" s="158" t="s">
        <v>749</v>
      </c>
      <c r="H838" s="159">
        <v>3.4</v>
      </c>
      <c r="I838" s="160"/>
      <c r="L838" s="156"/>
      <c r="M838" s="161"/>
      <c r="T838" s="162"/>
      <c r="AT838" s="157" t="s">
        <v>193</v>
      </c>
      <c r="AU838" s="157" t="s">
        <v>82</v>
      </c>
      <c r="AV838" s="13" t="s">
        <v>82</v>
      </c>
      <c r="AW838" s="13" t="s">
        <v>36</v>
      </c>
      <c r="AX838" s="13" t="s">
        <v>74</v>
      </c>
      <c r="AY838" s="157" t="s">
        <v>181</v>
      </c>
    </row>
    <row r="839" spans="2:51" s="13" customFormat="1" ht="11.25">
      <c r="B839" s="156"/>
      <c r="D839" s="150" t="s">
        <v>193</v>
      </c>
      <c r="E839" s="157" t="s">
        <v>20</v>
      </c>
      <c r="F839" s="158" t="s">
        <v>750</v>
      </c>
      <c r="H839" s="159">
        <v>1.7949999999999999</v>
      </c>
      <c r="I839" s="160"/>
      <c r="L839" s="156"/>
      <c r="M839" s="161"/>
      <c r="T839" s="162"/>
      <c r="AT839" s="157" t="s">
        <v>193</v>
      </c>
      <c r="AU839" s="157" t="s">
        <v>82</v>
      </c>
      <c r="AV839" s="13" t="s">
        <v>82</v>
      </c>
      <c r="AW839" s="13" t="s">
        <v>36</v>
      </c>
      <c r="AX839" s="13" t="s">
        <v>74</v>
      </c>
      <c r="AY839" s="157" t="s">
        <v>181</v>
      </c>
    </row>
    <row r="840" spans="2:51" s="13" customFormat="1" ht="11.25">
      <c r="B840" s="156"/>
      <c r="D840" s="150" t="s">
        <v>193</v>
      </c>
      <c r="E840" s="157" t="s">
        <v>20</v>
      </c>
      <c r="F840" s="158" t="s">
        <v>751</v>
      </c>
      <c r="H840" s="159">
        <v>6.9660000000000002</v>
      </c>
      <c r="I840" s="160"/>
      <c r="L840" s="156"/>
      <c r="M840" s="161"/>
      <c r="T840" s="162"/>
      <c r="AT840" s="157" t="s">
        <v>193</v>
      </c>
      <c r="AU840" s="157" t="s">
        <v>82</v>
      </c>
      <c r="AV840" s="13" t="s">
        <v>82</v>
      </c>
      <c r="AW840" s="13" t="s">
        <v>36</v>
      </c>
      <c r="AX840" s="13" t="s">
        <v>74</v>
      </c>
      <c r="AY840" s="157" t="s">
        <v>181</v>
      </c>
    </row>
    <row r="841" spans="2:51" s="13" customFormat="1" ht="11.25">
      <c r="B841" s="156"/>
      <c r="D841" s="150" t="s">
        <v>193</v>
      </c>
      <c r="E841" s="157" t="s">
        <v>20</v>
      </c>
      <c r="F841" s="158" t="s">
        <v>752</v>
      </c>
      <c r="H841" s="159">
        <v>5.1760000000000002</v>
      </c>
      <c r="I841" s="160"/>
      <c r="L841" s="156"/>
      <c r="M841" s="161"/>
      <c r="T841" s="162"/>
      <c r="AT841" s="157" t="s">
        <v>193</v>
      </c>
      <c r="AU841" s="157" t="s">
        <v>82</v>
      </c>
      <c r="AV841" s="13" t="s">
        <v>82</v>
      </c>
      <c r="AW841" s="13" t="s">
        <v>36</v>
      </c>
      <c r="AX841" s="13" t="s">
        <v>74</v>
      </c>
      <c r="AY841" s="157" t="s">
        <v>181</v>
      </c>
    </row>
    <row r="842" spans="2:51" s="13" customFormat="1" ht="11.25">
      <c r="B842" s="156"/>
      <c r="D842" s="150" t="s">
        <v>193</v>
      </c>
      <c r="E842" s="157" t="s">
        <v>20</v>
      </c>
      <c r="F842" s="158" t="s">
        <v>753</v>
      </c>
      <c r="H842" s="159">
        <v>0.47</v>
      </c>
      <c r="I842" s="160"/>
      <c r="L842" s="156"/>
      <c r="M842" s="161"/>
      <c r="T842" s="162"/>
      <c r="AT842" s="157" t="s">
        <v>193</v>
      </c>
      <c r="AU842" s="157" t="s">
        <v>82</v>
      </c>
      <c r="AV842" s="13" t="s">
        <v>82</v>
      </c>
      <c r="AW842" s="13" t="s">
        <v>36</v>
      </c>
      <c r="AX842" s="13" t="s">
        <v>74</v>
      </c>
      <c r="AY842" s="157" t="s">
        <v>181</v>
      </c>
    </row>
    <row r="843" spans="2:51" s="12" customFormat="1" ht="11.25">
      <c r="B843" s="149"/>
      <c r="D843" s="150" t="s">
        <v>193</v>
      </c>
      <c r="E843" s="151" t="s">
        <v>20</v>
      </c>
      <c r="F843" s="152" t="s">
        <v>201</v>
      </c>
      <c r="H843" s="151" t="s">
        <v>20</v>
      </c>
      <c r="I843" s="153"/>
      <c r="L843" s="149"/>
      <c r="M843" s="154"/>
      <c r="T843" s="155"/>
      <c r="AT843" s="151" t="s">
        <v>193</v>
      </c>
      <c r="AU843" s="151" t="s">
        <v>82</v>
      </c>
      <c r="AV843" s="12" t="s">
        <v>22</v>
      </c>
      <c r="AW843" s="12" t="s">
        <v>36</v>
      </c>
      <c r="AX843" s="12" t="s">
        <v>74</v>
      </c>
      <c r="AY843" s="151" t="s">
        <v>181</v>
      </c>
    </row>
    <row r="844" spans="2:51" s="13" customFormat="1" ht="11.25">
      <c r="B844" s="156"/>
      <c r="D844" s="150" t="s">
        <v>193</v>
      </c>
      <c r="E844" s="157" t="s">
        <v>20</v>
      </c>
      <c r="F844" s="158" t="s">
        <v>754</v>
      </c>
      <c r="H844" s="159">
        <v>1.6220000000000001</v>
      </c>
      <c r="I844" s="160"/>
      <c r="L844" s="156"/>
      <c r="M844" s="161"/>
      <c r="T844" s="162"/>
      <c r="AT844" s="157" t="s">
        <v>193</v>
      </c>
      <c r="AU844" s="157" t="s">
        <v>82</v>
      </c>
      <c r="AV844" s="13" t="s">
        <v>82</v>
      </c>
      <c r="AW844" s="13" t="s">
        <v>36</v>
      </c>
      <c r="AX844" s="13" t="s">
        <v>74</v>
      </c>
      <c r="AY844" s="157" t="s">
        <v>181</v>
      </c>
    </row>
    <row r="845" spans="2:51" s="13" customFormat="1" ht="11.25">
      <c r="B845" s="156"/>
      <c r="D845" s="150" t="s">
        <v>193</v>
      </c>
      <c r="E845" s="157" t="s">
        <v>20</v>
      </c>
      <c r="F845" s="158" t="s">
        <v>755</v>
      </c>
      <c r="H845" s="159">
        <v>2.8210000000000002</v>
      </c>
      <c r="I845" s="160"/>
      <c r="L845" s="156"/>
      <c r="M845" s="161"/>
      <c r="T845" s="162"/>
      <c r="AT845" s="157" t="s">
        <v>193</v>
      </c>
      <c r="AU845" s="157" t="s">
        <v>82</v>
      </c>
      <c r="AV845" s="13" t="s">
        <v>82</v>
      </c>
      <c r="AW845" s="13" t="s">
        <v>36</v>
      </c>
      <c r="AX845" s="13" t="s">
        <v>74</v>
      </c>
      <c r="AY845" s="157" t="s">
        <v>181</v>
      </c>
    </row>
    <row r="846" spans="2:51" s="13" customFormat="1" ht="11.25">
      <c r="B846" s="156"/>
      <c r="D846" s="150" t="s">
        <v>193</v>
      </c>
      <c r="E846" s="157" t="s">
        <v>20</v>
      </c>
      <c r="F846" s="158" t="s">
        <v>756</v>
      </c>
      <c r="H846" s="159">
        <v>7.2</v>
      </c>
      <c r="I846" s="160"/>
      <c r="L846" s="156"/>
      <c r="M846" s="161"/>
      <c r="T846" s="162"/>
      <c r="AT846" s="157" t="s">
        <v>193</v>
      </c>
      <c r="AU846" s="157" t="s">
        <v>82</v>
      </c>
      <c r="AV846" s="13" t="s">
        <v>82</v>
      </c>
      <c r="AW846" s="13" t="s">
        <v>36</v>
      </c>
      <c r="AX846" s="13" t="s">
        <v>74</v>
      </c>
      <c r="AY846" s="157" t="s">
        <v>181</v>
      </c>
    </row>
    <row r="847" spans="2:51" s="13" customFormat="1" ht="11.25">
      <c r="B847" s="156"/>
      <c r="D847" s="150" t="s">
        <v>193</v>
      </c>
      <c r="E847" s="157" t="s">
        <v>20</v>
      </c>
      <c r="F847" s="158" t="s">
        <v>757</v>
      </c>
      <c r="H847" s="159">
        <v>0.31</v>
      </c>
      <c r="I847" s="160"/>
      <c r="L847" s="156"/>
      <c r="M847" s="161"/>
      <c r="T847" s="162"/>
      <c r="AT847" s="157" t="s">
        <v>193</v>
      </c>
      <c r="AU847" s="157" t="s">
        <v>82</v>
      </c>
      <c r="AV847" s="13" t="s">
        <v>82</v>
      </c>
      <c r="AW847" s="13" t="s">
        <v>36</v>
      </c>
      <c r="AX847" s="13" t="s">
        <v>74</v>
      </c>
      <c r="AY847" s="157" t="s">
        <v>181</v>
      </c>
    </row>
    <row r="848" spans="2:51" s="14" customFormat="1" ht="11.25">
      <c r="B848" s="163"/>
      <c r="D848" s="150" t="s">
        <v>193</v>
      </c>
      <c r="E848" s="164" t="s">
        <v>20</v>
      </c>
      <c r="F848" s="165" t="s">
        <v>202</v>
      </c>
      <c r="H848" s="166">
        <v>39.697000000000003</v>
      </c>
      <c r="I848" s="167"/>
      <c r="L848" s="163"/>
      <c r="M848" s="168"/>
      <c r="T848" s="169"/>
      <c r="AT848" s="164" t="s">
        <v>193</v>
      </c>
      <c r="AU848" s="164" t="s">
        <v>82</v>
      </c>
      <c r="AV848" s="14" t="s">
        <v>189</v>
      </c>
      <c r="AW848" s="14" t="s">
        <v>36</v>
      </c>
      <c r="AX848" s="14" t="s">
        <v>22</v>
      </c>
      <c r="AY848" s="164" t="s">
        <v>181</v>
      </c>
    </row>
    <row r="849" spans="2:65" s="1" customFormat="1" ht="55.5" customHeight="1">
      <c r="B849" s="33"/>
      <c r="C849" s="132" t="s">
        <v>28</v>
      </c>
      <c r="D849" s="132" t="s">
        <v>184</v>
      </c>
      <c r="E849" s="133" t="s">
        <v>840</v>
      </c>
      <c r="F849" s="134" t="s">
        <v>841</v>
      </c>
      <c r="G849" s="135" t="s">
        <v>452</v>
      </c>
      <c r="H849" s="136">
        <v>1.6339999999999999</v>
      </c>
      <c r="I849" s="137"/>
      <c r="J849" s="138">
        <f>ROUND(I849*H849,2)</f>
        <v>0</v>
      </c>
      <c r="K849" s="134" t="s">
        <v>188</v>
      </c>
      <c r="L849" s="33"/>
      <c r="M849" s="139" t="s">
        <v>20</v>
      </c>
      <c r="N849" s="140" t="s">
        <v>45</v>
      </c>
      <c r="P849" s="141">
        <f>O849*H849</f>
        <v>0</v>
      </c>
      <c r="Q849" s="141">
        <v>0</v>
      </c>
      <c r="R849" s="141">
        <f>Q849*H849</f>
        <v>0</v>
      </c>
      <c r="S849" s="141">
        <v>0</v>
      </c>
      <c r="T849" s="142">
        <f>S849*H849</f>
        <v>0</v>
      </c>
      <c r="AR849" s="143" t="s">
        <v>317</v>
      </c>
      <c r="AT849" s="143" t="s">
        <v>184</v>
      </c>
      <c r="AU849" s="143" t="s">
        <v>82</v>
      </c>
      <c r="AY849" s="18" t="s">
        <v>181</v>
      </c>
      <c r="BE849" s="144">
        <f>IF(N849="základní",J849,0)</f>
        <v>0</v>
      </c>
      <c r="BF849" s="144">
        <f>IF(N849="snížená",J849,0)</f>
        <v>0</v>
      </c>
      <c r="BG849" s="144">
        <f>IF(N849="zákl. přenesená",J849,0)</f>
        <v>0</v>
      </c>
      <c r="BH849" s="144">
        <f>IF(N849="sníž. přenesená",J849,0)</f>
        <v>0</v>
      </c>
      <c r="BI849" s="144">
        <f>IF(N849="nulová",J849,0)</f>
        <v>0</v>
      </c>
      <c r="BJ849" s="18" t="s">
        <v>22</v>
      </c>
      <c r="BK849" s="144">
        <f>ROUND(I849*H849,2)</f>
        <v>0</v>
      </c>
      <c r="BL849" s="18" t="s">
        <v>317</v>
      </c>
      <c r="BM849" s="143" t="s">
        <v>842</v>
      </c>
    </row>
    <row r="850" spans="2:65" s="1" customFormat="1" ht="11.25">
      <c r="B850" s="33"/>
      <c r="D850" s="145" t="s">
        <v>191</v>
      </c>
      <c r="F850" s="146" t="s">
        <v>843</v>
      </c>
      <c r="I850" s="147"/>
      <c r="L850" s="33"/>
      <c r="M850" s="148"/>
      <c r="T850" s="54"/>
      <c r="AT850" s="18" t="s">
        <v>191</v>
      </c>
      <c r="AU850" s="18" t="s">
        <v>82</v>
      </c>
    </row>
    <row r="851" spans="2:65" s="11" customFormat="1" ht="22.9" customHeight="1">
      <c r="B851" s="120"/>
      <c r="D851" s="121" t="s">
        <v>73</v>
      </c>
      <c r="E851" s="130" t="s">
        <v>844</v>
      </c>
      <c r="F851" s="130" t="s">
        <v>845</v>
      </c>
      <c r="I851" s="123"/>
      <c r="J851" s="131">
        <f>BK851</f>
        <v>0</v>
      </c>
      <c r="L851" s="120"/>
      <c r="M851" s="125"/>
      <c r="P851" s="126">
        <f>SUM(P852:P860)</f>
        <v>0</v>
      </c>
      <c r="R851" s="126">
        <f>SUM(R852:R860)</f>
        <v>2.5704E-3</v>
      </c>
      <c r="T851" s="127">
        <f>SUM(T852:T860)</f>
        <v>0</v>
      </c>
      <c r="AR851" s="121" t="s">
        <v>82</v>
      </c>
      <c r="AT851" s="128" t="s">
        <v>73</v>
      </c>
      <c r="AU851" s="128" t="s">
        <v>22</v>
      </c>
      <c r="AY851" s="121" t="s">
        <v>181</v>
      </c>
      <c r="BK851" s="129">
        <f>SUM(BK852:BK860)</f>
        <v>0</v>
      </c>
    </row>
    <row r="852" spans="2:65" s="1" customFormat="1" ht="16.5" customHeight="1">
      <c r="B852" s="33"/>
      <c r="C852" s="132" t="s">
        <v>846</v>
      </c>
      <c r="D852" s="132" t="s">
        <v>184</v>
      </c>
      <c r="E852" s="133" t="s">
        <v>847</v>
      </c>
      <c r="F852" s="134" t="s">
        <v>848</v>
      </c>
      <c r="G852" s="135" t="s">
        <v>280</v>
      </c>
      <c r="H852" s="136">
        <v>6.3</v>
      </c>
      <c r="I852" s="137"/>
      <c r="J852" s="138">
        <f>ROUND(I852*H852,2)</f>
        <v>0</v>
      </c>
      <c r="K852" s="134" t="s">
        <v>188</v>
      </c>
      <c r="L852" s="33"/>
      <c r="M852" s="139" t="s">
        <v>20</v>
      </c>
      <c r="N852" s="140" t="s">
        <v>45</v>
      </c>
      <c r="P852" s="141">
        <f>O852*H852</f>
        <v>0</v>
      </c>
      <c r="Q852" s="141">
        <v>0</v>
      </c>
      <c r="R852" s="141">
        <f>Q852*H852</f>
        <v>0</v>
      </c>
      <c r="S852" s="141">
        <v>0</v>
      </c>
      <c r="T852" s="142">
        <f>S852*H852</f>
        <v>0</v>
      </c>
      <c r="AR852" s="143" t="s">
        <v>317</v>
      </c>
      <c r="AT852" s="143" t="s">
        <v>184</v>
      </c>
      <c r="AU852" s="143" t="s">
        <v>82</v>
      </c>
      <c r="AY852" s="18" t="s">
        <v>181</v>
      </c>
      <c r="BE852" s="144">
        <f>IF(N852="základní",J852,0)</f>
        <v>0</v>
      </c>
      <c r="BF852" s="144">
        <f>IF(N852="snížená",J852,0)</f>
        <v>0</v>
      </c>
      <c r="BG852" s="144">
        <f>IF(N852="zákl. přenesená",J852,0)</f>
        <v>0</v>
      </c>
      <c r="BH852" s="144">
        <f>IF(N852="sníž. přenesená",J852,0)</f>
        <v>0</v>
      </c>
      <c r="BI852" s="144">
        <f>IF(N852="nulová",J852,0)</f>
        <v>0</v>
      </c>
      <c r="BJ852" s="18" t="s">
        <v>22</v>
      </c>
      <c r="BK852" s="144">
        <f>ROUND(I852*H852,2)</f>
        <v>0</v>
      </c>
      <c r="BL852" s="18" t="s">
        <v>317</v>
      </c>
      <c r="BM852" s="143" t="s">
        <v>849</v>
      </c>
    </row>
    <row r="853" spans="2:65" s="1" customFormat="1" ht="11.25">
      <c r="B853" s="33"/>
      <c r="D853" s="145" t="s">
        <v>191</v>
      </c>
      <c r="F853" s="146" t="s">
        <v>850</v>
      </c>
      <c r="I853" s="147"/>
      <c r="L853" s="33"/>
      <c r="M853" s="148"/>
      <c r="T853" s="54"/>
      <c r="AT853" s="18" t="s">
        <v>191</v>
      </c>
      <c r="AU853" s="18" t="s">
        <v>82</v>
      </c>
    </row>
    <row r="854" spans="2:65" s="12" customFormat="1" ht="11.25">
      <c r="B854" s="149"/>
      <c r="D854" s="150" t="s">
        <v>193</v>
      </c>
      <c r="E854" s="151" t="s">
        <v>20</v>
      </c>
      <c r="F854" s="152" t="s">
        <v>504</v>
      </c>
      <c r="H854" s="151" t="s">
        <v>20</v>
      </c>
      <c r="I854" s="153"/>
      <c r="L854" s="149"/>
      <c r="M854" s="154"/>
      <c r="T854" s="155"/>
      <c r="AT854" s="151" t="s">
        <v>193</v>
      </c>
      <c r="AU854" s="151" t="s">
        <v>82</v>
      </c>
      <c r="AV854" s="12" t="s">
        <v>22</v>
      </c>
      <c r="AW854" s="12" t="s">
        <v>36</v>
      </c>
      <c r="AX854" s="12" t="s">
        <v>74</v>
      </c>
      <c r="AY854" s="151" t="s">
        <v>181</v>
      </c>
    </row>
    <row r="855" spans="2:65" s="12" customFormat="1" ht="11.25">
      <c r="B855" s="149"/>
      <c r="D855" s="150" t="s">
        <v>193</v>
      </c>
      <c r="E855" s="151" t="s">
        <v>20</v>
      </c>
      <c r="F855" s="152" t="s">
        <v>851</v>
      </c>
      <c r="H855" s="151" t="s">
        <v>20</v>
      </c>
      <c r="I855" s="153"/>
      <c r="L855" s="149"/>
      <c r="M855" s="154"/>
      <c r="T855" s="155"/>
      <c r="AT855" s="151" t="s">
        <v>193</v>
      </c>
      <c r="AU855" s="151" t="s">
        <v>82</v>
      </c>
      <c r="AV855" s="12" t="s">
        <v>22</v>
      </c>
      <c r="AW855" s="12" t="s">
        <v>36</v>
      </c>
      <c r="AX855" s="12" t="s">
        <v>74</v>
      </c>
      <c r="AY855" s="151" t="s">
        <v>181</v>
      </c>
    </row>
    <row r="856" spans="2:65" s="13" customFormat="1" ht="11.25">
      <c r="B856" s="156"/>
      <c r="D856" s="150" t="s">
        <v>193</v>
      </c>
      <c r="E856" s="157" t="s">
        <v>20</v>
      </c>
      <c r="F856" s="158" t="s">
        <v>852</v>
      </c>
      <c r="H856" s="159">
        <v>6.3</v>
      </c>
      <c r="I856" s="160"/>
      <c r="L856" s="156"/>
      <c r="M856" s="161"/>
      <c r="T856" s="162"/>
      <c r="AT856" s="157" t="s">
        <v>193</v>
      </c>
      <c r="AU856" s="157" t="s">
        <v>82</v>
      </c>
      <c r="AV856" s="13" t="s">
        <v>82</v>
      </c>
      <c r="AW856" s="13" t="s">
        <v>36</v>
      </c>
      <c r="AX856" s="13" t="s">
        <v>22</v>
      </c>
      <c r="AY856" s="157" t="s">
        <v>181</v>
      </c>
    </row>
    <row r="857" spans="2:65" s="1" customFormat="1" ht="16.5" customHeight="1">
      <c r="B857" s="33"/>
      <c r="C857" s="177" t="s">
        <v>853</v>
      </c>
      <c r="D857" s="177" t="s">
        <v>309</v>
      </c>
      <c r="E857" s="178" t="s">
        <v>854</v>
      </c>
      <c r="F857" s="179" t="s">
        <v>855</v>
      </c>
      <c r="G857" s="180" t="s">
        <v>280</v>
      </c>
      <c r="H857" s="181">
        <v>6.4260000000000002</v>
      </c>
      <c r="I857" s="182"/>
      <c r="J857" s="183">
        <f>ROUND(I857*H857,2)</f>
        <v>0</v>
      </c>
      <c r="K857" s="179" t="s">
        <v>188</v>
      </c>
      <c r="L857" s="184"/>
      <c r="M857" s="185" t="s">
        <v>20</v>
      </c>
      <c r="N857" s="186" t="s">
        <v>45</v>
      </c>
      <c r="P857" s="141">
        <f>O857*H857</f>
        <v>0</v>
      </c>
      <c r="Q857" s="141">
        <v>4.0000000000000002E-4</v>
      </c>
      <c r="R857" s="141">
        <f>Q857*H857</f>
        <v>2.5704E-3</v>
      </c>
      <c r="S857" s="141">
        <v>0</v>
      </c>
      <c r="T857" s="142">
        <f>S857*H857</f>
        <v>0</v>
      </c>
      <c r="AR857" s="143" t="s">
        <v>431</v>
      </c>
      <c r="AT857" s="143" t="s">
        <v>309</v>
      </c>
      <c r="AU857" s="143" t="s">
        <v>82</v>
      </c>
      <c r="AY857" s="18" t="s">
        <v>181</v>
      </c>
      <c r="BE857" s="144">
        <f>IF(N857="základní",J857,0)</f>
        <v>0</v>
      </c>
      <c r="BF857" s="144">
        <f>IF(N857="snížená",J857,0)</f>
        <v>0</v>
      </c>
      <c r="BG857" s="144">
        <f>IF(N857="zákl. přenesená",J857,0)</f>
        <v>0</v>
      </c>
      <c r="BH857" s="144">
        <f>IF(N857="sníž. přenesená",J857,0)</f>
        <v>0</v>
      </c>
      <c r="BI857" s="144">
        <f>IF(N857="nulová",J857,0)</f>
        <v>0</v>
      </c>
      <c r="BJ857" s="18" t="s">
        <v>22</v>
      </c>
      <c r="BK857" s="144">
        <f>ROUND(I857*H857,2)</f>
        <v>0</v>
      </c>
      <c r="BL857" s="18" t="s">
        <v>317</v>
      </c>
      <c r="BM857" s="143" t="s">
        <v>856</v>
      </c>
    </row>
    <row r="858" spans="2:65" s="13" customFormat="1" ht="11.25">
      <c r="B858" s="156"/>
      <c r="D858" s="150" t="s">
        <v>193</v>
      </c>
      <c r="F858" s="158" t="s">
        <v>857</v>
      </c>
      <c r="H858" s="159">
        <v>6.4260000000000002</v>
      </c>
      <c r="I858" s="160"/>
      <c r="L858" s="156"/>
      <c r="M858" s="161"/>
      <c r="T858" s="162"/>
      <c r="AT858" s="157" t="s">
        <v>193</v>
      </c>
      <c r="AU858" s="157" t="s">
        <v>82</v>
      </c>
      <c r="AV858" s="13" t="s">
        <v>82</v>
      </c>
      <c r="AW858" s="13" t="s">
        <v>4</v>
      </c>
      <c r="AX858" s="13" t="s">
        <v>22</v>
      </c>
      <c r="AY858" s="157" t="s">
        <v>181</v>
      </c>
    </row>
    <row r="859" spans="2:65" s="1" customFormat="1" ht="55.5" customHeight="1">
      <c r="B859" s="33"/>
      <c r="C859" s="132" t="s">
        <v>858</v>
      </c>
      <c r="D859" s="132" t="s">
        <v>184</v>
      </c>
      <c r="E859" s="133" t="s">
        <v>859</v>
      </c>
      <c r="F859" s="134" t="s">
        <v>860</v>
      </c>
      <c r="G859" s="135" t="s">
        <v>452</v>
      </c>
      <c r="H859" s="136">
        <v>3.0000000000000001E-3</v>
      </c>
      <c r="I859" s="137"/>
      <c r="J859" s="138">
        <f>ROUND(I859*H859,2)</f>
        <v>0</v>
      </c>
      <c r="K859" s="134" t="s">
        <v>188</v>
      </c>
      <c r="L859" s="33"/>
      <c r="M859" s="139" t="s">
        <v>20</v>
      </c>
      <c r="N859" s="140" t="s">
        <v>45</v>
      </c>
      <c r="P859" s="141">
        <f>O859*H859</f>
        <v>0</v>
      </c>
      <c r="Q859" s="141">
        <v>0</v>
      </c>
      <c r="R859" s="141">
        <f>Q859*H859</f>
        <v>0</v>
      </c>
      <c r="S859" s="141">
        <v>0</v>
      </c>
      <c r="T859" s="142">
        <f>S859*H859</f>
        <v>0</v>
      </c>
      <c r="AR859" s="143" t="s">
        <v>317</v>
      </c>
      <c r="AT859" s="143" t="s">
        <v>184</v>
      </c>
      <c r="AU859" s="143" t="s">
        <v>82</v>
      </c>
      <c r="AY859" s="18" t="s">
        <v>181</v>
      </c>
      <c r="BE859" s="144">
        <f>IF(N859="základní",J859,0)</f>
        <v>0</v>
      </c>
      <c r="BF859" s="144">
        <f>IF(N859="snížená",J859,0)</f>
        <v>0</v>
      </c>
      <c r="BG859" s="144">
        <f>IF(N859="zákl. přenesená",J859,0)</f>
        <v>0</v>
      </c>
      <c r="BH859" s="144">
        <f>IF(N859="sníž. přenesená",J859,0)</f>
        <v>0</v>
      </c>
      <c r="BI859" s="144">
        <f>IF(N859="nulová",J859,0)</f>
        <v>0</v>
      </c>
      <c r="BJ859" s="18" t="s">
        <v>22</v>
      </c>
      <c r="BK859" s="144">
        <f>ROUND(I859*H859,2)</f>
        <v>0</v>
      </c>
      <c r="BL859" s="18" t="s">
        <v>317</v>
      </c>
      <c r="BM859" s="143" t="s">
        <v>861</v>
      </c>
    </row>
    <row r="860" spans="2:65" s="1" customFormat="1" ht="11.25">
      <c r="B860" s="33"/>
      <c r="D860" s="145" t="s">
        <v>191</v>
      </c>
      <c r="F860" s="146" t="s">
        <v>862</v>
      </c>
      <c r="I860" s="147"/>
      <c r="L860" s="33"/>
      <c r="M860" s="148"/>
      <c r="T860" s="54"/>
      <c r="AT860" s="18" t="s">
        <v>191</v>
      </c>
      <c r="AU860" s="18" t="s">
        <v>82</v>
      </c>
    </row>
    <row r="861" spans="2:65" s="11" customFormat="1" ht="22.9" customHeight="1">
      <c r="B861" s="120"/>
      <c r="D861" s="121" t="s">
        <v>73</v>
      </c>
      <c r="E861" s="130" t="s">
        <v>863</v>
      </c>
      <c r="F861" s="130" t="s">
        <v>864</v>
      </c>
      <c r="I861" s="123"/>
      <c r="J861" s="131">
        <f>BK861</f>
        <v>0</v>
      </c>
      <c r="L861" s="120"/>
      <c r="M861" s="125"/>
      <c r="P861" s="126">
        <f>SUM(P862:P1012)</f>
        <v>0</v>
      </c>
      <c r="R861" s="126">
        <f>SUM(R862:R1012)</f>
        <v>5.6598926800000005</v>
      </c>
      <c r="T861" s="127">
        <f>SUM(T862:T1012)</f>
        <v>8.3094140000000003</v>
      </c>
      <c r="AR861" s="121" t="s">
        <v>82</v>
      </c>
      <c r="AT861" s="128" t="s">
        <v>73</v>
      </c>
      <c r="AU861" s="128" t="s">
        <v>22</v>
      </c>
      <c r="AY861" s="121" t="s">
        <v>181</v>
      </c>
      <c r="BK861" s="129">
        <f>SUM(BK862:BK1012)</f>
        <v>0</v>
      </c>
    </row>
    <row r="862" spans="2:65" s="1" customFormat="1" ht="24.2" customHeight="1">
      <c r="B862" s="33"/>
      <c r="C862" s="132" t="s">
        <v>865</v>
      </c>
      <c r="D862" s="132" t="s">
        <v>184</v>
      </c>
      <c r="E862" s="133" t="s">
        <v>866</v>
      </c>
      <c r="F862" s="134" t="s">
        <v>867</v>
      </c>
      <c r="G862" s="135" t="s">
        <v>211</v>
      </c>
      <c r="H862" s="136">
        <v>156.351</v>
      </c>
      <c r="I862" s="137"/>
      <c r="J862" s="138">
        <f>ROUND(I862*H862,2)</f>
        <v>0</v>
      </c>
      <c r="K862" s="134" t="s">
        <v>188</v>
      </c>
      <c r="L862" s="33"/>
      <c r="M862" s="139" t="s">
        <v>20</v>
      </c>
      <c r="N862" s="140" t="s">
        <v>45</v>
      </c>
      <c r="P862" s="141">
        <f>O862*H862</f>
        <v>0</v>
      </c>
      <c r="Q862" s="141">
        <v>2.9999999999999997E-4</v>
      </c>
      <c r="R862" s="141">
        <f>Q862*H862</f>
        <v>4.6905299999999997E-2</v>
      </c>
      <c r="S862" s="141">
        <v>0</v>
      </c>
      <c r="T862" s="142">
        <f>S862*H862</f>
        <v>0</v>
      </c>
      <c r="AR862" s="143" t="s">
        <v>317</v>
      </c>
      <c r="AT862" s="143" t="s">
        <v>184</v>
      </c>
      <c r="AU862" s="143" t="s">
        <v>82</v>
      </c>
      <c r="AY862" s="18" t="s">
        <v>181</v>
      </c>
      <c r="BE862" s="144">
        <f>IF(N862="základní",J862,0)</f>
        <v>0</v>
      </c>
      <c r="BF862" s="144">
        <f>IF(N862="snížená",J862,0)</f>
        <v>0</v>
      </c>
      <c r="BG862" s="144">
        <f>IF(N862="zákl. přenesená",J862,0)</f>
        <v>0</v>
      </c>
      <c r="BH862" s="144">
        <f>IF(N862="sníž. přenesená",J862,0)</f>
        <v>0</v>
      </c>
      <c r="BI862" s="144">
        <f>IF(N862="nulová",J862,0)</f>
        <v>0</v>
      </c>
      <c r="BJ862" s="18" t="s">
        <v>22</v>
      </c>
      <c r="BK862" s="144">
        <f>ROUND(I862*H862,2)</f>
        <v>0</v>
      </c>
      <c r="BL862" s="18" t="s">
        <v>317</v>
      </c>
      <c r="BM862" s="143" t="s">
        <v>868</v>
      </c>
    </row>
    <row r="863" spans="2:65" s="1" customFormat="1" ht="11.25">
      <c r="B863" s="33"/>
      <c r="D863" s="145" t="s">
        <v>191</v>
      </c>
      <c r="F863" s="146" t="s">
        <v>869</v>
      </c>
      <c r="I863" s="147"/>
      <c r="L863" s="33"/>
      <c r="M863" s="148"/>
      <c r="T863" s="54"/>
      <c r="AT863" s="18" t="s">
        <v>191</v>
      </c>
      <c r="AU863" s="18" t="s">
        <v>82</v>
      </c>
    </row>
    <row r="864" spans="2:65" s="12" customFormat="1" ht="11.25">
      <c r="B864" s="149"/>
      <c r="D864" s="150" t="s">
        <v>193</v>
      </c>
      <c r="E864" s="151" t="s">
        <v>20</v>
      </c>
      <c r="F864" s="152" t="s">
        <v>194</v>
      </c>
      <c r="H864" s="151" t="s">
        <v>20</v>
      </c>
      <c r="I864" s="153"/>
      <c r="L864" s="149"/>
      <c r="M864" s="154"/>
      <c r="T864" s="155"/>
      <c r="AT864" s="151" t="s">
        <v>193</v>
      </c>
      <c r="AU864" s="151" t="s">
        <v>82</v>
      </c>
      <c r="AV864" s="12" t="s">
        <v>22</v>
      </c>
      <c r="AW864" s="12" t="s">
        <v>36</v>
      </c>
      <c r="AX864" s="12" t="s">
        <v>74</v>
      </c>
      <c r="AY864" s="151" t="s">
        <v>181</v>
      </c>
    </row>
    <row r="865" spans="2:51" s="13" customFormat="1" ht="11.25">
      <c r="B865" s="156"/>
      <c r="D865" s="150" t="s">
        <v>193</v>
      </c>
      <c r="E865" s="157" t="s">
        <v>20</v>
      </c>
      <c r="F865" s="158" t="s">
        <v>870</v>
      </c>
      <c r="H865" s="159">
        <v>24.08</v>
      </c>
      <c r="I865" s="160"/>
      <c r="L865" s="156"/>
      <c r="M865" s="161"/>
      <c r="T865" s="162"/>
      <c r="AT865" s="157" t="s">
        <v>193</v>
      </c>
      <c r="AU865" s="157" t="s">
        <v>82</v>
      </c>
      <c r="AV865" s="13" t="s">
        <v>82</v>
      </c>
      <c r="AW865" s="13" t="s">
        <v>36</v>
      </c>
      <c r="AX865" s="13" t="s">
        <v>74</v>
      </c>
      <c r="AY865" s="157" t="s">
        <v>181</v>
      </c>
    </row>
    <row r="866" spans="2:51" s="13" customFormat="1" ht="11.25">
      <c r="B866" s="156"/>
      <c r="D866" s="150" t="s">
        <v>193</v>
      </c>
      <c r="E866" s="157" t="s">
        <v>20</v>
      </c>
      <c r="F866" s="158" t="s">
        <v>871</v>
      </c>
      <c r="H866" s="159">
        <v>16.16</v>
      </c>
      <c r="I866" s="160"/>
      <c r="L866" s="156"/>
      <c r="M866" s="161"/>
      <c r="T866" s="162"/>
      <c r="AT866" s="157" t="s">
        <v>193</v>
      </c>
      <c r="AU866" s="157" t="s">
        <v>82</v>
      </c>
      <c r="AV866" s="13" t="s">
        <v>82</v>
      </c>
      <c r="AW866" s="13" t="s">
        <v>36</v>
      </c>
      <c r="AX866" s="13" t="s">
        <v>74</v>
      </c>
      <c r="AY866" s="157" t="s">
        <v>181</v>
      </c>
    </row>
    <row r="867" spans="2:51" s="13" customFormat="1" ht="11.25">
      <c r="B867" s="156"/>
      <c r="D867" s="150" t="s">
        <v>193</v>
      </c>
      <c r="E867" s="157" t="s">
        <v>20</v>
      </c>
      <c r="F867" s="158" t="s">
        <v>872</v>
      </c>
      <c r="H867" s="159">
        <v>8.2799999999999994</v>
      </c>
      <c r="I867" s="160"/>
      <c r="L867" s="156"/>
      <c r="M867" s="161"/>
      <c r="T867" s="162"/>
      <c r="AT867" s="157" t="s">
        <v>193</v>
      </c>
      <c r="AU867" s="157" t="s">
        <v>82</v>
      </c>
      <c r="AV867" s="13" t="s">
        <v>82</v>
      </c>
      <c r="AW867" s="13" t="s">
        <v>36</v>
      </c>
      <c r="AX867" s="13" t="s">
        <v>74</v>
      </c>
      <c r="AY867" s="157" t="s">
        <v>181</v>
      </c>
    </row>
    <row r="868" spans="2:51" s="13" customFormat="1" ht="11.25">
      <c r="B868" s="156"/>
      <c r="D868" s="150" t="s">
        <v>193</v>
      </c>
      <c r="E868" s="157" t="s">
        <v>20</v>
      </c>
      <c r="F868" s="158" t="s">
        <v>873</v>
      </c>
      <c r="H868" s="159">
        <v>0.65100000000000002</v>
      </c>
      <c r="I868" s="160"/>
      <c r="L868" s="156"/>
      <c r="M868" s="161"/>
      <c r="T868" s="162"/>
      <c r="AT868" s="157" t="s">
        <v>193</v>
      </c>
      <c r="AU868" s="157" t="s">
        <v>82</v>
      </c>
      <c r="AV868" s="13" t="s">
        <v>82</v>
      </c>
      <c r="AW868" s="13" t="s">
        <v>36</v>
      </c>
      <c r="AX868" s="13" t="s">
        <v>74</v>
      </c>
      <c r="AY868" s="157" t="s">
        <v>181</v>
      </c>
    </row>
    <row r="869" spans="2:51" s="13" customFormat="1" ht="11.25">
      <c r="B869" s="156"/>
      <c r="D869" s="150" t="s">
        <v>193</v>
      </c>
      <c r="E869" s="157" t="s">
        <v>20</v>
      </c>
      <c r="F869" s="158" t="s">
        <v>874</v>
      </c>
      <c r="H869" s="159">
        <v>0.20300000000000001</v>
      </c>
      <c r="I869" s="160"/>
      <c r="L869" s="156"/>
      <c r="M869" s="161"/>
      <c r="T869" s="162"/>
      <c r="AT869" s="157" t="s">
        <v>193</v>
      </c>
      <c r="AU869" s="157" t="s">
        <v>82</v>
      </c>
      <c r="AV869" s="13" t="s">
        <v>82</v>
      </c>
      <c r="AW869" s="13" t="s">
        <v>36</v>
      </c>
      <c r="AX869" s="13" t="s">
        <v>74</v>
      </c>
      <c r="AY869" s="157" t="s">
        <v>181</v>
      </c>
    </row>
    <row r="870" spans="2:51" s="13" customFormat="1" ht="11.25">
      <c r="B870" s="156"/>
      <c r="D870" s="150" t="s">
        <v>193</v>
      </c>
      <c r="E870" s="157" t="s">
        <v>20</v>
      </c>
      <c r="F870" s="158" t="s">
        <v>875</v>
      </c>
      <c r="H870" s="159">
        <v>-4.5999999999999996</v>
      </c>
      <c r="I870" s="160"/>
      <c r="L870" s="156"/>
      <c r="M870" s="161"/>
      <c r="T870" s="162"/>
      <c r="AT870" s="157" t="s">
        <v>193</v>
      </c>
      <c r="AU870" s="157" t="s">
        <v>82</v>
      </c>
      <c r="AV870" s="13" t="s">
        <v>82</v>
      </c>
      <c r="AW870" s="13" t="s">
        <v>36</v>
      </c>
      <c r="AX870" s="13" t="s">
        <v>74</v>
      </c>
      <c r="AY870" s="157" t="s">
        <v>181</v>
      </c>
    </row>
    <row r="871" spans="2:51" s="12" customFormat="1" ht="11.25">
      <c r="B871" s="149"/>
      <c r="D871" s="150" t="s">
        <v>193</v>
      </c>
      <c r="E871" s="151" t="s">
        <v>20</v>
      </c>
      <c r="F871" s="152" t="s">
        <v>199</v>
      </c>
      <c r="H871" s="151" t="s">
        <v>20</v>
      </c>
      <c r="I871" s="153"/>
      <c r="L871" s="149"/>
      <c r="M871" s="154"/>
      <c r="T871" s="155"/>
      <c r="AT871" s="151" t="s">
        <v>193</v>
      </c>
      <c r="AU871" s="151" t="s">
        <v>82</v>
      </c>
      <c r="AV871" s="12" t="s">
        <v>22</v>
      </c>
      <c r="AW871" s="12" t="s">
        <v>36</v>
      </c>
      <c r="AX871" s="12" t="s">
        <v>74</v>
      </c>
      <c r="AY871" s="151" t="s">
        <v>181</v>
      </c>
    </row>
    <row r="872" spans="2:51" s="13" customFormat="1" ht="11.25">
      <c r="B872" s="156"/>
      <c r="D872" s="150" t="s">
        <v>193</v>
      </c>
      <c r="E872" s="157" t="s">
        <v>20</v>
      </c>
      <c r="F872" s="158" t="s">
        <v>876</v>
      </c>
      <c r="H872" s="159">
        <v>65.94</v>
      </c>
      <c r="I872" s="160"/>
      <c r="L872" s="156"/>
      <c r="M872" s="161"/>
      <c r="T872" s="162"/>
      <c r="AT872" s="157" t="s">
        <v>193</v>
      </c>
      <c r="AU872" s="157" t="s">
        <v>82</v>
      </c>
      <c r="AV872" s="13" t="s">
        <v>82</v>
      </c>
      <c r="AW872" s="13" t="s">
        <v>36</v>
      </c>
      <c r="AX872" s="13" t="s">
        <v>74</v>
      </c>
      <c r="AY872" s="157" t="s">
        <v>181</v>
      </c>
    </row>
    <row r="873" spans="2:51" s="13" customFormat="1" ht="11.25">
      <c r="B873" s="156"/>
      <c r="D873" s="150" t="s">
        <v>193</v>
      </c>
      <c r="E873" s="157" t="s">
        <v>20</v>
      </c>
      <c r="F873" s="158" t="s">
        <v>877</v>
      </c>
      <c r="H873" s="159">
        <v>0.91</v>
      </c>
      <c r="I873" s="160"/>
      <c r="L873" s="156"/>
      <c r="M873" s="161"/>
      <c r="T873" s="162"/>
      <c r="AT873" s="157" t="s">
        <v>193</v>
      </c>
      <c r="AU873" s="157" t="s">
        <v>82</v>
      </c>
      <c r="AV873" s="13" t="s">
        <v>82</v>
      </c>
      <c r="AW873" s="13" t="s">
        <v>36</v>
      </c>
      <c r="AX873" s="13" t="s">
        <v>74</v>
      </c>
      <c r="AY873" s="157" t="s">
        <v>181</v>
      </c>
    </row>
    <row r="874" spans="2:51" s="13" customFormat="1" ht="11.25">
      <c r="B874" s="156"/>
      <c r="D874" s="150" t="s">
        <v>193</v>
      </c>
      <c r="E874" s="157" t="s">
        <v>20</v>
      </c>
      <c r="F874" s="158" t="s">
        <v>878</v>
      </c>
      <c r="H874" s="159">
        <v>0.26</v>
      </c>
      <c r="I874" s="160"/>
      <c r="L874" s="156"/>
      <c r="M874" s="161"/>
      <c r="T874" s="162"/>
      <c r="AT874" s="157" t="s">
        <v>193</v>
      </c>
      <c r="AU874" s="157" t="s">
        <v>82</v>
      </c>
      <c r="AV874" s="13" t="s">
        <v>82</v>
      </c>
      <c r="AW874" s="13" t="s">
        <v>36</v>
      </c>
      <c r="AX874" s="13" t="s">
        <v>74</v>
      </c>
      <c r="AY874" s="157" t="s">
        <v>181</v>
      </c>
    </row>
    <row r="875" spans="2:51" s="13" customFormat="1" ht="11.25">
      <c r="B875" s="156"/>
      <c r="D875" s="150" t="s">
        <v>193</v>
      </c>
      <c r="E875" s="157" t="s">
        <v>20</v>
      </c>
      <c r="F875" s="158" t="s">
        <v>879</v>
      </c>
      <c r="H875" s="159">
        <v>0.40500000000000003</v>
      </c>
      <c r="I875" s="160"/>
      <c r="L875" s="156"/>
      <c r="M875" s="161"/>
      <c r="T875" s="162"/>
      <c r="AT875" s="157" t="s">
        <v>193</v>
      </c>
      <c r="AU875" s="157" t="s">
        <v>82</v>
      </c>
      <c r="AV875" s="13" t="s">
        <v>82</v>
      </c>
      <c r="AW875" s="13" t="s">
        <v>36</v>
      </c>
      <c r="AX875" s="13" t="s">
        <v>74</v>
      </c>
      <c r="AY875" s="157" t="s">
        <v>181</v>
      </c>
    </row>
    <row r="876" spans="2:51" s="13" customFormat="1" ht="11.25">
      <c r="B876" s="156"/>
      <c r="D876" s="150" t="s">
        <v>193</v>
      </c>
      <c r="E876" s="157" t="s">
        <v>20</v>
      </c>
      <c r="F876" s="158" t="s">
        <v>880</v>
      </c>
      <c r="H876" s="159">
        <v>0.23</v>
      </c>
      <c r="I876" s="160"/>
      <c r="L876" s="156"/>
      <c r="M876" s="161"/>
      <c r="T876" s="162"/>
      <c r="AT876" s="157" t="s">
        <v>193</v>
      </c>
      <c r="AU876" s="157" t="s">
        <v>82</v>
      </c>
      <c r="AV876" s="13" t="s">
        <v>82</v>
      </c>
      <c r="AW876" s="13" t="s">
        <v>36</v>
      </c>
      <c r="AX876" s="13" t="s">
        <v>74</v>
      </c>
      <c r="AY876" s="157" t="s">
        <v>181</v>
      </c>
    </row>
    <row r="877" spans="2:51" s="13" customFormat="1" ht="11.25">
      <c r="B877" s="156"/>
      <c r="D877" s="150" t="s">
        <v>193</v>
      </c>
      <c r="E877" s="157" t="s">
        <v>20</v>
      </c>
      <c r="F877" s="158" t="s">
        <v>881</v>
      </c>
      <c r="H877" s="159">
        <v>1.206</v>
      </c>
      <c r="I877" s="160"/>
      <c r="L877" s="156"/>
      <c r="M877" s="161"/>
      <c r="T877" s="162"/>
      <c r="AT877" s="157" t="s">
        <v>193</v>
      </c>
      <c r="AU877" s="157" t="s">
        <v>82</v>
      </c>
      <c r="AV877" s="13" t="s">
        <v>82</v>
      </c>
      <c r="AW877" s="13" t="s">
        <v>36</v>
      </c>
      <c r="AX877" s="13" t="s">
        <v>74</v>
      </c>
      <c r="AY877" s="157" t="s">
        <v>181</v>
      </c>
    </row>
    <row r="878" spans="2:51" s="13" customFormat="1" ht="11.25">
      <c r="B878" s="156"/>
      <c r="D878" s="150" t="s">
        <v>193</v>
      </c>
      <c r="E878" s="157" t="s">
        <v>20</v>
      </c>
      <c r="F878" s="158" t="s">
        <v>882</v>
      </c>
      <c r="H878" s="159">
        <v>-5</v>
      </c>
      <c r="I878" s="160"/>
      <c r="L878" s="156"/>
      <c r="M878" s="161"/>
      <c r="T878" s="162"/>
      <c r="AT878" s="157" t="s">
        <v>193</v>
      </c>
      <c r="AU878" s="157" t="s">
        <v>82</v>
      </c>
      <c r="AV878" s="13" t="s">
        <v>82</v>
      </c>
      <c r="AW878" s="13" t="s">
        <v>36</v>
      </c>
      <c r="AX878" s="13" t="s">
        <v>74</v>
      </c>
      <c r="AY878" s="157" t="s">
        <v>181</v>
      </c>
    </row>
    <row r="879" spans="2:51" s="13" customFormat="1" ht="11.25">
      <c r="B879" s="156"/>
      <c r="D879" s="150" t="s">
        <v>193</v>
      </c>
      <c r="E879" s="157" t="s">
        <v>20</v>
      </c>
      <c r="F879" s="158" t="s">
        <v>883</v>
      </c>
      <c r="H879" s="159">
        <v>-2.613</v>
      </c>
      <c r="I879" s="160"/>
      <c r="L879" s="156"/>
      <c r="M879" s="161"/>
      <c r="T879" s="162"/>
      <c r="AT879" s="157" t="s">
        <v>193</v>
      </c>
      <c r="AU879" s="157" t="s">
        <v>82</v>
      </c>
      <c r="AV879" s="13" t="s">
        <v>82</v>
      </c>
      <c r="AW879" s="13" t="s">
        <v>36</v>
      </c>
      <c r="AX879" s="13" t="s">
        <v>74</v>
      </c>
      <c r="AY879" s="157" t="s">
        <v>181</v>
      </c>
    </row>
    <row r="880" spans="2:51" s="12" customFormat="1" ht="11.25">
      <c r="B880" s="149"/>
      <c r="D880" s="150" t="s">
        <v>193</v>
      </c>
      <c r="E880" s="151" t="s">
        <v>20</v>
      </c>
      <c r="F880" s="152" t="s">
        <v>201</v>
      </c>
      <c r="H880" s="151" t="s">
        <v>20</v>
      </c>
      <c r="I880" s="153"/>
      <c r="L880" s="149"/>
      <c r="M880" s="154"/>
      <c r="T880" s="155"/>
      <c r="AT880" s="151" t="s">
        <v>193</v>
      </c>
      <c r="AU880" s="151" t="s">
        <v>82</v>
      </c>
      <c r="AV880" s="12" t="s">
        <v>22</v>
      </c>
      <c r="AW880" s="12" t="s">
        <v>36</v>
      </c>
      <c r="AX880" s="12" t="s">
        <v>74</v>
      </c>
      <c r="AY880" s="151" t="s">
        <v>181</v>
      </c>
    </row>
    <row r="881" spans="2:65" s="13" customFormat="1" ht="11.25">
      <c r="B881" s="156"/>
      <c r="D881" s="150" t="s">
        <v>193</v>
      </c>
      <c r="E881" s="157" t="s">
        <v>20</v>
      </c>
      <c r="F881" s="158" t="s">
        <v>884</v>
      </c>
      <c r="H881" s="159">
        <v>52.82</v>
      </c>
      <c r="I881" s="160"/>
      <c r="L881" s="156"/>
      <c r="M881" s="161"/>
      <c r="T881" s="162"/>
      <c r="AT881" s="157" t="s">
        <v>193</v>
      </c>
      <c r="AU881" s="157" t="s">
        <v>82</v>
      </c>
      <c r="AV881" s="13" t="s">
        <v>82</v>
      </c>
      <c r="AW881" s="13" t="s">
        <v>36</v>
      </c>
      <c r="AX881" s="13" t="s">
        <v>74</v>
      </c>
      <c r="AY881" s="157" t="s">
        <v>181</v>
      </c>
    </row>
    <row r="882" spans="2:65" s="13" customFormat="1" ht="11.25">
      <c r="B882" s="156"/>
      <c r="D882" s="150" t="s">
        <v>193</v>
      </c>
      <c r="E882" s="157" t="s">
        <v>20</v>
      </c>
      <c r="F882" s="158" t="s">
        <v>885</v>
      </c>
      <c r="H882" s="159">
        <v>0.73199999999999998</v>
      </c>
      <c r="I882" s="160"/>
      <c r="L882" s="156"/>
      <c r="M882" s="161"/>
      <c r="T882" s="162"/>
      <c r="AT882" s="157" t="s">
        <v>193</v>
      </c>
      <c r="AU882" s="157" t="s">
        <v>82</v>
      </c>
      <c r="AV882" s="13" t="s">
        <v>82</v>
      </c>
      <c r="AW882" s="13" t="s">
        <v>36</v>
      </c>
      <c r="AX882" s="13" t="s">
        <v>74</v>
      </c>
      <c r="AY882" s="157" t="s">
        <v>181</v>
      </c>
    </row>
    <row r="883" spans="2:65" s="13" customFormat="1" ht="11.25">
      <c r="B883" s="156"/>
      <c r="D883" s="150" t="s">
        <v>193</v>
      </c>
      <c r="E883" s="157" t="s">
        <v>20</v>
      </c>
      <c r="F883" s="158" t="s">
        <v>886</v>
      </c>
      <c r="H883" s="159">
        <v>0.45500000000000002</v>
      </c>
      <c r="I883" s="160"/>
      <c r="L883" s="156"/>
      <c r="M883" s="161"/>
      <c r="T883" s="162"/>
      <c r="AT883" s="157" t="s">
        <v>193</v>
      </c>
      <c r="AU883" s="157" t="s">
        <v>82</v>
      </c>
      <c r="AV883" s="13" t="s">
        <v>82</v>
      </c>
      <c r="AW883" s="13" t="s">
        <v>36</v>
      </c>
      <c r="AX883" s="13" t="s">
        <v>74</v>
      </c>
      <c r="AY883" s="157" t="s">
        <v>181</v>
      </c>
    </row>
    <row r="884" spans="2:65" s="13" customFormat="1" ht="11.25">
      <c r="B884" s="156"/>
      <c r="D884" s="150" t="s">
        <v>193</v>
      </c>
      <c r="E884" s="157" t="s">
        <v>20</v>
      </c>
      <c r="F884" s="158" t="s">
        <v>878</v>
      </c>
      <c r="H884" s="159">
        <v>0.26</v>
      </c>
      <c r="I884" s="160"/>
      <c r="L884" s="156"/>
      <c r="M884" s="161"/>
      <c r="T884" s="162"/>
      <c r="AT884" s="157" t="s">
        <v>193</v>
      </c>
      <c r="AU884" s="157" t="s">
        <v>82</v>
      </c>
      <c r="AV884" s="13" t="s">
        <v>82</v>
      </c>
      <c r="AW884" s="13" t="s">
        <v>36</v>
      </c>
      <c r="AX884" s="13" t="s">
        <v>74</v>
      </c>
      <c r="AY884" s="157" t="s">
        <v>181</v>
      </c>
    </row>
    <row r="885" spans="2:65" s="13" customFormat="1" ht="11.25">
      <c r="B885" s="156"/>
      <c r="D885" s="150" t="s">
        <v>193</v>
      </c>
      <c r="E885" s="157" t="s">
        <v>20</v>
      </c>
      <c r="F885" s="158" t="s">
        <v>887</v>
      </c>
      <c r="H885" s="159">
        <v>0.435</v>
      </c>
      <c r="I885" s="160"/>
      <c r="L885" s="156"/>
      <c r="M885" s="161"/>
      <c r="T885" s="162"/>
      <c r="AT885" s="157" t="s">
        <v>193</v>
      </c>
      <c r="AU885" s="157" t="s">
        <v>82</v>
      </c>
      <c r="AV885" s="13" t="s">
        <v>82</v>
      </c>
      <c r="AW885" s="13" t="s">
        <v>36</v>
      </c>
      <c r="AX885" s="13" t="s">
        <v>74</v>
      </c>
      <c r="AY885" s="157" t="s">
        <v>181</v>
      </c>
    </row>
    <row r="886" spans="2:65" s="13" customFormat="1" ht="11.25">
      <c r="B886" s="156"/>
      <c r="D886" s="150" t="s">
        <v>193</v>
      </c>
      <c r="E886" s="157" t="s">
        <v>20</v>
      </c>
      <c r="F886" s="158" t="s">
        <v>888</v>
      </c>
      <c r="H886" s="159">
        <v>-3</v>
      </c>
      <c r="I886" s="160"/>
      <c r="L886" s="156"/>
      <c r="M886" s="161"/>
      <c r="T886" s="162"/>
      <c r="AT886" s="157" t="s">
        <v>193</v>
      </c>
      <c r="AU886" s="157" t="s">
        <v>82</v>
      </c>
      <c r="AV886" s="13" t="s">
        <v>82</v>
      </c>
      <c r="AW886" s="13" t="s">
        <v>36</v>
      </c>
      <c r="AX886" s="13" t="s">
        <v>74</v>
      </c>
      <c r="AY886" s="157" t="s">
        <v>181</v>
      </c>
    </row>
    <row r="887" spans="2:65" s="13" customFormat="1" ht="11.25">
      <c r="B887" s="156"/>
      <c r="D887" s="150" t="s">
        <v>193</v>
      </c>
      <c r="E887" s="157" t="s">
        <v>20</v>
      </c>
      <c r="F887" s="158" t="s">
        <v>889</v>
      </c>
      <c r="H887" s="159">
        <v>-1.4630000000000001</v>
      </c>
      <c r="I887" s="160"/>
      <c r="L887" s="156"/>
      <c r="M887" s="161"/>
      <c r="T887" s="162"/>
      <c r="AT887" s="157" t="s">
        <v>193</v>
      </c>
      <c r="AU887" s="157" t="s">
        <v>82</v>
      </c>
      <c r="AV887" s="13" t="s">
        <v>82</v>
      </c>
      <c r="AW887" s="13" t="s">
        <v>36</v>
      </c>
      <c r="AX887" s="13" t="s">
        <v>74</v>
      </c>
      <c r="AY887" s="157" t="s">
        <v>181</v>
      </c>
    </row>
    <row r="888" spans="2:65" s="14" customFormat="1" ht="11.25">
      <c r="B888" s="163"/>
      <c r="D888" s="150" t="s">
        <v>193</v>
      </c>
      <c r="E888" s="164" t="s">
        <v>20</v>
      </c>
      <c r="F888" s="165" t="s">
        <v>202</v>
      </c>
      <c r="H888" s="166">
        <v>156.351</v>
      </c>
      <c r="I888" s="167"/>
      <c r="L888" s="163"/>
      <c r="M888" s="168"/>
      <c r="T888" s="169"/>
      <c r="AT888" s="164" t="s">
        <v>193</v>
      </c>
      <c r="AU888" s="164" t="s">
        <v>82</v>
      </c>
      <c r="AV888" s="14" t="s">
        <v>189</v>
      </c>
      <c r="AW888" s="14" t="s">
        <v>36</v>
      </c>
      <c r="AX888" s="14" t="s">
        <v>22</v>
      </c>
      <c r="AY888" s="164" t="s">
        <v>181</v>
      </c>
    </row>
    <row r="889" spans="2:65" s="1" customFormat="1" ht="33" customHeight="1">
      <c r="B889" s="33"/>
      <c r="C889" s="132" t="s">
        <v>890</v>
      </c>
      <c r="D889" s="132" t="s">
        <v>184</v>
      </c>
      <c r="E889" s="133" t="s">
        <v>891</v>
      </c>
      <c r="F889" s="134" t="s">
        <v>892</v>
      </c>
      <c r="G889" s="135" t="s">
        <v>211</v>
      </c>
      <c r="H889" s="136">
        <v>156.351</v>
      </c>
      <c r="I889" s="137"/>
      <c r="J889" s="138">
        <f>ROUND(I889*H889,2)</f>
        <v>0</v>
      </c>
      <c r="K889" s="134" t="s">
        <v>188</v>
      </c>
      <c r="L889" s="33"/>
      <c r="M889" s="139" t="s">
        <v>20</v>
      </c>
      <c r="N889" s="140" t="s">
        <v>45</v>
      </c>
      <c r="P889" s="141">
        <f>O889*H889</f>
        <v>0</v>
      </c>
      <c r="Q889" s="141">
        <v>4.4999999999999997E-3</v>
      </c>
      <c r="R889" s="141">
        <f>Q889*H889</f>
        <v>0.70357949999999991</v>
      </c>
      <c r="S889" s="141">
        <v>0</v>
      </c>
      <c r="T889" s="142">
        <f>S889*H889</f>
        <v>0</v>
      </c>
      <c r="AR889" s="143" t="s">
        <v>317</v>
      </c>
      <c r="AT889" s="143" t="s">
        <v>184</v>
      </c>
      <c r="AU889" s="143" t="s">
        <v>82</v>
      </c>
      <c r="AY889" s="18" t="s">
        <v>181</v>
      </c>
      <c r="BE889" s="144">
        <f>IF(N889="základní",J889,0)</f>
        <v>0</v>
      </c>
      <c r="BF889" s="144">
        <f>IF(N889="snížená",J889,0)</f>
        <v>0</v>
      </c>
      <c r="BG889" s="144">
        <f>IF(N889="zákl. přenesená",J889,0)</f>
        <v>0</v>
      </c>
      <c r="BH889" s="144">
        <f>IF(N889="sníž. přenesená",J889,0)</f>
        <v>0</v>
      </c>
      <c r="BI889" s="144">
        <f>IF(N889="nulová",J889,0)</f>
        <v>0</v>
      </c>
      <c r="BJ889" s="18" t="s">
        <v>22</v>
      </c>
      <c r="BK889" s="144">
        <f>ROUND(I889*H889,2)</f>
        <v>0</v>
      </c>
      <c r="BL889" s="18" t="s">
        <v>317</v>
      </c>
      <c r="BM889" s="143" t="s">
        <v>893</v>
      </c>
    </row>
    <row r="890" spans="2:65" s="1" customFormat="1" ht="11.25">
      <c r="B890" s="33"/>
      <c r="D890" s="145" t="s">
        <v>191</v>
      </c>
      <c r="F890" s="146" t="s">
        <v>894</v>
      </c>
      <c r="I890" s="147"/>
      <c r="L890" s="33"/>
      <c r="M890" s="148"/>
      <c r="T890" s="54"/>
      <c r="AT890" s="18" t="s">
        <v>191</v>
      </c>
      <c r="AU890" s="18" t="s">
        <v>82</v>
      </c>
    </row>
    <row r="891" spans="2:65" s="12" customFormat="1" ht="11.25">
      <c r="B891" s="149"/>
      <c r="D891" s="150" t="s">
        <v>193</v>
      </c>
      <c r="E891" s="151" t="s">
        <v>20</v>
      </c>
      <c r="F891" s="152" t="s">
        <v>194</v>
      </c>
      <c r="H891" s="151" t="s">
        <v>20</v>
      </c>
      <c r="I891" s="153"/>
      <c r="L891" s="149"/>
      <c r="M891" s="154"/>
      <c r="T891" s="155"/>
      <c r="AT891" s="151" t="s">
        <v>193</v>
      </c>
      <c r="AU891" s="151" t="s">
        <v>82</v>
      </c>
      <c r="AV891" s="12" t="s">
        <v>22</v>
      </c>
      <c r="AW891" s="12" t="s">
        <v>36</v>
      </c>
      <c r="AX891" s="12" t="s">
        <v>74</v>
      </c>
      <c r="AY891" s="151" t="s">
        <v>181</v>
      </c>
    </row>
    <row r="892" spans="2:65" s="13" customFormat="1" ht="11.25">
      <c r="B892" s="156"/>
      <c r="D892" s="150" t="s">
        <v>193</v>
      </c>
      <c r="E892" s="157" t="s">
        <v>20</v>
      </c>
      <c r="F892" s="158" t="s">
        <v>870</v>
      </c>
      <c r="H892" s="159">
        <v>24.08</v>
      </c>
      <c r="I892" s="160"/>
      <c r="L892" s="156"/>
      <c r="M892" s="161"/>
      <c r="T892" s="162"/>
      <c r="AT892" s="157" t="s">
        <v>193</v>
      </c>
      <c r="AU892" s="157" t="s">
        <v>82</v>
      </c>
      <c r="AV892" s="13" t="s">
        <v>82</v>
      </c>
      <c r="AW892" s="13" t="s">
        <v>36</v>
      </c>
      <c r="AX892" s="13" t="s">
        <v>74</v>
      </c>
      <c r="AY892" s="157" t="s">
        <v>181</v>
      </c>
    </row>
    <row r="893" spans="2:65" s="13" customFormat="1" ht="11.25">
      <c r="B893" s="156"/>
      <c r="D893" s="150" t="s">
        <v>193</v>
      </c>
      <c r="E893" s="157" t="s">
        <v>20</v>
      </c>
      <c r="F893" s="158" t="s">
        <v>871</v>
      </c>
      <c r="H893" s="159">
        <v>16.16</v>
      </c>
      <c r="I893" s="160"/>
      <c r="L893" s="156"/>
      <c r="M893" s="161"/>
      <c r="T893" s="162"/>
      <c r="AT893" s="157" t="s">
        <v>193</v>
      </c>
      <c r="AU893" s="157" t="s">
        <v>82</v>
      </c>
      <c r="AV893" s="13" t="s">
        <v>82</v>
      </c>
      <c r="AW893" s="13" t="s">
        <v>36</v>
      </c>
      <c r="AX893" s="13" t="s">
        <v>74</v>
      </c>
      <c r="AY893" s="157" t="s">
        <v>181</v>
      </c>
    </row>
    <row r="894" spans="2:65" s="13" customFormat="1" ht="11.25">
      <c r="B894" s="156"/>
      <c r="D894" s="150" t="s">
        <v>193</v>
      </c>
      <c r="E894" s="157" t="s">
        <v>20</v>
      </c>
      <c r="F894" s="158" t="s">
        <v>872</v>
      </c>
      <c r="H894" s="159">
        <v>8.2799999999999994</v>
      </c>
      <c r="I894" s="160"/>
      <c r="L894" s="156"/>
      <c r="M894" s="161"/>
      <c r="T894" s="162"/>
      <c r="AT894" s="157" t="s">
        <v>193</v>
      </c>
      <c r="AU894" s="157" t="s">
        <v>82</v>
      </c>
      <c r="AV894" s="13" t="s">
        <v>82</v>
      </c>
      <c r="AW894" s="13" t="s">
        <v>36</v>
      </c>
      <c r="AX894" s="13" t="s">
        <v>74</v>
      </c>
      <c r="AY894" s="157" t="s">
        <v>181</v>
      </c>
    </row>
    <row r="895" spans="2:65" s="13" customFormat="1" ht="11.25">
      <c r="B895" s="156"/>
      <c r="D895" s="150" t="s">
        <v>193</v>
      </c>
      <c r="E895" s="157" t="s">
        <v>20</v>
      </c>
      <c r="F895" s="158" t="s">
        <v>873</v>
      </c>
      <c r="H895" s="159">
        <v>0.65100000000000002</v>
      </c>
      <c r="I895" s="160"/>
      <c r="L895" s="156"/>
      <c r="M895" s="161"/>
      <c r="T895" s="162"/>
      <c r="AT895" s="157" t="s">
        <v>193</v>
      </c>
      <c r="AU895" s="157" t="s">
        <v>82</v>
      </c>
      <c r="AV895" s="13" t="s">
        <v>82</v>
      </c>
      <c r="AW895" s="13" t="s">
        <v>36</v>
      </c>
      <c r="AX895" s="13" t="s">
        <v>74</v>
      </c>
      <c r="AY895" s="157" t="s">
        <v>181</v>
      </c>
    </row>
    <row r="896" spans="2:65" s="13" customFormat="1" ht="11.25">
      <c r="B896" s="156"/>
      <c r="D896" s="150" t="s">
        <v>193</v>
      </c>
      <c r="E896" s="157" t="s">
        <v>20</v>
      </c>
      <c r="F896" s="158" t="s">
        <v>874</v>
      </c>
      <c r="H896" s="159">
        <v>0.20300000000000001</v>
      </c>
      <c r="I896" s="160"/>
      <c r="L896" s="156"/>
      <c r="M896" s="161"/>
      <c r="T896" s="162"/>
      <c r="AT896" s="157" t="s">
        <v>193</v>
      </c>
      <c r="AU896" s="157" t="s">
        <v>82</v>
      </c>
      <c r="AV896" s="13" t="s">
        <v>82</v>
      </c>
      <c r="AW896" s="13" t="s">
        <v>36</v>
      </c>
      <c r="AX896" s="13" t="s">
        <v>74</v>
      </c>
      <c r="AY896" s="157" t="s">
        <v>181</v>
      </c>
    </row>
    <row r="897" spans="2:51" s="13" customFormat="1" ht="11.25">
      <c r="B897" s="156"/>
      <c r="D897" s="150" t="s">
        <v>193</v>
      </c>
      <c r="E897" s="157" t="s">
        <v>20</v>
      </c>
      <c r="F897" s="158" t="s">
        <v>875</v>
      </c>
      <c r="H897" s="159">
        <v>-4.5999999999999996</v>
      </c>
      <c r="I897" s="160"/>
      <c r="L897" s="156"/>
      <c r="M897" s="161"/>
      <c r="T897" s="162"/>
      <c r="AT897" s="157" t="s">
        <v>193</v>
      </c>
      <c r="AU897" s="157" t="s">
        <v>82</v>
      </c>
      <c r="AV897" s="13" t="s">
        <v>82</v>
      </c>
      <c r="AW897" s="13" t="s">
        <v>36</v>
      </c>
      <c r="AX897" s="13" t="s">
        <v>74</v>
      </c>
      <c r="AY897" s="157" t="s">
        <v>181</v>
      </c>
    </row>
    <row r="898" spans="2:51" s="12" customFormat="1" ht="11.25">
      <c r="B898" s="149"/>
      <c r="D898" s="150" t="s">
        <v>193</v>
      </c>
      <c r="E898" s="151" t="s">
        <v>20</v>
      </c>
      <c r="F898" s="152" t="s">
        <v>199</v>
      </c>
      <c r="H898" s="151" t="s">
        <v>20</v>
      </c>
      <c r="I898" s="153"/>
      <c r="L898" s="149"/>
      <c r="M898" s="154"/>
      <c r="T898" s="155"/>
      <c r="AT898" s="151" t="s">
        <v>193</v>
      </c>
      <c r="AU898" s="151" t="s">
        <v>82</v>
      </c>
      <c r="AV898" s="12" t="s">
        <v>22</v>
      </c>
      <c r="AW898" s="12" t="s">
        <v>36</v>
      </c>
      <c r="AX898" s="12" t="s">
        <v>74</v>
      </c>
      <c r="AY898" s="151" t="s">
        <v>181</v>
      </c>
    </row>
    <row r="899" spans="2:51" s="13" customFormat="1" ht="11.25">
      <c r="B899" s="156"/>
      <c r="D899" s="150" t="s">
        <v>193</v>
      </c>
      <c r="E899" s="157" t="s">
        <v>20</v>
      </c>
      <c r="F899" s="158" t="s">
        <v>876</v>
      </c>
      <c r="H899" s="159">
        <v>65.94</v>
      </c>
      <c r="I899" s="160"/>
      <c r="L899" s="156"/>
      <c r="M899" s="161"/>
      <c r="T899" s="162"/>
      <c r="AT899" s="157" t="s">
        <v>193</v>
      </c>
      <c r="AU899" s="157" t="s">
        <v>82</v>
      </c>
      <c r="AV899" s="13" t="s">
        <v>82</v>
      </c>
      <c r="AW899" s="13" t="s">
        <v>36</v>
      </c>
      <c r="AX899" s="13" t="s">
        <v>74</v>
      </c>
      <c r="AY899" s="157" t="s">
        <v>181</v>
      </c>
    </row>
    <row r="900" spans="2:51" s="13" customFormat="1" ht="11.25">
      <c r="B900" s="156"/>
      <c r="D900" s="150" t="s">
        <v>193</v>
      </c>
      <c r="E900" s="157" t="s">
        <v>20</v>
      </c>
      <c r="F900" s="158" t="s">
        <v>877</v>
      </c>
      <c r="H900" s="159">
        <v>0.91</v>
      </c>
      <c r="I900" s="160"/>
      <c r="L900" s="156"/>
      <c r="M900" s="161"/>
      <c r="T900" s="162"/>
      <c r="AT900" s="157" t="s">
        <v>193</v>
      </c>
      <c r="AU900" s="157" t="s">
        <v>82</v>
      </c>
      <c r="AV900" s="13" t="s">
        <v>82</v>
      </c>
      <c r="AW900" s="13" t="s">
        <v>36</v>
      </c>
      <c r="AX900" s="13" t="s">
        <v>74</v>
      </c>
      <c r="AY900" s="157" t="s">
        <v>181</v>
      </c>
    </row>
    <row r="901" spans="2:51" s="13" customFormat="1" ht="11.25">
      <c r="B901" s="156"/>
      <c r="D901" s="150" t="s">
        <v>193</v>
      </c>
      <c r="E901" s="157" t="s">
        <v>20</v>
      </c>
      <c r="F901" s="158" t="s">
        <v>878</v>
      </c>
      <c r="H901" s="159">
        <v>0.26</v>
      </c>
      <c r="I901" s="160"/>
      <c r="L901" s="156"/>
      <c r="M901" s="161"/>
      <c r="T901" s="162"/>
      <c r="AT901" s="157" t="s">
        <v>193</v>
      </c>
      <c r="AU901" s="157" t="s">
        <v>82</v>
      </c>
      <c r="AV901" s="13" t="s">
        <v>82</v>
      </c>
      <c r="AW901" s="13" t="s">
        <v>36</v>
      </c>
      <c r="AX901" s="13" t="s">
        <v>74</v>
      </c>
      <c r="AY901" s="157" t="s">
        <v>181</v>
      </c>
    </row>
    <row r="902" spans="2:51" s="13" customFormat="1" ht="11.25">
      <c r="B902" s="156"/>
      <c r="D902" s="150" t="s">
        <v>193</v>
      </c>
      <c r="E902" s="157" t="s">
        <v>20</v>
      </c>
      <c r="F902" s="158" t="s">
        <v>879</v>
      </c>
      <c r="H902" s="159">
        <v>0.40500000000000003</v>
      </c>
      <c r="I902" s="160"/>
      <c r="L902" s="156"/>
      <c r="M902" s="161"/>
      <c r="T902" s="162"/>
      <c r="AT902" s="157" t="s">
        <v>193</v>
      </c>
      <c r="AU902" s="157" t="s">
        <v>82</v>
      </c>
      <c r="AV902" s="13" t="s">
        <v>82</v>
      </c>
      <c r="AW902" s="13" t="s">
        <v>36</v>
      </c>
      <c r="AX902" s="13" t="s">
        <v>74</v>
      </c>
      <c r="AY902" s="157" t="s">
        <v>181</v>
      </c>
    </row>
    <row r="903" spans="2:51" s="13" customFormat="1" ht="11.25">
      <c r="B903" s="156"/>
      <c r="D903" s="150" t="s">
        <v>193</v>
      </c>
      <c r="E903" s="157" t="s">
        <v>20</v>
      </c>
      <c r="F903" s="158" t="s">
        <v>880</v>
      </c>
      <c r="H903" s="159">
        <v>0.23</v>
      </c>
      <c r="I903" s="160"/>
      <c r="L903" s="156"/>
      <c r="M903" s="161"/>
      <c r="T903" s="162"/>
      <c r="AT903" s="157" t="s">
        <v>193</v>
      </c>
      <c r="AU903" s="157" t="s">
        <v>82</v>
      </c>
      <c r="AV903" s="13" t="s">
        <v>82</v>
      </c>
      <c r="AW903" s="13" t="s">
        <v>36</v>
      </c>
      <c r="AX903" s="13" t="s">
        <v>74</v>
      </c>
      <c r="AY903" s="157" t="s">
        <v>181</v>
      </c>
    </row>
    <row r="904" spans="2:51" s="13" customFormat="1" ht="11.25">
      <c r="B904" s="156"/>
      <c r="D904" s="150" t="s">
        <v>193</v>
      </c>
      <c r="E904" s="157" t="s">
        <v>20</v>
      </c>
      <c r="F904" s="158" t="s">
        <v>881</v>
      </c>
      <c r="H904" s="159">
        <v>1.206</v>
      </c>
      <c r="I904" s="160"/>
      <c r="L904" s="156"/>
      <c r="M904" s="161"/>
      <c r="T904" s="162"/>
      <c r="AT904" s="157" t="s">
        <v>193</v>
      </c>
      <c r="AU904" s="157" t="s">
        <v>82</v>
      </c>
      <c r="AV904" s="13" t="s">
        <v>82</v>
      </c>
      <c r="AW904" s="13" t="s">
        <v>36</v>
      </c>
      <c r="AX904" s="13" t="s">
        <v>74</v>
      </c>
      <c r="AY904" s="157" t="s">
        <v>181</v>
      </c>
    </row>
    <row r="905" spans="2:51" s="13" customFormat="1" ht="11.25">
      <c r="B905" s="156"/>
      <c r="D905" s="150" t="s">
        <v>193</v>
      </c>
      <c r="E905" s="157" t="s">
        <v>20</v>
      </c>
      <c r="F905" s="158" t="s">
        <v>882</v>
      </c>
      <c r="H905" s="159">
        <v>-5</v>
      </c>
      <c r="I905" s="160"/>
      <c r="L905" s="156"/>
      <c r="M905" s="161"/>
      <c r="T905" s="162"/>
      <c r="AT905" s="157" t="s">
        <v>193</v>
      </c>
      <c r="AU905" s="157" t="s">
        <v>82</v>
      </c>
      <c r="AV905" s="13" t="s">
        <v>82</v>
      </c>
      <c r="AW905" s="13" t="s">
        <v>36</v>
      </c>
      <c r="AX905" s="13" t="s">
        <v>74</v>
      </c>
      <c r="AY905" s="157" t="s">
        <v>181</v>
      </c>
    </row>
    <row r="906" spans="2:51" s="13" customFormat="1" ht="11.25">
      <c r="B906" s="156"/>
      <c r="D906" s="150" t="s">
        <v>193</v>
      </c>
      <c r="E906" s="157" t="s">
        <v>20</v>
      </c>
      <c r="F906" s="158" t="s">
        <v>883</v>
      </c>
      <c r="H906" s="159">
        <v>-2.613</v>
      </c>
      <c r="I906" s="160"/>
      <c r="L906" s="156"/>
      <c r="M906" s="161"/>
      <c r="T906" s="162"/>
      <c r="AT906" s="157" t="s">
        <v>193</v>
      </c>
      <c r="AU906" s="157" t="s">
        <v>82</v>
      </c>
      <c r="AV906" s="13" t="s">
        <v>82</v>
      </c>
      <c r="AW906" s="13" t="s">
        <v>36</v>
      </c>
      <c r="AX906" s="13" t="s">
        <v>74</v>
      </c>
      <c r="AY906" s="157" t="s">
        <v>181</v>
      </c>
    </row>
    <row r="907" spans="2:51" s="12" customFormat="1" ht="11.25">
      <c r="B907" s="149"/>
      <c r="D907" s="150" t="s">
        <v>193</v>
      </c>
      <c r="E907" s="151" t="s">
        <v>20</v>
      </c>
      <c r="F907" s="152" t="s">
        <v>201</v>
      </c>
      <c r="H907" s="151" t="s">
        <v>20</v>
      </c>
      <c r="I907" s="153"/>
      <c r="L907" s="149"/>
      <c r="M907" s="154"/>
      <c r="T907" s="155"/>
      <c r="AT907" s="151" t="s">
        <v>193</v>
      </c>
      <c r="AU907" s="151" t="s">
        <v>82</v>
      </c>
      <c r="AV907" s="12" t="s">
        <v>22</v>
      </c>
      <c r="AW907" s="12" t="s">
        <v>36</v>
      </c>
      <c r="AX907" s="12" t="s">
        <v>74</v>
      </c>
      <c r="AY907" s="151" t="s">
        <v>181</v>
      </c>
    </row>
    <row r="908" spans="2:51" s="13" customFormat="1" ht="11.25">
      <c r="B908" s="156"/>
      <c r="D908" s="150" t="s">
        <v>193</v>
      </c>
      <c r="E908" s="157" t="s">
        <v>20</v>
      </c>
      <c r="F908" s="158" t="s">
        <v>884</v>
      </c>
      <c r="H908" s="159">
        <v>52.82</v>
      </c>
      <c r="I908" s="160"/>
      <c r="L908" s="156"/>
      <c r="M908" s="161"/>
      <c r="T908" s="162"/>
      <c r="AT908" s="157" t="s">
        <v>193</v>
      </c>
      <c r="AU908" s="157" t="s">
        <v>82</v>
      </c>
      <c r="AV908" s="13" t="s">
        <v>82</v>
      </c>
      <c r="AW908" s="13" t="s">
        <v>36</v>
      </c>
      <c r="AX908" s="13" t="s">
        <v>74</v>
      </c>
      <c r="AY908" s="157" t="s">
        <v>181</v>
      </c>
    </row>
    <row r="909" spans="2:51" s="13" customFormat="1" ht="11.25">
      <c r="B909" s="156"/>
      <c r="D909" s="150" t="s">
        <v>193</v>
      </c>
      <c r="E909" s="157" t="s">
        <v>20</v>
      </c>
      <c r="F909" s="158" t="s">
        <v>885</v>
      </c>
      <c r="H909" s="159">
        <v>0.73199999999999998</v>
      </c>
      <c r="I909" s="160"/>
      <c r="L909" s="156"/>
      <c r="M909" s="161"/>
      <c r="T909" s="162"/>
      <c r="AT909" s="157" t="s">
        <v>193</v>
      </c>
      <c r="AU909" s="157" t="s">
        <v>82</v>
      </c>
      <c r="AV909" s="13" t="s">
        <v>82</v>
      </c>
      <c r="AW909" s="13" t="s">
        <v>36</v>
      </c>
      <c r="AX909" s="13" t="s">
        <v>74</v>
      </c>
      <c r="AY909" s="157" t="s">
        <v>181</v>
      </c>
    </row>
    <row r="910" spans="2:51" s="13" customFormat="1" ht="11.25">
      <c r="B910" s="156"/>
      <c r="D910" s="150" t="s">
        <v>193</v>
      </c>
      <c r="E910" s="157" t="s">
        <v>20</v>
      </c>
      <c r="F910" s="158" t="s">
        <v>886</v>
      </c>
      <c r="H910" s="159">
        <v>0.45500000000000002</v>
      </c>
      <c r="I910" s="160"/>
      <c r="L910" s="156"/>
      <c r="M910" s="161"/>
      <c r="T910" s="162"/>
      <c r="AT910" s="157" t="s">
        <v>193</v>
      </c>
      <c r="AU910" s="157" t="s">
        <v>82</v>
      </c>
      <c r="AV910" s="13" t="s">
        <v>82</v>
      </c>
      <c r="AW910" s="13" t="s">
        <v>36</v>
      </c>
      <c r="AX910" s="13" t="s">
        <v>74</v>
      </c>
      <c r="AY910" s="157" t="s">
        <v>181</v>
      </c>
    </row>
    <row r="911" spans="2:51" s="13" customFormat="1" ht="11.25">
      <c r="B911" s="156"/>
      <c r="D911" s="150" t="s">
        <v>193</v>
      </c>
      <c r="E911" s="157" t="s">
        <v>20</v>
      </c>
      <c r="F911" s="158" t="s">
        <v>878</v>
      </c>
      <c r="H911" s="159">
        <v>0.26</v>
      </c>
      <c r="I911" s="160"/>
      <c r="L911" s="156"/>
      <c r="M911" s="161"/>
      <c r="T911" s="162"/>
      <c r="AT911" s="157" t="s">
        <v>193</v>
      </c>
      <c r="AU911" s="157" t="s">
        <v>82</v>
      </c>
      <c r="AV911" s="13" t="s">
        <v>82</v>
      </c>
      <c r="AW911" s="13" t="s">
        <v>36</v>
      </c>
      <c r="AX911" s="13" t="s">
        <v>74</v>
      </c>
      <c r="AY911" s="157" t="s">
        <v>181</v>
      </c>
    </row>
    <row r="912" spans="2:51" s="13" customFormat="1" ht="11.25">
      <c r="B912" s="156"/>
      <c r="D912" s="150" t="s">
        <v>193</v>
      </c>
      <c r="E912" s="157" t="s">
        <v>20</v>
      </c>
      <c r="F912" s="158" t="s">
        <v>887</v>
      </c>
      <c r="H912" s="159">
        <v>0.435</v>
      </c>
      <c r="I912" s="160"/>
      <c r="L912" s="156"/>
      <c r="M912" s="161"/>
      <c r="T912" s="162"/>
      <c r="AT912" s="157" t="s">
        <v>193</v>
      </c>
      <c r="AU912" s="157" t="s">
        <v>82</v>
      </c>
      <c r="AV912" s="13" t="s">
        <v>82</v>
      </c>
      <c r="AW912" s="13" t="s">
        <v>36</v>
      </c>
      <c r="AX912" s="13" t="s">
        <v>74</v>
      </c>
      <c r="AY912" s="157" t="s">
        <v>181</v>
      </c>
    </row>
    <row r="913" spans="2:65" s="13" customFormat="1" ht="11.25">
      <c r="B913" s="156"/>
      <c r="D913" s="150" t="s">
        <v>193</v>
      </c>
      <c r="E913" s="157" t="s">
        <v>20</v>
      </c>
      <c r="F913" s="158" t="s">
        <v>888</v>
      </c>
      <c r="H913" s="159">
        <v>-3</v>
      </c>
      <c r="I913" s="160"/>
      <c r="L913" s="156"/>
      <c r="M913" s="161"/>
      <c r="T913" s="162"/>
      <c r="AT913" s="157" t="s">
        <v>193</v>
      </c>
      <c r="AU913" s="157" t="s">
        <v>82</v>
      </c>
      <c r="AV913" s="13" t="s">
        <v>82</v>
      </c>
      <c r="AW913" s="13" t="s">
        <v>36</v>
      </c>
      <c r="AX913" s="13" t="s">
        <v>74</v>
      </c>
      <c r="AY913" s="157" t="s">
        <v>181</v>
      </c>
    </row>
    <row r="914" spans="2:65" s="13" customFormat="1" ht="11.25">
      <c r="B914" s="156"/>
      <c r="D914" s="150" t="s">
        <v>193</v>
      </c>
      <c r="E914" s="157" t="s">
        <v>20</v>
      </c>
      <c r="F914" s="158" t="s">
        <v>889</v>
      </c>
      <c r="H914" s="159">
        <v>-1.4630000000000001</v>
      </c>
      <c r="I914" s="160"/>
      <c r="L914" s="156"/>
      <c r="M914" s="161"/>
      <c r="T914" s="162"/>
      <c r="AT914" s="157" t="s">
        <v>193</v>
      </c>
      <c r="AU914" s="157" t="s">
        <v>82</v>
      </c>
      <c r="AV914" s="13" t="s">
        <v>82</v>
      </c>
      <c r="AW914" s="13" t="s">
        <v>36</v>
      </c>
      <c r="AX914" s="13" t="s">
        <v>74</v>
      </c>
      <c r="AY914" s="157" t="s">
        <v>181</v>
      </c>
    </row>
    <row r="915" spans="2:65" s="14" customFormat="1" ht="11.25">
      <c r="B915" s="163"/>
      <c r="D915" s="150" t="s">
        <v>193</v>
      </c>
      <c r="E915" s="164" t="s">
        <v>20</v>
      </c>
      <c r="F915" s="165" t="s">
        <v>202</v>
      </c>
      <c r="H915" s="166">
        <v>156.351</v>
      </c>
      <c r="I915" s="167"/>
      <c r="L915" s="163"/>
      <c r="M915" s="168"/>
      <c r="T915" s="169"/>
      <c r="AT915" s="164" t="s">
        <v>193</v>
      </c>
      <c r="AU915" s="164" t="s">
        <v>82</v>
      </c>
      <c r="AV915" s="14" t="s">
        <v>189</v>
      </c>
      <c r="AW915" s="14" t="s">
        <v>36</v>
      </c>
      <c r="AX915" s="14" t="s">
        <v>22</v>
      </c>
      <c r="AY915" s="164" t="s">
        <v>181</v>
      </c>
    </row>
    <row r="916" spans="2:65" s="1" customFormat="1" ht="24.2" customHeight="1">
      <c r="B916" s="33"/>
      <c r="C916" s="132" t="s">
        <v>895</v>
      </c>
      <c r="D916" s="132" t="s">
        <v>184</v>
      </c>
      <c r="E916" s="133" t="s">
        <v>896</v>
      </c>
      <c r="F916" s="134" t="s">
        <v>897</v>
      </c>
      <c r="G916" s="135" t="s">
        <v>211</v>
      </c>
      <c r="H916" s="136">
        <v>101.956</v>
      </c>
      <c r="I916" s="137"/>
      <c r="J916" s="138">
        <f>ROUND(I916*H916,2)</f>
        <v>0</v>
      </c>
      <c r="K916" s="134" t="s">
        <v>188</v>
      </c>
      <c r="L916" s="33"/>
      <c r="M916" s="139" t="s">
        <v>20</v>
      </c>
      <c r="N916" s="140" t="s">
        <v>45</v>
      </c>
      <c r="P916" s="141">
        <f>O916*H916</f>
        <v>0</v>
      </c>
      <c r="Q916" s="141">
        <v>0</v>
      </c>
      <c r="R916" s="141">
        <f>Q916*H916</f>
        <v>0</v>
      </c>
      <c r="S916" s="141">
        <v>8.1500000000000003E-2</v>
      </c>
      <c r="T916" s="142">
        <f>S916*H916</f>
        <v>8.3094140000000003</v>
      </c>
      <c r="AR916" s="143" t="s">
        <v>317</v>
      </c>
      <c r="AT916" s="143" t="s">
        <v>184</v>
      </c>
      <c r="AU916" s="143" t="s">
        <v>82</v>
      </c>
      <c r="AY916" s="18" t="s">
        <v>181</v>
      </c>
      <c r="BE916" s="144">
        <f>IF(N916="základní",J916,0)</f>
        <v>0</v>
      </c>
      <c r="BF916" s="144">
        <f>IF(N916="snížená",J916,0)</f>
        <v>0</v>
      </c>
      <c r="BG916" s="144">
        <f>IF(N916="zákl. přenesená",J916,0)</f>
        <v>0</v>
      </c>
      <c r="BH916" s="144">
        <f>IF(N916="sníž. přenesená",J916,0)</f>
        <v>0</v>
      </c>
      <c r="BI916" s="144">
        <f>IF(N916="nulová",J916,0)</f>
        <v>0</v>
      </c>
      <c r="BJ916" s="18" t="s">
        <v>22</v>
      </c>
      <c r="BK916" s="144">
        <f>ROUND(I916*H916,2)</f>
        <v>0</v>
      </c>
      <c r="BL916" s="18" t="s">
        <v>317</v>
      </c>
      <c r="BM916" s="143" t="s">
        <v>898</v>
      </c>
    </row>
    <row r="917" spans="2:65" s="1" customFormat="1" ht="11.25">
      <c r="B917" s="33"/>
      <c r="D917" s="145" t="s">
        <v>191</v>
      </c>
      <c r="F917" s="146" t="s">
        <v>899</v>
      </c>
      <c r="I917" s="147"/>
      <c r="L917" s="33"/>
      <c r="M917" s="148"/>
      <c r="T917" s="54"/>
      <c r="AT917" s="18" t="s">
        <v>191</v>
      </c>
      <c r="AU917" s="18" t="s">
        <v>82</v>
      </c>
    </row>
    <row r="918" spans="2:65" s="12" customFormat="1" ht="11.25">
      <c r="B918" s="149"/>
      <c r="D918" s="150" t="s">
        <v>193</v>
      </c>
      <c r="E918" s="151" t="s">
        <v>20</v>
      </c>
      <c r="F918" s="152" t="s">
        <v>194</v>
      </c>
      <c r="H918" s="151" t="s">
        <v>20</v>
      </c>
      <c r="I918" s="153"/>
      <c r="L918" s="149"/>
      <c r="M918" s="154"/>
      <c r="T918" s="155"/>
      <c r="AT918" s="151" t="s">
        <v>193</v>
      </c>
      <c r="AU918" s="151" t="s">
        <v>82</v>
      </c>
      <c r="AV918" s="12" t="s">
        <v>22</v>
      </c>
      <c r="AW918" s="12" t="s">
        <v>36</v>
      </c>
      <c r="AX918" s="12" t="s">
        <v>74</v>
      </c>
      <c r="AY918" s="151" t="s">
        <v>181</v>
      </c>
    </row>
    <row r="919" spans="2:65" s="13" customFormat="1" ht="11.25">
      <c r="B919" s="156"/>
      <c r="D919" s="150" t="s">
        <v>193</v>
      </c>
      <c r="E919" s="157" t="s">
        <v>20</v>
      </c>
      <c r="F919" s="158" t="s">
        <v>900</v>
      </c>
      <c r="H919" s="159">
        <v>37.911999999999999</v>
      </c>
      <c r="I919" s="160"/>
      <c r="L919" s="156"/>
      <c r="M919" s="161"/>
      <c r="T919" s="162"/>
      <c r="AT919" s="157" t="s">
        <v>193</v>
      </c>
      <c r="AU919" s="157" t="s">
        <v>82</v>
      </c>
      <c r="AV919" s="13" t="s">
        <v>82</v>
      </c>
      <c r="AW919" s="13" t="s">
        <v>36</v>
      </c>
      <c r="AX919" s="13" t="s">
        <v>74</v>
      </c>
      <c r="AY919" s="157" t="s">
        <v>181</v>
      </c>
    </row>
    <row r="920" spans="2:65" s="13" customFormat="1" ht="11.25">
      <c r="B920" s="156"/>
      <c r="D920" s="150" t="s">
        <v>193</v>
      </c>
      <c r="E920" s="157" t="s">
        <v>20</v>
      </c>
      <c r="F920" s="158" t="s">
        <v>901</v>
      </c>
      <c r="H920" s="159">
        <v>-5.6</v>
      </c>
      <c r="I920" s="160"/>
      <c r="L920" s="156"/>
      <c r="M920" s="161"/>
      <c r="T920" s="162"/>
      <c r="AT920" s="157" t="s">
        <v>193</v>
      </c>
      <c r="AU920" s="157" t="s">
        <v>82</v>
      </c>
      <c r="AV920" s="13" t="s">
        <v>82</v>
      </c>
      <c r="AW920" s="13" t="s">
        <v>36</v>
      </c>
      <c r="AX920" s="13" t="s">
        <v>74</v>
      </c>
      <c r="AY920" s="157" t="s">
        <v>181</v>
      </c>
    </row>
    <row r="921" spans="2:65" s="12" customFormat="1" ht="11.25">
      <c r="B921" s="149"/>
      <c r="D921" s="150" t="s">
        <v>193</v>
      </c>
      <c r="E921" s="151" t="s">
        <v>20</v>
      </c>
      <c r="F921" s="152" t="s">
        <v>199</v>
      </c>
      <c r="H921" s="151" t="s">
        <v>20</v>
      </c>
      <c r="I921" s="153"/>
      <c r="L921" s="149"/>
      <c r="M921" s="154"/>
      <c r="T921" s="155"/>
      <c r="AT921" s="151" t="s">
        <v>193</v>
      </c>
      <c r="AU921" s="151" t="s">
        <v>82</v>
      </c>
      <c r="AV921" s="12" t="s">
        <v>22</v>
      </c>
      <c r="AW921" s="12" t="s">
        <v>36</v>
      </c>
      <c r="AX921" s="12" t="s">
        <v>74</v>
      </c>
      <c r="AY921" s="151" t="s">
        <v>181</v>
      </c>
    </row>
    <row r="922" spans="2:65" s="13" customFormat="1" ht="11.25">
      <c r="B922" s="156"/>
      <c r="D922" s="150" t="s">
        <v>193</v>
      </c>
      <c r="E922" s="157" t="s">
        <v>20</v>
      </c>
      <c r="F922" s="158" t="s">
        <v>902</v>
      </c>
      <c r="H922" s="159">
        <v>54.6</v>
      </c>
      <c r="I922" s="160"/>
      <c r="L922" s="156"/>
      <c r="M922" s="161"/>
      <c r="T922" s="162"/>
      <c r="AT922" s="157" t="s">
        <v>193</v>
      </c>
      <c r="AU922" s="157" t="s">
        <v>82</v>
      </c>
      <c r="AV922" s="13" t="s">
        <v>82</v>
      </c>
      <c r="AW922" s="13" t="s">
        <v>36</v>
      </c>
      <c r="AX922" s="13" t="s">
        <v>74</v>
      </c>
      <c r="AY922" s="157" t="s">
        <v>181</v>
      </c>
    </row>
    <row r="923" spans="2:65" s="13" customFormat="1" ht="11.25">
      <c r="B923" s="156"/>
      <c r="D923" s="150" t="s">
        <v>193</v>
      </c>
      <c r="E923" s="157" t="s">
        <v>20</v>
      </c>
      <c r="F923" s="158" t="s">
        <v>903</v>
      </c>
      <c r="H923" s="159">
        <v>-14.183999999999999</v>
      </c>
      <c r="I923" s="160"/>
      <c r="L923" s="156"/>
      <c r="M923" s="161"/>
      <c r="T923" s="162"/>
      <c r="AT923" s="157" t="s">
        <v>193</v>
      </c>
      <c r="AU923" s="157" t="s">
        <v>82</v>
      </c>
      <c r="AV923" s="13" t="s">
        <v>82</v>
      </c>
      <c r="AW923" s="13" t="s">
        <v>36</v>
      </c>
      <c r="AX923" s="13" t="s">
        <v>74</v>
      </c>
      <c r="AY923" s="157" t="s">
        <v>181</v>
      </c>
    </row>
    <row r="924" spans="2:65" s="12" customFormat="1" ht="11.25">
      <c r="B924" s="149"/>
      <c r="D924" s="150" t="s">
        <v>193</v>
      </c>
      <c r="E924" s="151" t="s">
        <v>20</v>
      </c>
      <c r="F924" s="152" t="s">
        <v>201</v>
      </c>
      <c r="H924" s="151" t="s">
        <v>20</v>
      </c>
      <c r="I924" s="153"/>
      <c r="L924" s="149"/>
      <c r="M924" s="154"/>
      <c r="T924" s="155"/>
      <c r="AT924" s="151" t="s">
        <v>193</v>
      </c>
      <c r="AU924" s="151" t="s">
        <v>82</v>
      </c>
      <c r="AV924" s="12" t="s">
        <v>22</v>
      </c>
      <c r="AW924" s="12" t="s">
        <v>36</v>
      </c>
      <c r="AX924" s="12" t="s">
        <v>74</v>
      </c>
      <c r="AY924" s="151" t="s">
        <v>181</v>
      </c>
    </row>
    <row r="925" spans="2:65" s="13" customFormat="1" ht="11.25">
      <c r="B925" s="156"/>
      <c r="D925" s="150" t="s">
        <v>193</v>
      </c>
      <c r="E925" s="157" t="s">
        <v>20</v>
      </c>
      <c r="F925" s="158" t="s">
        <v>904</v>
      </c>
      <c r="H925" s="159">
        <v>41.048000000000002</v>
      </c>
      <c r="I925" s="160"/>
      <c r="L925" s="156"/>
      <c r="M925" s="161"/>
      <c r="T925" s="162"/>
      <c r="AT925" s="157" t="s">
        <v>193</v>
      </c>
      <c r="AU925" s="157" t="s">
        <v>82</v>
      </c>
      <c r="AV925" s="13" t="s">
        <v>82</v>
      </c>
      <c r="AW925" s="13" t="s">
        <v>36</v>
      </c>
      <c r="AX925" s="13" t="s">
        <v>74</v>
      </c>
      <c r="AY925" s="157" t="s">
        <v>181</v>
      </c>
    </row>
    <row r="926" spans="2:65" s="13" customFormat="1" ht="11.25">
      <c r="B926" s="156"/>
      <c r="D926" s="150" t="s">
        <v>193</v>
      </c>
      <c r="E926" s="157" t="s">
        <v>20</v>
      </c>
      <c r="F926" s="158" t="s">
        <v>257</v>
      </c>
      <c r="H926" s="159">
        <v>-11.82</v>
      </c>
      <c r="I926" s="160"/>
      <c r="L926" s="156"/>
      <c r="M926" s="161"/>
      <c r="T926" s="162"/>
      <c r="AT926" s="157" t="s">
        <v>193</v>
      </c>
      <c r="AU926" s="157" t="s">
        <v>82</v>
      </c>
      <c r="AV926" s="13" t="s">
        <v>82</v>
      </c>
      <c r="AW926" s="13" t="s">
        <v>36</v>
      </c>
      <c r="AX926" s="13" t="s">
        <v>74</v>
      </c>
      <c r="AY926" s="157" t="s">
        <v>181</v>
      </c>
    </row>
    <row r="927" spans="2:65" s="14" customFormat="1" ht="11.25">
      <c r="B927" s="163"/>
      <c r="D927" s="150" t="s">
        <v>193</v>
      </c>
      <c r="E927" s="164" t="s">
        <v>20</v>
      </c>
      <c r="F927" s="165" t="s">
        <v>202</v>
      </c>
      <c r="H927" s="166">
        <v>101.956</v>
      </c>
      <c r="I927" s="167"/>
      <c r="L927" s="163"/>
      <c r="M927" s="168"/>
      <c r="T927" s="169"/>
      <c r="AT927" s="164" t="s">
        <v>193</v>
      </c>
      <c r="AU927" s="164" t="s">
        <v>82</v>
      </c>
      <c r="AV927" s="14" t="s">
        <v>189</v>
      </c>
      <c r="AW927" s="14" t="s">
        <v>36</v>
      </c>
      <c r="AX927" s="14" t="s">
        <v>22</v>
      </c>
      <c r="AY927" s="164" t="s">
        <v>181</v>
      </c>
    </row>
    <row r="928" spans="2:65" s="1" customFormat="1" ht="37.9" customHeight="1">
      <c r="B928" s="33"/>
      <c r="C928" s="132" t="s">
        <v>905</v>
      </c>
      <c r="D928" s="132" t="s">
        <v>184</v>
      </c>
      <c r="E928" s="133" t="s">
        <v>906</v>
      </c>
      <c r="F928" s="134" t="s">
        <v>907</v>
      </c>
      <c r="G928" s="135" t="s">
        <v>211</v>
      </c>
      <c r="H928" s="136">
        <v>156.351</v>
      </c>
      <c r="I928" s="137"/>
      <c r="J928" s="138">
        <f>ROUND(I928*H928,2)</f>
        <v>0</v>
      </c>
      <c r="K928" s="134" t="s">
        <v>188</v>
      </c>
      <c r="L928" s="33"/>
      <c r="M928" s="139" t="s">
        <v>20</v>
      </c>
      <c r="N928" s="140" t="s">
        <v>45</v>
      </c>
      <c r="P928" s="141">
        <f>O928*H928</f>
        <v>0</v>
      </c>
      <c r="Q928" s="141">
        <v>9.0900000000000009E-3</v>
      </c>
      <c r="R928" s="141">
        <f>Q928*H928</f>
        <v>1.4212305900000002</v>
      </c>
      <c r="S928" s="141">
        <v>0</v>
      </c>
      <c r="T928" s="142">
        <f>S928*H928</f>
        <v>0</v>
      </c>
      <c r="AR928" s="143" t="s">
        <v>317</v>
      </c>
      <c r="AT928" s="143" t="s">
        <v>184</v>
      </c>
      <c r="AU928" s="143" t="s">
        <v>82</v>
      </c>
      <c r="AY928" s="18" t="s">
        <v>181</v>
      </c>
      <c r="BE928" s="144">
        <f>IF(N928="základní",J928,0)</f>
        <v>0</v>
      </c>
      <c r="BF928" s="144">
        <f>IF(N928="snížená",J928,0)</f>
        <v>0</v>
      </c>
      <c r="BG928" s="144">
        <f>IF(N928="zákl. přenesená",J928,0)</f>
        <v>0</v>
      </c>
      <c r="BH928" s="144">
        <f>IF(N928="sníž. přenesená",J928,0)</f>
        <v>0</v>
      </c>
      <c r="BI928" s="144">
        <f>IF(N928="nulová",J928,0)</f>
        <v>0</v>
      </c>
      <c r="BJ928" s="18" t="s">
        <v>22</v>
      </c>
      <c r="BK928" s="144">
        <f>ROUND(I928*H928,2)</f>
        <v>0</v>
      </c>
      <c r="BL928" s="18" t="s">
        <v>317</v>
      </c>
      <c r="BM928" s="143" t="s">
        <v>908</v>
      </c>
    </row>
    <row r="929" spans="2:51" s="1" customFormat="1" ht="11.25">
      <c r="B929" s="33"/>
      <c r="D929" s="145" t="s">
        <v>191</v>
      </c>
      <c r="F929" s="146" t="s">
        <v>909</v>
      </c>
      <c r="I929" s="147"/>
      <c r="L929" s="33"/>
      <c r="M929" s="148"/>
      <c r="T929" s="54"/>
      <c r="AT929" s="18" t="s">
        <v>191</v>
      </c>
      <c r="AU929" s="18" t="s">
        <v>82</v>
      </c>
    </row>
    <row r="930" spans="2:51" s="12" customFormat="1" ht="11.25">
      <c r="B930" s="149"/>
      <c r="D930" s="150" t="s">
        <v>193</v>
      </c>
      <c r="E930" s="151" t="s">
        <v>20</v>
      </c>
      <c r="F930" s="152" t="s">
        <v>194</v>
      </c>
      <c r="H930" s="151" t="s">
        <v>20</v>
      </c>
      <c r="I930" s="153"/>
      <c r="L930" s="149"/>
      <c r="M930" s="154"/>
      <c r="T930" s="155"/>
      <c r="AT930" s="151" t="s">
        <v>193</v>
      </c>
      <c r="AU930" s="151" t="s">
        <v>82</v>
      </c>
      <c r="AV930" s="12" t="s">
        <v>22</v>
      </c>
      <c r="AW930" s="12" t="s">
        <v>36</v>
      </c>
      <c r="AX930" s="12" t="s">
        <v>74</v>
      </c>
      <c r="AY930" s="151" t="s">
        <v>181</v>
      </c>
    </row>
    <row r="931" spans="2:51" s="13" customFormat="1" ht="11.25">
      <c r="B931" s="156"/>
      <c r="D931" s="150" t="s">
        <v>193</v>
      </c>
      <c r="E931" s="157" t="s">
        <v>20</v>
      </c>
      <c r="F931" s="158" t="s">
        <v>870</v>
      </c>
      <c r="H931" s="159">
        <v>24.08</v>
      </c>
      <c r="I931" s="160"/>
      <c r="L931" s="156"/>
      <c r="M931" s="161"/>
      <c r="T931" s="162"/>
      <c r="AT931" s="157" t="s">
        <v>193</v>
      </c>
      <c r="AU931" s="157" t="s">
        <v>82</v>
      </c>
      <c r="AV931" s="13" t="s">
        <v>82</v>
      </c>
      <c r="AW931" s="13" t="s">
        <v>36</v>
      </c>
      <c r="AX931" s="13" t="s">
        <v>74</v>
      </c>
      <c r="AY931" s="157" t="s">
        <v>181</v>
      </c>
    </row>
    <row r="932" spans="2:51" s="13" customFormat="1" ht="11.25">
      <c r="B932" s="156"/>
      <c r="D932" s="150" t="s">
        <v>193</v>
      </c>
      <c r="E932" s="157" t="s">
        <v>20</v>
      </c>
      <c r="F932" s="158" t="s">
        <v>871</v>
      </c>
      <c r="H932" s="159">
        <v>16.16</v>
      </c>
      <c r="I932" s="160"/>
      <c r="L932" s="156"/>
      <c r="M932" s="161"/>
      <c r="T932" s="162"/>
      <c r="AT932" s="157" t="s">
        <v>193</v>
      </c>
      <c r="AU932" s="157" t="s">
        <v>82</v>
      </c>
      <c r="AV932" s="13" t="s">
        <v>82</v>
      </c>
      <c r="AW932" s="13" t="s">
        <v>36</v>
      </c>
      <c r="AX932" s="13" t="s">
        <v>74</v>
      </c>
      <c r="AY932" s="157" t="s">
        <v>181</v>
      </c>
    </row>
    <row r="933" spans="2:51" s="13" customFormat="1" ht="11.25">
      <c r="B933" s="156"/>
      <c r="D933" s="150" t="s">
        <v>193</v>
      </c>
      <c r="E933" s="157" t="s">
        <v>20</v>
      </c>
      <c r="F933" s="158" t="s">
        <v>872</v>
      </c>
      <c r="H933" s="159">
        <v>8.2799999999999994</v>
      </c>
      <c r="I933" s="160"/>
      <c r="L933" s="156"/>
      <c r="M933" s="161"/>
      <c r="T933" s="162"/>
      <c r="AT933" s="157" t="s">
        <v>193</v>
      </c>
      <c r="AU933" s="157" t="s">
        <v>82</v>
      </c>
      <c r="AV933" s="13" t="s">
        <v>82</v>
      </c>
      <c r="AW933" s="13" t="s">
        <v>36</v>
      </c>
      <c r="AX933" s="13" t="s">
        <v>74</v>
      </c>
      <c r="AY933" s="157" t="s">
        <v>181</v>
      </c>
    </row>
    <row r="934" spans="2:51" s="13" customFormat="1" ht="11.25">
      <c r="B934" s="156"/>
      <c r="D934" s="150" t="s">
        <v>193</v>
      </c>
      <c r="E934" s="157" t="s">
        <v>20</v>
      </c>
      <c r="F934" s="158" t="s">
        <v>873</v>
      </c>
      <c r="H934" s="159">
        <v>0.65100000000000002</v>
      </c>
      <c r="I934" s="160"/>
      <c r="L934" s="156"/>
      <c r="M934" s="161"/>
      <c r="T934" s="162"/>
      <c r="AT934" s="157" t="s">
        <v>193</v>
      </c>
      <c r="AU934" s="157" t="s">
        <v>82</v>
      </c>
      <c r="AV934" s="13" t="s">
        <v>82</v>
      </c>
      <c r="AW934" s="13" t="s">
        <v>36</v>
      </c>
      <c r="AX934" s="13" t="s">
        <v>74</v>
      </c>
      <c r="AY934" s="157" t="s">
        <v>181</v>
      </c>
    </row>
    <row r="935" spans="2:51" s="13" customFormat="1" ht="11.25">
      <c r="B935" s="156"/>
      <c r="D935" s="150" t="s">
        <v>193</v>
      </c>
      <c r="E935" s="157" t="s">
        <v>20</v>
      </c>
      <c r="F935" s="158" t="s">
        <v>874</v>
      </c>
      <c r="H935" s="159">
        <v>0.20300000000000001</v>
      </c>
      <c r="I935" s="160"/>
      <c r="L935" s="156"/>
      <c r="M935" s="161"/>
      <c r="T935" s="162"/>
      <c r="AT935" s="157" t="s">
        <v>193</v>
      </c>
      <c r="AU935" s="157" t="s">
        <v>82</v>
      </c>
      <c r="AV935" s="13" t="s">
        <v>82</v>
      </c>
      <c r="AW935" s="13" t="s">
        <v>36</v>
      </c>
      <c r="AX935" s="13" t="s">
        <v>74</v>
      </c>
      <c r="AY935" s="157" t="s">
        <v>181</v>
      </c>
    </row>
    <row r="936" spans="2:51" s="13" customFormat="1" ht="11.25">
      <c r="B936" s="156"/>
      <c r="D936" s="150" t="s">
        <v>193</v>
      </c>
      <c r="E936" s="157" t="s">
        <v>20</v>
      </c>
      <c r="F936" s="158" t="s">
        <v>875</v>
      </c>
      <c r="H936" s="159">
        <v>-4.5999999999999996</v>
      </c>
      <c r="I936" s="160"/>
      <c r="L936" s="156"/>
      <c r="M936" s="161"/>
      <c r="T936" s="162"/>
      <c r="AT936" s="157" t="s">
        <v>193</v>
      </c>
      <c r="AU936" s="157" t="s">
        <v>82</v>
      </c>
      <c r="AV936" s="13" t="s">
        <v>82</v>
      </c>
      <c r="AW936" s="13" t="s">
        <v>36</v>
      </c>
      <c r="AX936" s="13" t="s">
        <v>74</v>
      </c>
      <c r="AY936" s="157" t="s">
        <v>181</v>
      </c>
    </row>
    <row r="937" spans="2:51" s="12" customFormat="1" ht="11.25">
      <c r="B937" s="149"/>
      <c r="D937" s="150" t="s">
        <v>193</v>
      </c>
      <c r="E937" s="151" t="s">
        <v>20</v>
      </c>
      <c r="F937" s="152" t="s">
        <v>199</v>
      </c>
      <c r="H937" s="151" t="s">
        <v>20</v>
      </c>
      <c r="I937" s="153"/>
      <c r="L937" s="149"/>
      <c r="M937" s="154"/>
      <c r="T937" s="155"/>
      <c r="AT937" s="151" t="s">
        <v>193</v>
      </c>
      <c r="AU937" s="151" t="s">
        <v>82</v>
      </c>
      <c r="AV937" s="12" t="s">
        <v>22</v>
      </c>
      <c r="AW937" s="12" t="s">
        <v>36</v>
      </c>
      <c r="AX937" s="12" t="s">
        <v>74</v>
      </c>
      <c r="AY937" s="151" t="s">
        <v>181</v>
      </c>
    </row>
    <row r="938" spans="2:51" s="13" customFormat="1" ht="11.25">
      <c r="B938" s="156"/>
      <c r="D938" s="150" t="s">
        <v>193</v>
      </c>
      <c r="E938" s="157" t="s">
        <v>20</v>
      </c>
      <c r="F938" s="158" t="s">
        <v>876</v>
      </c>
      <c r="H938" s="159">
        <v>65.94</v>
      </c>
      <c r="I938" s="160"/>
      <c r="L938" s="156"/>
      <c r="M938" s="161"/>
      <c r="T938" s="162"/>
      <c r="AT938" s="157" t="s">
        <v>193</v>
      </c>
      <c r="AU938" s="157" t="s">
        <v>82</v>
      </c>
      <c r="AV938" s="13" t="s">
        <v>82</v>
      </c>
      <c r="AW938" s="13" t="s">
        <v>36</v>
      </c>
      <c r="AX938" s="13" t="s">
        <v>74</v>
      </c>
      <c r="AY938" s="157" t="s">
        <v>181</v>
      </c>
    </row>
    <row r="939" spans="2:51" s="13" customFormat="1" ht="11.25">
      <c r="B939" s="156"/>
      <c r="D939" s="150" t="s">
        <v>193</v>
      </c>
      <c r="E939" s="157" t="s">
        <v>20</v>
      </c>
      <c r="F939" s="158" t="s">
        <v>877</v>
      </c>
      <c r="H939" s="159">
        <v>0.91</v>
      </c>
      <c r="I939" s="160"/>
      <c r="L939" s="156"/>
      <c r="M939" s="161"/>
      <c r="T939" s="162"/>
      <c r="AT939" s="157" t="s">
        <v>193</v>
      </c>
      <c r="AU939" s="157" t="s">
        <v>82</v>
      </c>
      <c r="AV939" s="13" t="s">
        <v>82</v>
      </c>
      <c r="AW939" s="13" t="s">
        <v>36</v>
      </c>
      <c r="AX939" s="13" t="s">
        <v>74</v>
      </c>
      <c r="AY939" s="157" t="s">
        <v>181</v>
      </c>
    </row>
    <row r="940" spans="2:51" s="13" customFormat="1" ht="11.25">
      <c r="B940" s="156"/>
      <c r="D940" s="150" t="s">
        <v>193</v>
      </c>
      <c r="E940" s="157" t="s">
        <v>20</v>
      </c>
      <c r="F940" s="158" t="s">
        <v>878</v>
      </c>
      <c r="H940" s="159">
        <v>0.26</v>
      </c>
      <c r="I940" s="160"/>
      <c r="L940" s="156"/>
      <c r="M940" s="161"/>
      <c r="T940" s="162"/>
      <c r="AT940" s="157" t="s">
        <v>193</v>
      </c>
      <c r="AU940" s="157" t="s">
        <v>82</v>
      </c>
      <c r="AV940" s="13" t="s">
        <v>82</v>
      </c>
      <c r="AW940" s="13" t="s">
        <v>36</v>
      </c>
      <c r="AX940" s="13" t="s">
        <v>74</v>
      </c>
      <c r="AY940" s="157" t="s">
        <v>181</v>
      </c>
    </row>
    <row r="941" spans="2:51" s="13" customFormat="1" ht="11.25">
      <c r="B941" s="156"/>
      <c r="D941" s="150" t="s">
        <v>193</v>
      </c>
      <c r="E941" s="157" t="s">
        <v>20</v>
      </c>
      <c r="F941" s="158" t="s">
        <v>879</v>
      </c>
      <c r="H941" s="159">
        <v>0.40500000000000003</v>
      </c>
      <c r="I941" s="160"/>
      <c r="L941" s="156"/>
      <c r="M941" s="161"/>
      <c r="T941" s="162"/>
      <c r="AT941" s="157" t="s">
        <v>193</v>
      </c>
      <c r="AU941" s="157" t="s">
        <v>82</v>
      </c>
      <c r="AV941" s="13" t="s">
        <v>82</v>
      </c>
      <c r="AW941" s="13" t="s">
        <v>36</v>
      </c>
      <c r="AX941" s="13" t="s">
        <v>74</v>
      </c>
      <c r="AY941" s="157" t="s">
        <v>181</v>
      </c>
    </row>
    <row r="942" spans="2:51" s="13" customFormat="1" ht="11.25">
      <c r="B942" s="156"/>
      <c r="D942" s="150" t="s">
        <v>193</v>
      </c>
      <c r="E942" s="157" t="s">
        <v>20</v>
      </c>
      <c r="F942" s="158" t="s">
        <v>880</v>
      </c>
      <c r="H942" s="159">
        <v>0.23</v>
      </c>
      <c r="I942" s="160"/>
      <c r="L942" s="156"/>
      <c r="M942" s="161"/>
      <c r="T942" s="162"/>
      <c r="AT942" s="157" t="s">
        <v>193</v>
      </c>
      <c r="AU942" s="157" t="s">
        <v>82</v>
      </c>
      <c r="AV942" s="13" t="s">
        <v>82</v>
      </c>
      <c r="AW942" s="13" t="s">
        <v>36</v>
      </c>
      <c r="AX942" s="13" t="s">
        <v>74</v>
      </c>
      <c r="AY942" s="157" t="s">
        <v>181</v>
      </c>
    </row>
    <row r="943" spans="2:51" s="13" customFormat="1" ht="11.25">
      <c r="B943" s="156"/>
      <c r="D943" s="150" t="s">
        <v>193</v>
      </c>
      <c r="E943" s="157" t="s">
        <v>20</v>
      </c>
      <c r="F943" s="158" t="s">
        <v>881</v>
      </c>
      <c r="H943" s="159">
        <v>1.206</v>
      </c>
      <c r="I943" s="160"/>
      <c r="L943" s="156"/>
      <c r="M943" s="161"/>
      <c r="T943" s="162"/>
      <c r="AT943" s="157" t="s">
        <v>193</v>
      </c>
      <c r="AU943" s="157" t="s">
        <v>82</v>
      </c>
      <c r="AV943" s="13" t="s">
        <v>82</v>
      </c>
      <c r="AW943" s="13" t="s">
        <v>36</v>
      </c>
      <c r="AX943" s="13" t="s">
        <v>74</v>
      </c>
      <c r="AY943" s="157" t="s">
        <v>181</v>
      </c>
    </row>
    <row r="944" spans="2:51" s="13" customFormat="1" ht="11.25">
      <c r="B944" s="156"/>
      <c r="D944" s="150" t="s">
        <v>193</v>
      </c>
      <c r="E944" s="157" t="s">
        <v>20</v>
      </c>
      <c r="F944" s="158" t="s">
        <v>882</v>
      </c>
      <c r="H944" s="159">
        <v>-5</v>
      </c>
      <c r="I944" s="160"/>
      <c r="L944" s="156"/>
      <c r="M944" s="161"/>
      <c r="T944" s="162"/>
      <c r="AT944" s="157" t="s">
        <v>193</v>
      </c>
      <c r="AU944" s="157" t="s">
        <v>82</v>
      </c>
      <c r="AV944" s="13" t="s">
        <v>82</v>
      </c>
      <c r="AW944" s="13" t="s">
        <v>36</v>
      </c>
      <c r="AX944" s="13" t="s">
        <v>74</v>
      </c>
      <c r="AY944" s="157" t="s">
        <v>181</v>
      </c>
    </row>
    <row r="945" spans="2:65" s="13" customFormat="1" ht="11.25">
      <c r="B945" s="156"/>
      <c r="D945" s="150" t="s">
        <v>193</v>
      </c>
      <c r="E945" s="157" t="s">
        <v>20</v>
      </c>
      <c r="F945" s="158" t="s">
        <v>883</v>
      </c>
      <c r="H945" s="159">
        <v>-2.613</v>
      </c>
      <c r="I945" s="160"/>
      <c r="L945" s="156"/>
      <c r="M945" s="161"/>
      <c r="T945" s="162"/>
      <c r="AT945" s="157" t="s">
        <v>193</v>
      </c>
      <c r="AU945" s="157" t="s">
        <v>82</v>
      </c>
      <c r="AV945" s="13" t="s">
        <v>82</v>
      </c>
      <c r="AW945" s="13" t="s">
        <v>36</v>
      </c>
      <c r="AX945" s="13" t="s">
        <v>74</v>
      </c>
      <c r="AY945" s="157" t="s">
        <v>181</v>
      </c>
    </row>
    <row r="946" spans="2:65" s="12" customFormat="1" ht="11.25">
      <c r="B946" s="149"/>
      <c r="D946" s="150" t="s">
        <v>193</v>
      </c>
      <c r="E946" s="151" t="s">
        <v>20</v>
      </c>
      <c r="F946" s="152" t="s">
        <v>201</v>
      </c>
      <c r="H946" s="151" t="s">
        <v>20</v>
      </c>
      <c r="I946" s="153"/>
      <c r="L946" s="149"/>
      <c r="M946" s="154"/>
      <c r="T946" s="155"/>
      <c r="AT946" s="151" t="s">
        <v>193</v>
      </c>
      <c r="AU946" s="151" t="s">
        <v>82</v>
      </c>
      <c r="AV946" s="12" t="s">
        <v>22</v>
      </c>
      <c r="AW946" s="12" t="s">
        <v>36</v>
      </c>
      <c r="AX946" s="12" t="s">
        <v>74</v>
      </c>
      <c r="AY946" s="151" t="s">
        <v>181</v>
      </c>
    </row>
    <row r="947" spans="2:65" s="13" customFormat="1" ht="11.25">
      <c r="B947" s="156"/>
      <c r="D947" s="150" t="s">
        <v>193</v>
      </c>
      <c r="E947" s="157" t="s">
        <v>20</v>
      </c>
      <c r="F947" s="158" t="s">
        <v>884</v>
      </c>
      <c r="H947" s="159">
        <v>52.82</v>
      </c>
      <c r="I947" s="160"/>
      <c r="L947" s="156"/>
      <c r="M947" s="161"/>
      <c r="T947" s="162"/>
      <c r="AT947" s="157" t="s">
        <v>193</v>
      </c>
      <c r="AU947" s="157" t="s">
        <v>82</v>
      </c>
      <c r="AV947" s="13" t="s">
        <v>82</v>
      </c>
      <c r="AW947" s="13" t="s">
        <v>36</v>
      </c>
      <c r="AX947" s="13" t="s">
        <v>74</v>
      </c>
      <c r="AY947" s="157" t="s">
        <v>181</v>
      </c>
    </row>
    <row r="948" spans="2:65" s="13" customFormat="1" ht="11.25">
      <c r="B948" s="156"/>
      <c r="D948" s="150" t="s">
        <v>193</v>
      </c>
      <c r="E948" s="157" t="s">
        <v>20</v>
      </c>
      <c r="F948" s="158" t="s">
        <v>885</v>
      </c>
      <c r="H948" s="159">
        <v>0.73199999999999998</v>
      </c>
      <c r="I948" s="160"/>
      <c r="L948" s="156"/>
      <c r="M948" s="161"/>
      <c r="T948" s="162"/>
      <c r="AT948" s="157" t="s">
        <v>193</v>
      </c>
      <c r="AU948" s="157" t="s">
        <v>82</v>
      </c>
      <c r="AV948" s="13" t="s">
        <v>82</v>
      </c>
      <c r="AW948" s="13" t="s">
        <v>36</v>
      </c>
      <c r="AX948" s="13" t="s">
        <v>74</v>
      </c>
      <c r="AY948" s="157" t="s">
        <v>181</v>
      </c>
    </row>
    <row r="949" spans="2:65" s="13" customFormat="1" ht="11.25">
      <c r="B949" s="156"/>
      <c r="D949" s="150" t="s">
        <v>193</v>
      </c>
      <c r="E949" s="157" t="s">
        <v>20</v>
      </c>
      <c r="F949" s="158" t="s">
        <v>886</v>
      </c>
      <c r="H949" s="159">
        <v>0.45500000000000002</v>
      </c>
      <c r="I949" s="160"/>
      <c r="L949" s="156"/>
      <c r="M949" s="161"/>
      <c r="T949" s="162"/>
      <c r="AT949" s="157" t="s">
        <v>193</v>
      </c>
      <c r="AU949" s="157" t="s">
        <v>82</v>
      </c>
      <c r="AV949" s="13" t="s">
        <v>82</v>
      </c>
      <c r="AW949" s="13" t="s">
        <v>36</v>
      </c>
      <c r="AX949" s="13" t="s">
        <v>74</v>
      </c>
      <c r="AY949" s="157" t="s">
        <v>181</v>
      </c>
    </row>
    <row r="950" spans="2:65" s="13" customFormat="1" ht="11.25">
      <c r="B950" s="156"/>
      <c r="D950" s="150" t="s">
        <v>193</v>
      </c>
      <c r="E950" s="157" t="s">
        <v>20</v>
      </c>
      <c r="F950" s="158" t="s">
        <v>878</v>
      </c>
      <c r="H950" s="159">
        <v>0.26</v>
      </c>
      <c r="I950" s="160"/>
      <c r="L950" s="156"/>
      <c r="M950" s="161"/>
      <c r="T950" s="162"/>
      <c r="AT950" s="157" t="s">
        <v>193</v>
      </c>
      <c r="AU950" s="157" t="s">
        <v>82</v>
      </c>
      <c r="AV950" s="13" t="s">
        <v>82</v>
      </c>
      <c r="AW950" s="13" t="s">
        <v>36</v>
      </c>
      <c r="AX950" s="13" t="s">
        <v>74</v>
      </c>
      <c r="AY950" s="157" t="s">
        <v>181</v>
      </c>
    </row>
    <row r="951" spans="2:65" s="13" customFormat="1" ht="11.25">
      <c r="B951" s="156"/>
      <c r="D951" s="150" t="s">
        <v>193</v>
      </c>
      <c r="E951" s="157" t="s">
        <v>20</v>
      </c>
      <c r="F951" s="158" t="s">
        <v>887</v>
      </c>
      <c r="H951" s="159">
        <v>0.435</v>
      </c>
      <c r="I951" s="160"/>
      <c r="L951" s="156"/>
      <c r="M951" s="161"/>
      <c r="T951" s="162"/>
      <c r="AT951" s="157" t="s">
        <v>193</v>
      </c>
      <c r="AU951" s="157" t="s">
        <v>82</v>
      </c>
      <c r="AV951" s="13" t="s">
        <v>82</v>
      </c>
      <c r="AW951" s="13" t="s">
        <v>36</v>
      </c>
      <c r="AX951" s="13" t="s">
        <v>74</v>
      </c>
      <c r="AY951" s="157" t="s">
        <v>181</v>
      </c>
    </row>
    <row r="952" spans="2:65" s="13" customFormat="1" ht="11.25">
      <c r="B952" s="156"/>
      <c r="D952" s="150" t="s">
        <v>193</v>
      </c>
      <c r="E952" s="157" t="s">
        <v>20</v>
      </c>
      <c r="F952" s="158" t="s">
        <v>888</v>
      </c>
      <c r="H952" s="159">
        <v>-3</v>
      </c>
      <c r="I952" s="160"/>
      <c r="L952" s="156"/>
      <c r="M952" s="161"/>
      <c r="T952" s="162"/>
      <c r="AT952" s="157" t="s">
        <v>193</v>
      </c>
      <c r="AU952" s="157" t="s">
        <v>82</v>
      </c>
      <c r="AV952" s="13" t="s">
        <v>82</v>
      </c>
      <c r="AW952" s="13" t="s">
        <v>36</v>
      </c>
      <c r="AX952" s="13" t="s">
        <v>74</v>
      </c>
      <c r="AY952" s="157" t="s">
        <v>181</v>
      </c>
    </row>
    <row r="953" spans="2:65" s="13" customFormat="1" ht="11.25">
      <c r="B953" s="156"/>
      <c r="D953" s="150" t="s">
        <v>193</v>
      </c>
      <c r="E953" s="157" t="s">
        <v>20</v>
      </c>
      <c r="F953" s="158" t="s">
        <v>889</v>
      </c>
      <c r="H953" s="159">
        <v>-1.4630000000000001</v>
      </c>
      <c r="I953" s="160"/>
      <c r="L953" s="156"/>
      <c r="M953" s="161"/>
      <c r="T953" s="162"/>
      <c r="AT953" s="157" t="s">
        <v>193</v>
      </c>
      <c r="AU953" s="157" t="s">
        <v>82</v>
      </c>
      <c r="AV953" s="13" t="s">
        <v>82</v>
      </c>
      <c r="AW953" s="13" t="s">
        <v>36</v>
      </c>
      <c r="AX953" s="13" t="s">
        <v>74</v>
      </c>
      <c r="AY953" s="157" t="s">
        <v>181</v>
      </c>
    </row>
    <row r="954" spans="2:65" s="14" customFormat="1" ht="11.25">
      <c r="B954" s="163"/>
      <c r="D954" s="150" t="s">
        <v>193</v>
      </c>
      <c r="E954" s="164" t="s">
        <v>20</v>
      </c>
      <c r="F954" s="165" t="s">
        <v>202</v>
      </c>
      <c r="H954" s="166">
        <v>156.351</v>
      </c>
      <c r="I954" s="167"/>
      <c r="L954" s="163"/>
      <c r="M954" s="168"/>
      <c r="T954" s="169"/>
      <c r="AT954" s="164" t="s">
        <v>193</v>
      </c>
      <c r="AU954" s="164" t="s">
        <v>82</v>
      </c>
      <c r="AV954" s="14" t="s">
        <v>189</v>
      </c>
      <c r="AW954" s="14" t="s">
        <v>36</v>
      </c>
      <c r="AX954" s="14" t="s">
        <v>22</v>
      </c>
      <c r="AY954" s="164" t="s">
        <v>181</v>
      </c>
    </row>
    <row r="955" spans="2:65" s="1" customFormat="1" ht="24.2" customHeight="1">
      <c r="B955" s="33"/>
      <c r="C955" s="177" t="s">
        <v>910</v>
      </c>
      <c r="D955" s="177" t="s">
        <v>309</v>
      </c>
      <c r="E955" s="178" t="s">
        <v>911</v>
      </c>
      <c r="F955" s="179" t="s">
        <v>912</v>
      </c>
      <c r="G955" s="180" t="s">
        <v>211</v>
      </c>
      <c r="H955" s="181">
        <v>179.804</v>
      </c>
      <c r="I955" s="182"/>
      <c r="J955" s="183">
        <f>ROUND(I955*H955,2)</f>
        <v>0</v>
      </c>
      <c r="K955" s="179" t="s">
        <v>188</v>
      </c>
      <c r="L955" s="184"/>
      <c r="M955" s="185" t="s">
        <v>20</v>
      </c>
      <c r="N955" s="186" t="s">
        <v>45</v>
      </c>
      <c r="P955" s="141">
        <f>O955*H955</f>
        <v>0</v>
      </c>
      <c r="Q955" s="141">
        <v>1.9E-2</v>
      </c>
      <c r="R955" s="141">
        <f>Q955*H955</f>
        <v>3.4162759999999999</v>
      </c>
      <c r="S955" s="141">
        <v>0</v>
      </c>
      <c r="T955" s="142">
        <f>S955*H955</f>
        <v>0</v>
      </c>
      <c r="AR955" s="143" t="s">
        <v>431</v>
      </c>
      <c r="AT955" s="143" t="s">
        <v>309</v>
      </c>
      <c r="AU955" s="143" t="s">
        <v>82</v>
      </c>
      <c r="AY955" s="18" t="s">
        <v>181</v>
      </c>
      <c r="BE955" s="144">
        <f>IF(N955="základní",J955,0)</f>
        <v>0</v>
      </c>
      <c r="BF955" s="144">
        <f>IF(N955="snížená",J955,0)</f>
        <v>0</v>
      </c>
      <c r="BG955" s="144">
        <f>IF(N955="zákl. přenesená",J955,0)</f>
        <v>0</v>
      </c>
      <c r="BH955" s="144">
        <f>IF(N955="sníž. přenesená",J955,0)</f>
        <v>0</v>
      </c>
      <c r="BI955" s="144">
        <f>IF(N955="nulová",J955,0)</f>
        <v>0</v>
      </c>
      <c r="BJ955" s="18" t="s">
        <v>22</v>
      </c>
      <c r="BK955" s="144">
        <f>ROUND(I955*H955,2)</f>
        <v>0</v>
      </c>
      <c r="BL955" s="18" t="s">
        <v>317</v>
      </c>
      <c r="BM955" s="143" t="s">
        <v>913</v>
      </c>
    </row>
    <row r="956" spans="2:65" s="13" customFormat="1" ht="11.25">
      <c r="B956" s="156"/>
      <c r="D956" s="150" t="s">
        <v>193</v>
      </c>
      <c r="F956" s="158" t="s">
        <v>914</v>
      </c>
      <c r="H956" s="159">
        <v>179.804</v>
      </c>
      <c r="I956" s="160"/>
      <c r="L956" s="156"/>
      <c r="M956" s="161"/>
      <c r="T956" s="162"/>
      <c r="AT956" s="157" t="s">
        <v>193</v>
      </c>
      <c r="AU956" s="157" t="s">
        <v>82</v>
      </c>
      <c r="AV956" s="13" t="s">
        <v>82</v>
      </c>
      <c r="AW956" s="13" t="s">
        <v>4</v>
      </c>
      <c r="AX956" s="13" t="s">
        <v>22</v>
      </c>
      <c r="AY956" s="157" t="s">
        <v>181</v>
      </c>
    </row>
    <row r="957" spans="2:65" s="1" customFormat="1" ht="37.9" customHeight="1">
      <c r="B957" s="33"/>
      <c r="C957" s="132" t="s">
        <v>915</v>
      </c>
      <c r="D957" s="132" t="s">
        <v>184</v>
      </c>
      <c r="E957" s="133" t="s">
        <v>916</v>
      </c>
      <c r="F957" s="134" t="s">
        <v>917</v>
      </c>
      <c r="G957" s="135" t="s">
        <v>211</v>
      </c>
      <c r="H957" s="136">
        <v>156.351</v>
      </c>
      <c r="I957" s="137"/>
      <c r="J957" s="138">
        <f>ROUND(I957*H957,2)</f>
        <v>0</v>
      </c>
      <c r="K957" s="134" t="s">
        <v>188</v>
      </c>
      <c r="L957" s="33"/>
      <c r="M957" s="139" t="s">
        <v>20</v>
      </c>
      <c r="N957" s="140" t="s">
        <v>45</v>
      </c>
      <c r="P957" s="141">
        <f>O957*H957</f>
        <v>0</v>
      </c>
      <c r="Q957" s="141">
        <v>0</v>
      </c>
      <c r="R957" s="141">
        <f>Q957*H957</f>
        <v>0</v>
      </c>
      <c r="S957" s="141">
        <v>0</v>
      </c>
      <c r="T957" s="142">
        <f>S957*H957</f>
        <v>0</v>
      </c>
      <c r="AR957" s="143" t="s">
        <v>317</v>
      </c>
      <c r="AT957" s="143" t="s">
        <v>184</v>
      </c>
      <c r="AU957" s="143" t="s">
        <v>82</v>
      </c>
      <c r="AY957" s="18" t="s">
        <v>181</v>
      </c>
      <c r="BE957" s="144">
        <f>IF(N957="základní",J957,0)</f>
        <v>0</v>
      </c>
      <c r="BF957" s="144">
        <f>IF(N957="snížená",J957,0)</f>
        <v>0</v>
      </c>
      <c r="BG957" s="144">
        <f>IF(N957="zákl. přenesená",J957,0)</f>
        <v>0</v>
      </c>
      <c r="BH957" s="144">
        <f>IF(N957="sníž. přenesená",J957,0)</f>
        <v>0</v>
      </c>
      <c r="BI957" s="144">
        <f>IF(N957="nulová",J957,0)</f>
        <v>0</v>
      </c>
      <c r="BJ957" s="18" t="s">
        <v>22</v>
      </c>
      <c r="BK957" s="144">
        <f>ROUND(I957*H957,2)</f>
        <v>0</v>
      </c>
      <c r="BL957" s="18" t="s">
        <v>317</v>
      </c>
      <c r="BM957" s="143" t="s">
        <v>918</v>
      </c>
    </row>
    <row r="958" spans="2:65" s="1" customFormat="1" ht="11.25">
      <c r="B958" s="33"/>
      <c r="D958" s="145" t="s">
        <v>191</v>
      </c>
      <c r="F958" s="146" t="s">
        <v>919</v>
      </c>
      <c r="I958" s="147"/>
      <c r="L958" s="33"/>
      <c r="M958" s="148"/>
      <c r="T958" s="54"/>
      <c r="AT958" s="18" t="s">
        <v>191</v>
      </c>
      <c r="AU958" s="18" t="s">
        <v>82</v>
      </c>
    </row>
    <row r="959" spans="2:65" s="1" customFormat="1" ht="24.2" customHeight="1">
      <c r="B959" s="33"/>
      <c r="C959" s="132" t="s">
        <v>920</v>
      </c>
      <c r="D959" s="132" t="s">
        <v>184</v>
      </c>
      <c r="E959" s="133" t="s">
        <v>921</v>
      </c>
      <c r="F959" s="134" t="s">
        <v>922</v>
      </c>
      <c r="G959" s="135" t="s">
        <v>211</v>
      </c>
      <c r="H959" s="136">
        <v>2.7450000000000001</v>
      </c>
      <c r="I959" s="137"/>
      <c r="J959" s="138">
        <f>ROUND(I959*H959,2)</f>
        <v>0</v>
      </c>
      <c r="K959" s="134" t="s">
        <v>188</v>
      </c>
      <c r="L959" s="33"/>
      <c r="M959" s="139" t="s">
        <v>20</v>
      </c>
      <c r="N959" s="140" t="s">
        <v>45</v>
      </c>
      <c r="P959" s="141">
        <f>O959*H959</f>
        <v>0</v>
      </c>
      <c r="Q959" s="141">
        <v>1.49E-3</v>
      </c>
      <c r="R959" s="141">
        <f>Q959*H959</f>
        <v>4.0900500000000005E-3</v>
      </c>
      <c r="S959" s="141">
        <v>0</v>
      </c>
      <c r="T959" s="142">
        <f>S959*H959</f>
        <v>0</v>
      </c>
      <c r="AR959" s="143" t="s">
        <v>317</v>
      </c>
      <c r="AT959" s="143" t="s">
        <v>184</v>
      </c>
      <c r="AU959" s="143" t="s">
        <v>82</v>
      </c>
      <c r="AY959" s="18" t="s">
        <v>181</v>
      </c>
      <c r="BE959" s="144">
        <f>IF(N959="základní",J959,0)</f>
        <v>0</v>
      </c>
      <c r="BF959" s="144">
        <f>IF(N959="snížená",J959,0)</f>
        <v>0</v>
      </c>
      <c r="BG959" s="144">
        <f>IF(N959="zákl. přenesená",J959,0)</f>
        <v>0</v>
      </c>
      <c r="BH959" s="144">
        <f>IF(N959="sníž. přenesená",J959,0)</f>
        <v>0</v>
      </c>
      <c r="BI959" s="144">
        <f>IF(N959="nulová",J959,0)</f>
        <v>0</v>
      </c>
      <c r="BJ959" s="18" t="s">
        <v>22</v>
      </c>
      <c r="BK959" s="144">
        <f>ROUND(I959*H959,2)</f>
        <v>0</v>
      </c>
      <c r="BL959" s="18" t="s">
        <v>317</v>
      </c>
      <c r="BM959" s="143" t="s">
        <v>923</v>
      </c>
    </row>
    <row r="960" spans="2:65" s="1" customFormat="1" ht="11.25">
      <c r="B960" s="33"/>
      <c r="D960" s="145" t="s">
        <v>191</v>
      </c>
      <c r="F960" s="146" t="s">
        <v>924</v>
      </c>
      <c r="I960" s="147"/>
      <c r="L960" s="33"/>
      <c r="M960" s="148"/>
      <c r="T960" s="54"/>
      <c r="AT960" s="18" t="s">
        <v>191</v>
      </c>
      <c r="AU960" s="18" t="s">
        <v>82</v>
      </c>
    </row>
    <row r="961" spans="2:65" s="12" customFormat="1" ht="11.25">
      <c r="B961" s="149"/>
      <c r="D961" s="150" t="s">
        <v>193</v>
      </c>
      <c r="E961" s="151" t="s">
        <v>20</v>
      </c>
      <c r="F961" s="152" t="s">
        <v>504</v>
      </c>
      <c r="H961" s="151" t="s">
        <v>20</v>
      </c>
      <c r="I961" s="153"/>
      <c r="L961" s="149"/>
      <c r="M961" s="154"/>
      <c r="T961" s="155"/>
      <c r="AT961" s="151" t="s">
        <v>193</v>
      </c>
      <c r="AU961" s="151" t="s">
        <v>82</v>
      </c>
      <c r="AV961" s="12" t="s">
        <v>22</v>
      </c>
      <c r="AW961" s="12" t="s">
        <v>36</v>
      </c>
      <c r="AX961" s="12" t="s">
        <v>74</v>
      </c>
      <c r="AY961" s="151" t="s">
        <v>181</v>
      </c>
    </row>
    <row r="962" spans="2:65" s="12" customFormat="1" ht="11.25">
      <c r="B962" s="149"/>
      <c r="D962" s="150" t="s">
        <v>193</v>
      </c>
      <c r="E962" s="151" t="s">
        <v>20</v>
      </c>
      <c r="F962" s="152" t="s">
        <v>925</v>
      </c>
      <c r="H962" s="151" t="s">
        <v>20</v>
      </c>
      <c r="I962" s="153"/>
      <c r="L962" s="149"/>
      <c r="M962" s="154"/>
      <c r="T962" s="155"/>
      <c r="AT962" s="151" t="s">
        <v>193</v>
      </c>
      <c r="AU962" s="151" t="s">
        <v>82</v>
      </c>
      <c r="AV962" s="12" t="s">
        <v>22</v>
      </c>
      <c r="AW962" s="12" t="s">
        <v>36</v>
      </c>
      <c r="AX962" s="12" t="s">
        <v>74</v>
      </c>
      <c r="AY962" s="151" t="s">
        <v>181</v>
      </c>
    </row>
    <row r="963" spans="2:65" s="13" customFormat="1" ht="11.25">
      <c r="B963" s="156"/>
      <c r="D963" s="150" t="s">
        <v>193</v>
      </c>
      <c r="E963" s="157" t="s">
        <v>20</v>
      </c>
      <c r="F963" s="158" t="s">
        <v>926</v>
      </c>
      <c r="H963" s="159">
        <v>0.63</v>
      </c>
      <c r="I963" s="160"/>
      <c r="L963" s="156"/>
      <c r="M963" s="161"/>
      <c r="T963" s="162"/>
      <c r="AT963" s="157" t="s">
        <v>193</v>
      </c>
      <c r="AU963" s="157" t="s">
        <v>82</v>
      </c>
      <c r="AV963" s="13" t="s">
        <v>82</v>
      </c>
      <c r="AW963" s="13" t="s">
        <v>36</v>
      </c>
      <c r="AX963" s="13" t="s">
        <v>74</v>
      </c>
      <c r="AY963" s="157" t="s">
        <v>181</v>
      </c>
    </row>
    <row r="964" spans="2:65" s="12" customFormat="1" ht="11.25">
      <c r="B964" s="149"/>
      <c r="D964" s="150" t="s">
        <v>193</v>
      </c>
      <c r="E964" s="151" t="s">
        <v>20</v>
      </c>
      <c r="F964" s="152" t="s">
        <v>927</v>
      </c>
      <c r="H964" s="151" t="s">
        <v>20</v>
      </c>
      <c r="I964" s="153"/>
      <c r="L964" s="149"/>
      <c r="M964" s="154"/>
      <c r="T964" s="155"/>
      <c r="AT964" s="151" t="s">
        <v>193</v>
      </c>
      <c r="AU964" s="151" t="s">
        <v>82</v>
      </c>
      <c r="AV964" s="12" t="s">
        <v>22</v>
      </c>
      <c r="AW964" s="12" t="s">
        <v>36</v>
      </c>
      <c r="AX964" s="12" t="s">
        <v>74</v>
      </c>
      <c r="AY964" s="151" t="s">
        <v>181</v>
      </c>
    </row>
    <row r="965" spans="2:65" s="13" customFormat="1" ht="11.25">
      <c r="B965" s="156"/>
      <c r="D965" s="150" t="s">
        <v>193</v>
      </c>
      <c r="E965" s="157" t="s">
        <v>20</v>
      </c>
      <c r="F965" s="158" t="s">
        <v>928</v>
      </c>
      <c r="H965" s="159">
        <v>0.99</v>
      </c>
      <c r="I965" s="160"/>
      <c r="L965" s="156"/>
      <c r="M965" s="161"/>
      <c r="T965" s="162"/>
      <c r="AT965" s="157" t="s">
        <v>193</v>
      </c>
      <c r="AU965" s="157" t="s">
        <v>82</v>
      </c>
      <c r="AV965" s="13" t="s">
        <v>82</v>
      </c>
      <c r="AW965" s="13" t="s">
        <v>36</v>
      </c>
      <c r="AX965" s="13" t="s">
        <v>74</v>
      </c>
      <c r="AY965" s="157" t="s">
        <v>181</v>
      </c>
    </row>
    <row r="966" spans="2:65" s="12" customFormat="1" ht="11.25">
      <c r="B966" s="149"/>
      <c r="D966" s="150" t="s">
        <v>193</v>
      </c>
      <c r="E966" s="151" t="s">
        <v>20</v>
      </c>
      <c r="F966" s="152" t="s">
        <v>929</v>
      </c>
      <c r="H966" s="151" t="s">
        <v>20</v>
      </c>
      <c r="I966" s="153"/>
      <c r="L966" s="149"/>
      <c r="M966" s="154"/>
      <c r="T966" s="155"/>
      <c r="AT966" s="151" t="s">
        <v>193</v>
      </c>
      <c r="AU966" s="151" t="s">
        <v>82</v>
      </c>
      <c r="AV966" s="12" t="s">
        <v>22</v>
      </c>
      <c r="AW966" s="12" t="s">
        <v>36</v>
      </c>
      <c r="AX966" s="12" t="s">
        <v>74</v>
      </c>
      <c r="AY966" s="151" t="s">
        <v>181</v>
      </c>
    </row>
    <row r="967" spans="2:65" s="13" customFormat="1" ht="11.25">
      <c r="B967" s="156"/>
      <c r="D967" s="150" t="s">
        <v>193</v>
      </c>
      <c r="E967" s="157" t="s">
        <v>20</v>
      </c>
      <c r="F967" s="158" t="s">
        <v>930</v>
      </c>
      <c r="H967" s="159">
        <v>1.125</v>
      </c>
      <c r="I967" s="160"/>
      <c r="L967" s="156"/>
      <c r="M967" s="161"/>
      <c r="T967" s="162"/>
      <c r="AT967" s="157" t="s">
        <v>193</v>
      </c>
      <c r="AU967" s="157" t="s">
        <v>82</v>
      </c>
      <c r="AV967" s="13" t="s">
        <v>82</v>
      </c>
      <c r="AW967" s="13" t="s">
        <v>36</v>
      </c>
      <c r="AX967" s="13" t="s">
        <v>74</v>
      </c>
      <c r="AY967" s="157" t="s">
        <v>181</v>
      </c>
    </row>
    <row r="968" spans="2:65" s="14" customFormat="1" ht="11.25">
      <c r="B968" s="163"/>
      <c r="D968" s="150" t="s">
        <v>193</v>
      </c>
      <c r="E968" s="164" t="s">
        <v>20</v>
      </c>
      <c r="F968" s="165" t="s">
        <v>202</v>
      </c>
      <c r="H968" s="166">
        <v>2.7450000000000001</v>
      </c>
      <c r="I968" s="167"/>
      <c r="L968" s="163"/>
      <c r="M968" s="168"/>
      <c r="T968" s="169"/>
      <c r="AT968" s="164" t="s">
        <v>193</v>
      </c>
      <c r="AU968" s="164" t="s">
        <v>82</v>
      </c>
      <c r="AV968" s="14" t="s">
        <v>189</v>
      </c>
      <c r="AW968" s="14" t="s">
        <v>36</v>
      </c>
      <c r="AX968" s="14" t="s">
        <v>22</v>
      </c>
      <c r="AY968" s="164" t="s">
        <v>181</v>
      </c>
    </row>
    <row r="969" spans="2:65" s="1" customFormat="1" ht="24.2" customHeight="1">
      <c r="B969" s="33"/>
      <c r="C969" s="177" t="s">
        <v>931</v>
      </c>
      <c r="D969" s="177" t="s">
        <v>309</v>
      </c>
      <c r="E969" s="178" t="s">
        <v>932</v>
      </c>
      <c r="F969" s="179" t="s">
        <v>933</v>
      </c>
      <c r="G969" s="180" t="s">
        <v>211</v>
      </c>
      <c r="H969" s="181">
        <v>3.02</v>
      </c>
      <c r="I969" s="182"/>
      <c r="J969" s="183">
        <f>ROUND(I969*H969,2)</f>
        <v>0</v>
      </c>
      <c r="K969" s="179" t="s">
        <v>188</v>
      </c>
      <c r="L969" s="184"/>
      <c r="M969" s="185" t="s">
        <v>20</v>
      </c>
      <c r="N969" s="186" t="s">
        <v>45</v>
      </c>
      <c r="P969" s="141">
        <f>O969*H969</f>
        <v>0</v>
      </c>
      <c r="Q969" s="141">
        <v>1.2E-2</v>
      </c>
      <c r="R969" s="141">
        <f>Q969*H969</f>
        <v>3.6240000000000001E-2</v>
      </c>
      <c r="S969" s="141">
        <v>0</v>
      </c>
      <c r="T969" s="142">
        <f>S969*H969</f>
        <v>0</v>
      </c>
      <c r="AR969" s="143" t="s">
        <v>431</v>
      </c>
      <c r="AT969" s="143" t="s">
        <v>309</v>
      </c>
      <c r="AU969" s="143" t="s">
        <v>82</v>
      </c>
      <c r="AY969" s="18" t="s">
        <v>181</v>
      </c>
      <c r="BE969" s="144">
        <f>IF(N969="základní",J969,0)</f>
        <v>0</v>
      </c>
      <c r="BF969" s="144">
        <f>IF(N969="snížená",J969,0)</f>
        <v>0</v>
      </c>
      <c r="BG969" s="144">
        <f>IF(N969="zákl. přenesená",J969,0)</f>
        <v>0</v>
      </c>
      <c r="BH969" s="144">
        <f>IF(N969="sníž. přenesená",J969,0)</f>
        <v>0</v>
      </c>
      <c r="BI969" s="144">
        <f>IF(N969="nulová",J969,0)</f>
        <v>0</v>
      </c>
      <c r="BJ969" s="18" t="s">
        <v>22</v>
      </c>
      <c r="BK969" s="144">
        <f>ROUND(I969*H969,2)</f>
        <v>0</v>
      </c>
      <c r="BL969" s="18" t="s">
        <v>317</v>
      </c>
      <c r="BM969" s="143" t="s">
        <v>934</v>
      </c>
    </row>
    <row r="970" spans="2:65" s="13" customFormat="1" ht="11.25">
      <c r="B970" s="156"/>
      <c r="D970" s="150" t="s">
        <v>193</v>
      </c>
      <c r="F970" s="158" t="s">
        <v>935</v>
      </c>
      <c r="H970" s="159">
        <v>3.02</v>
      </c>
      <c r="I970" s="160"/>
      <c r="L970" s="156"/>
      <c r="M970" s="161"/>
      <c r="T970" s="162"/>
      <c r="AT970" s="157" t="s">
        <v>193</v>
      </c>
      <c r="AU970" s="157" t="s">
        <v>82</v>
      </c>
      <c r="AV970" s="13" t="s">
        <v>82</v>
      </c>
      <c r="AW970" s="13" t="s">
        <v>4</v>
      </c>
      <c r="AX970" s="13" t="s">
        <v>22</v>
      </c>
      <c r="AY970" s="157" t="s">
        <v>181</v>
      </c>
    </row>
    <row r="971" spans="2:65" s="1" customFormat="1" ht="37.9" customHeight="1">
      <c r="B971" s="33"/>
      <c r="C971" s="132" t="s">
        <v>936</v>
      </c>
      <c r="D971" s="132" t="s">
        <v>184</v>
      </c>
      <c r="E971" s="133" t="s">
        <v>937</v>
      </c>
      <c r="F971" s="134" t="s">
        <v>938</v>
      </c>
      <c r="G971" s="135" t="s">
        <v>280</v>
      </c>
      <c r="H971" s="136">
        <v>45.73</v>
      </c>
      <c r="I971" s="137"/>
      <c r="J971" s="138">
        <f>ROUND(I971*H971,2)</f>
        <v>0</v>
      </c>
      <c r="K971" s="134" t="s">
        <v>188</v>
      </c>
      <c r="L971" s="33"/>
      <c r="M971" s="139" t="s">
        <v>20</v>
      </c>
      <c r="N971" s="140" t="s">
        <v>45</v>
      </c>
      <c r="P971" s="141">
        <f>O971*H971</f>
        <v>0</v>
      </c>
      <c r="Q971" s="141">
        <v>2.0000000000000001E-4</v>
      </c>
      <c r="R971" s="141">
        <f>Q971*H971</f>
        <v>9.1459999999999996E-3</v>
      </c>
      <c r="S971" s="141">
        <v>0</v>
      </c>
      <c r="T971" s="142">
        <f>S971*H971</f>
        <v>0</v>
      </c>
      <c r="AR971" s="143" t="s">
        <v>317</v>
      </c>
      <c r="AT971" s="143" t="s">
        <v>184</v>
      </c>
      <c r="AU971" s="143" t="s">
        <v>82</v>
      </c>
      <c r="AY971" s="18" t="s">
        <v>181</v>
      </c>
      <c r="BE971" s="144">
        <f>IF(N971="základní",J971,0)</f>
        <v>0</v>
      </c>
      <c r="BF971" s="144">
        <f>IF(N971="snížená",J971,0)</f>
        <v>0</v>
      </c>
      <c r="BG971" s="144">
        <f>IF(N971="zákl. přenesená",J971,0)</f>
        <v>0</v>
      </c>
      <c r="BH971" s="144">
        <f>IF(N971="sníž. přenesená",J971,0)</f>
        <v>0</v>
      </c>
      <c r="BI971" s="144">
        <f>IF(N971="nulová",J971,0)</f>
        <v>0</v>
      </c>
      <c r="BJ971" s="18" t="s">
        <v>22</v>
      </c>
      <c r="BK971" s="144">
        <f>ROUND(I971*H971,2)</f>
        <v>0</v>
      </c>
      <c r="BL971" s="18" t="s">
        <v>317</v>
      </c>
      <c r="BM971" s="143" t="s">
        <v>939</v>
      </c>
    </row>
    <row r="972" spans="2:65" s="1" customFormat="1" ht="11.25">
      <c r="B972" s="33"/>
      <c r="D972" s="145" t="s">
        <v>191</v>
      </c>
      <c r="F972" s="146" t="s">
        <v>940</v>
      </c>
      <c r="I972" s="147"/>
      <c r="L972" s="33"/>
      <c r="M972" s="148"/>
      <c r="T972" s="54"/>
      <c r="AT972" s="18" t="s">
        <v>191</v>
      </c>
      <c r="AU972" s="18" t="s">
        <v>82</v>
      </c>
    </row>
    <row r="973" spans="2:65" s="12" customFormat="1" ht="11.25">
      <c r="B973" s="149"/>
      <c r="D973" s="150" t="s">
        <v>193</v>
      </c>
      <c r="E973" s="151" t="s">
        <v>20</v>
      </c>
      <c r="F973" s="152" t="s">
        <v>194</v>
      </c>
      <c r="H973" s="151" t="s">
        <v>20</v>
      </c>
      <c r="I973" s="153"/>
      <c r="L973" s="149"/>
      <c r="M973" s="154"/>
      <c r="T973" s="155"/>
      <c r="AT973" s="151" t="s">
        <v>193</v>
      </c>
      <c r="AU973" s="151" t="s">
        <v>82</v>
      </c>
      <c r="AV973" s="12" t="s">
        <v>22</v>
      </c>
      <c r="AW973" s="12" t="s">
        <v>36</v>
      </c>
      <c r="AX973" s="12" t="s">
        <v>74</v>
      </c>
      <c r="AY973" s="151" t="s">
        <v>181</v>
      </c>
    </row>
    <row r="974" spans="2:65" s="13" customFormat="1" ht="11.25">
      <c r="B974" s="156"/>
      <c r="D974" s="150" t="s">
        <v>193</v>
      </c>
      <c r="E974" s="157" t="s">
        <v>20</v>
      </c>
      <c r="F974" s="158" t="s">
        <v>941</v>
      </c>
      <c r="H974" s="159">
        <v>11.25</v>
      </c>
      <c r="I974" s="160"/>
      <c r="L974" s="156"/>
      <c r="M974" s="161"/>
      <c r="T974" s="162"/>
      <c r="AT974" s="157" t="s">
        <v>193</v>
      </c>
      <c r="AU974" s="157" t="s">
        <v>82</v>
      </c>
      <c r="AV974" s="13" t="s">
        <v>82</v>
      </c>
      <c r="AW974" s="13" t="s">
        <v>36</v>
      </c>
      <c r="AX974" s="13" t="s">
        <v>74</v>
      </c>
      <c r="AY974" s="157" t="s">
        <v>181</v>
      </c>
    </row>
    <row r="975" spans="2:65" s="12" customFormat="1" ht="11.25">
      <c r="B975" s="149"/>
      <c r="D975" s="150" t="s">
        <v>193</v>
      </c>
      <c r="E975" s="151" t="s">
        <v>20</v>
      </c>
      <c r="F975" s="152" t="s">
        <v>199</v>
      </c>
      <c r="H975" s="151" t="s">
        <v>20</v>
      </c>
      <c r="I975" s="153"/>
      <c r="L975" s="149"/>
      <c r="M975" s="154"/>
      <c r="T975" s="155"/>
      <c r="AT975" s="151" t="s">
        <v>193</v>
      </c>
      <c r="AU975" s="151" t="s">
        <v>82</v>
      </c>
      <c r="AV975" s="12" t="s">
        <v>22</v>
      </c>
      <c r="AW975" s="12" t="s">
        <v>36</v>
      </c>
      <c r="AX975" s="12" t="s">
        <v>74</v>
      </c>
      <c r="AY975" s="151" t="s">
        <v>181</v>
      </c>
    </row>
    <row r="976" spans="2:65" s="13" customFormat="1" ht="11.25">
      <c r="B976" s="156"/>
      <c r="D976" s="150" t="s">
        <v>193</v>
      </c>
      <c r="E976" s="157" t="s">
        <v>20</v>
      </c>
      <c r="F976" s="158" t="s">
        <v>942</v>
      </c>
      <c r="H976" s="159">
        <v>19.02</v>
      </c>
      <c r="I976" s="160"/>
      <c r="L976" s="156"/>
      <c r="M976" s="161"/>
      <c r="T976" s="162"/>
      <c r="AT976" s="157" t="s">
        <v>193</v>
      </c>
      <c r="AU976" s="157" t="s">
        <v>82</v>
      </c>
      <c r="AV976" s="13" t="s">
        <v>82</v>
      </c>
      <c r="AW976" s="13" t="s">
        <v>36</v>
      </c>
      <c r="AX976" s="13" t="s">
        <v>74</v>
      </c>
      <c r="AY976" s="157" t="s">
        <v>181</v>
      </c>
    </row>
    <row r="977" spans="2:65" s="12" customFormat="1" ht="11.25">
      <c r="B977" s="149"/>
      <c r="D977" s="150" t="s">
        <v>193</v>
      </c>
      <c r="E977" s="151" t="s">
        <v>20</v>
      </c>
      <c r="F977" s="152" t="s">
        <v>201</v>
      </c>
      <c r="H977" s="151" t="s">
        <v>20</v>
      </c>
      <c r="I977" s="153"/>
      <c r="L977" s="149"/>
      <c r="M977" s="154"/>
      <c r="T977" s="155"/>
      <c r="AT977" s="151" t="s">
        <v>193</v>
      </c>
      <c r="AU977" s="151" t="s">
        <v>82</v>
      </c>
      <c r="AV977" s="12" t="s">
        <v>22</v>
      </c>
      <c r="AW977" s="12" t="s">
        <v>36</v>
      </c>
      <c r="AX977" s="12" t="s">
        <v>74</v>
      </c>
      <c r="AY977" s="151" t="s">
        <v>181</v>
      </c>
    </row>
    <row r="978" spans="2:65" s="13" customFormat="1" ht="11.25">
      <c r="B978" s="156"/>
      <c r="D978" s="150" t="s">
        <v>193</v>
      </c>
      <c r="E978" s="157" t="s">
        <v>20</v>
      </c>
      <c r="F978" s="158" t="s">
        <v>943</v>
      </c>
      <c r="H978" s="159">
        <v>15.46</v>
      </c>
      <c r="I978" s="160"/>
      <c r="L978" s="156"/>
      <c r="M978" s="161"/>
      <c r="T978" s="162"/>
      <c r="AT978" s="157" t="s">
        <v>193</v>
      </c>
      <c r="AU978" s="157" t="s">
        <v>82</v>
      </c>
      <c r="AV978" s="13" t="s">
        <v>82</v>
      </c>
      <c r="AW978" s="13" t="s">
        <v>36</v>
      </c>
      <c r="AX978" s="13" t="s">
        <v>74</v>
      </c>
      <c r="AY978" s="157" t="s">
        <v>181</v>
      </c>
    </row>
    <row r="979" spans="2:65" s="14" customFormat="1" ht="11.25">
      <c r="B979" s="163"/>
      <c r="D979" s="150" t="s">
        <v>193</v>
      </c>
      <c r="E979" s="164" t="s">
        <v>20</v>
      </c>
      <c r="F979" s="165" t="s">
        <v>202</v>
      </c>
      <c r="H979" s="166">
        <v>45.73</v>
      </c>
      <c r="I979" s="167"/>
      <c r="L979" s="163"/>
      <c r="M979" s="168"/>
      <c r="T979" s="169"/>
      <c r="AT979" s="164" t="s">
        <v>193</v>
      </c>
      <c r="AU979" s="164" t="s">
        <v>82</v>
      </c>
      <c r="AV979" s="14" t="s">
        <v>189</v>
      </c>
      <c r="AW979" s="14" t="s">
        <v>36</v>
      </c>
      <c r="AX979" s="14" t="s">
        <v>22</v>
      </c>
      <c r="AY979" s="164" t="s">
        <v>181</v>
      </c>
    </row>
    <row r="980" spans="2:65" s="1" customFormat="1" ht="16.5" customHeight="1">
      <c r="B980" s="33"/>
      <c r="C980" s="177" t="s">
        <v>944</v>
      </c>
      <c r="D980" s="177" t="s">
        <v>309</v>
      </c>
      <c r="E980" s="178" t="s">
        <v>945</v>
      </c>
      <c r="F980" s="179" t="s">
        <v>946</v>
      </c>
      <c r="G980" s="180" t="s">
        <v>280</v>
      </c>
      <c r="H980" s="181">
        <v>48.017000000000003</v>
      </c>
      <c r="I980" s="182"/>
      <c r="J980" s="183">
        <f>ROUND(I980*H980,2)</f>
        <v>0</v>
      </c>
      <c r="K980" s="179" t="s">
        <v>188</v>
      </c>
      <c r="L980" s="184"/>
      <c r="M980" s="185" t="s">
        <v>20</v>
      </c>
      <c r="N980" s="186" t="s">
        <v>45</v>
      </c>
      <c r="P980" s="141">
        <f>O980*H980</f>
        <v>0</v>
      </c>
      <c r="Q980" s="141">
        <v>1.2E-4</v>
      </c>
      <c r="R980" s="141">
        <f>Q980*H980</f>
        <v>5.7620400000000004E-3</v>
      </c>
      <c r="S980" s="141">
        <v>0</v>
      </c>
      <c r="T980" s="142">
        <f>S980*H980</f>
        <v>0</v>
      </c>
      <c r="AR980" s="143" t="s">
        <v>431</v>
      </c>
      <c r="AT980" s="143" t="s">
        <v>309</v>
      </c>
      <c r="AU980" s="143" t="s">
        <v>82</v>
      </c>
      <c r="AY980" s="18" t="s">
        <v>181</v>
      </c>
      <c r="BE980" s="144">
        <f>IF(N980="základní",J980,0)</f>
        <v>0</v>
      </c>
      <c r="BF980" s="144">
        <f>IF(N980="snížená",J980,0)</f>
        <v>0</v>
      </c>
      <c r="BG980" s="144">
        <f>IF(N980="zákl. přenesená",J980,0)</f>
        <v>0</v>
      </c>
      <c r="BH980" s="144">
        <f>IF(N980="sníž. přenesená",J980,0)</f>
        <v>0</v>
      </c>
      <c r="BI980" s="144">
        <f>IF(N980="nulová",J980,0)</f>
        <v>0</v>
      </c>
      <c r="BJ980" s="18" t="s">
        <v>22</v>
      </c>
      <c r="BK980" s="144">
        <f>ROUND(I980*H980,2)</f>
        <v>0</v>
      </c>
      <c r="BL980" s="18" t="s">
        <v>317</v>
      </c>
      <c r="BM980" s="143" t="s">
        <v>947</v>
      </c>
    </row>
    <row r="981" spans="2:65" s="13" customFormat="1" ht="11.25">
      <c r="B981" s="156"/>
      <c r="D981" s="150" t="s">
        <v>193</v>
      </c>
      <c r="F981" s="158" t="s">
        <v>948</v>
      </c>
      <c r="H981" s="159">
        <v>48.017000000000003</v>
      </c>
      <c r="I981" s="160"/>
      <c r="L981" s="156"/>
      <c r="M981" s="161"/>
      <c r="T981" s="162"/>
      <c r="AT981" s="157" t="s">
        <v>193</v>
      </c>
      <c r="AU981" s="157" t="s">
        <v>82</v>
      </c>
      <c r="AV981" s="13" t="s">
        <v>82</v>
      </c>
      <c r="AW981" s="13" t="s">
        <v>4</v>
      </c>
      <c r="AX981" s="13" t="s">
        <v>22</v>
      </c>
      <c r="AY981" s="157" t="s">
        <v>181</v>
      </c>
    </row>
    <row r="982" spans="2:65" s="1" customFormat="1" ht="24.2" customHeight="1">
      <c r="B982" s="33"/>
      <c r="C982" s="132" t="s">
        <v>949</v>
      </c>
      <c r="D982" s="132" t="s">
        <v>184</v>
      </c>
      <c r="E982" s="133" t="s">
        <v>950</v>
      </c>
      <c r="F982" s="134" t="s">
        <v>951</v>
      </c>
      <c r="G982" s="135" t="s">
        <v>280</v>
      </c>
      <c r="H982" s="136">
        <v>138.86000000000001</v>
      </c>
      <c r="I982" s="137"/>
      <c r="J982" s="138">
        <f>ROUND(I982*H982,2)</f>
        <v>0</v>
      </c>
      <c r="K982" s="134" t="s">
        <v>188</v>
      </c>
      <c r="L982" s="33"/>
      <c r="M982" s="139" t="s">
        <v>20</v>
      </c>
      <c r="N982" s="140" t="s">
        <v>45</v>
      </c>
      <c r="P982" s="141">
        <f>O982*H982</f>
        <v>0</v>
      </c>
      <c r="Q982" s="141">
        <v>9.0000000000000006E-5</v>
      </c>
      <c r="R982" s="141">
        <f>Q982*H982</f>
        <v>1.2497400000000002E-2</v>
      </c>
      <c r="S982" s="141">
        <v>0</v>
      </c>
      <c r="T982" s="142">
        <f>S982*H982</f>
        <v>0</v>
      </c>
      <c r="AR982" s="143" t="s">
        <v>317</v>
      </c>
      <c r="AT982" s="143" t="s">
        <v>184</v>
      </c>
      <c r="AU982" s="143" t="s">
        <v>82</v>
      </c>
      <c r="AY982" s="18" t="s">
        <v>181</v>
      </c>
      <c r="BE982" s="144">
        <f>IF(N982="základní",J982,0)</f>
        <v>0</v>
      </c>
      <c r="BF982" s="144">
        <f>IF(N982="snížená",J982,0)</f>
        <v>0</v>
      </c>
      <c r="BG982" s="144">
        <f>IF(N982="zákl. přenesená",J982,0)</f>
        <v>0</v>
      </c>
      <c r="BH982" s="144">
        <f>IF(N982="sníž. přenesená",J982,0)</f>
        <v>0</v>
      </c>
      <c r="BI982" s="144">
        <f>IF(N982="nulová",J982,0)</f>
        <v>0</v>
      </c>
      <c r="BJ982" s="18" t="s">
        <v>22</v>
      </c>
      <c r="BK982" s="144">
        <f>ROUND(I982*H982,2)</f>
        <v>0</v>
      </c>
      <c r="BL982" s="18" t="s">
        <v>317</v>
      </c>
      <c r="BM982" s="143" t="s">
        <v>952</v>
      </c>
    </row>
    <row r="983" spans="2:65" s="1" customFormat="1" ht="11.25">
      <c r="B983" s="33"/>
      <c r="D983" s="145" t="s">
        <v>191</v>
      </c>
      <c r="F983" s="146" t="s">
        <v>953</v>
      </c>
      <c r="I983" s="147"/>
      <c r="L983" s="33"/>
      <c r="M983" s="148"/>
      <c r="T983" s="54"/>
      <c r="AT983" s="18" t="s">
        <v>191</v>
      </c>
      <c r="AU983" s="18" t="s">
        <v>82</v>
      </c>
    </row>
    <row r="984" spans="2:65" s="12" customFormat="1" ht="11.25">
      <c r="B984" s="149"/>
      <c r="D984" s="150" t="s">
        <v>193</v>
      </c>
      <c r="E984" s="151" t="s">
        <v>20</v>
      </c>
      <c r="F984" s="152" t="s">
        <v>194</v>
      </c>
      <c r="H984" s="151" t="s">
        <v>20</v>
      </c>
      <c r="I984" s="153"/>
      <c r="L984" s="149"/>
      <c r="M984" s="154"/>
      <c r="T984" s="155"/>
      <c r="AT984" s="151" t="s">
        <v>193</v>
      </c>
      <c r="AU984" s="151" t="s">
        <v>82</v>
      </c>
      <c r="AV984" s="12" t="s">
        <v>22</v>
      </c>
      <c r="AW984" s="12" t="s">
        <v>36</v>
      </c>
      <c r="AX984" s="12" t="s">
        <v>74</v>
      </c>
      <c r="AY984" s="151" t="s">
        <v>181</v>
      </c>
    </row>
    <row r="985" spans="2:65" s="13" customFormat="1" ht="11.25">
      <c r="B985" s="156"/>
      <c r="D985" s="150" t="s">
        <v>193</v>
      </c>
      <c r="E985" s="157" t="s">
        <v>20</v>
      </c>
      <c r="F985" s="158" t="s">
        <v>954</v>
      </c>
      <c r="H985" s="159">
        <v>39.619999999999997</v>
      </c>
      <c r="I985" s="160"/>
      <c r="L985" s="156"/>
      <c r="M985" s="161"/>
      <c r="T985" s="162"/>
      <c r="AT985" s="157" t="s">
        <v>193</v>
      </c>
      <c r="AU985" s="157" t="s">
        <v>82</v>
      </c>
      <c r="AV985" s="13" t="s">
        <v>82</v>
      </c>
      <c r="AW985" s="13" t="s">
        <v>36</v>
      </c>
      <c r="AX985" s="13" t="s">
        <v>74</v>
      </c>
      <c r="AY985" s="157" t="s">
        <v>181</v>
      </c>
    </row>
    <row r="986" spans="2:65" s="12" customFormat="1" ht="11.25">
      <c r="B986" s="149"/>
      <c r="D986" s="150" t="s">
        <v>193</v>
      </c>
      <c r="E986" s="151" t="s">
        <v>20</v>
      </c>
      <c r="F986" s="152" t="s">
        <v>199</v>
      </c>
      <c r="H986" s="151" t="s">
        <v>20</v>
      </c>
      <c r="I986" s="153"/>
      <c r="L986" s="149"/>
      <c r="M986" s="154"/>
      <c r="T986" s="155"/>
      <c r="AT986" s="151" t="s">
        <v>193</v>
      </c>
      <c r="AU986" s="151" t="s">
        <v>82</v>
      </c>
      <c r="AV986" s="12" t="s">
        <v>22</v>
      </c>
      <c r="AW986" s="12" t="s">
        <v>36</v>
      </c>
      <c r="AX986" s="12" t="s">
        <v>74</v>
      </c>
      <c r="AY986" s="151" t="s">
        <v>181</v>
      </c>
    </row>
    <row r="987" spans="2:65" s="13" customFormat="1" ht="11.25">
      <c r="B987" s="156"/>
      <c r="D987" s="150" t="s">
        <v>193</v>
      </c>
      <c r="E987" s="157" t="s">
        <v>20</v>
      </c>
      <c r="F987" s="158" t="s">
        <v>955</v>
      </c>
      <c r="H987" s="159">
        <v>50.58</v>
      </c>
      <c r="I987" s="160"/>
      <c r="L987" s="156"/>
      <c r="M987" s="161"/>
      <c r="T987" s="162"/>
      <c r="AT987" s="157" t="s">
        <v>193</v>
      </c>
      <c r="AU987" s="157" t="s">
        <v>82</v>
      </c>
      <c r="AV987" s="13" t="s">
        <v>82</v>
      </c>
      <c r="AW987" s="13" t="s">
        <v>36</v>
      </c>
      <c r="AX987" s="13" t="s">
        <v>74</v>
      </c>
      <c r="AY987" s="157" t="s">
        <v>181</v>
      </c>
    </row>
    <row r="988" spans="2:65" s="12" customFormat="1" ht="11.25">
      <c r="B988" s="149"/>
      <c r="D988" s="150" t="s">
        <v>193</v>
      </c>
      <c r="E988" s="151" t="s">
        <v>20</v>
      </c>
      <c r="F988" s="152" t="s">
        <v>201</v>
      </c>
      <c r="H988" s="151" t="s">
        <v>20</v>
      </c>
      <c r="I988" s="153"/>
      <c r="L988" s="149"/>
      <c r="M988" s="154"/>
      <c r="T988" s="155"/>
      <c r="AT988" s="151" t="s">
        <v>193</v>
      </c>
      <c r="AU988" s="151" t="s">
        <v>82</v>
      </c>
      <c r="AV988" s="12" t="s">
        <v>22</v>
      </c>
      <c r="AW988" s="12" t="s">
        <v>36</v>
      </c>
      <c r="AX988" s="12" t="s">
        <v>74</v>
      </c>
      <c r="AY988" s="151" t="s">
        <v>181</v>
      </c>
    </row>
    <row r="989" spans="2:65" s="13" customFormat="1" ht="11.25">
      <c r="B989" s="156"/>
      <c r="D989" s="150" t="s">
        <v>193</v>
      </c>
      <c r="E989" s="157" t="s">
        <v>20</v>
      </c>
      <c r="F989" s="158" t="s">
        <v>956</v>
      </c>
      <c r="H989" s="159">
        <v>48.66</v>
      </c>
      <c r="I989" s="160"/>
      <c r="L989" s="156"/>
      <c r="M989" s="161"/>
      <c r="T989" s="162"/>
      <c r="AT989" s="157" t="s">
        <v>193</v>
      </c>
      <c r="AU989" s="157" t="s">
        <v>82</v>
      </c>
      <c r="AV989" s="13" t="s">
        <v>82</v>
      </c>
      <c r="AW989" s="13" t="s">
        <v>36</v>
      </c>
      <c r="AX989" s="13" t="s">
        <v>74</v>
      </c>
      <c r="AY989" s="157" t="s">
        <v>181</v>
      </c>
    </row>
    <row r="990" spans="2:65" s="14" customFormat="1" ht="11.25">
      <c r="B990" s="163"/>
      <c r="D990" s="150" t="s">
        <v>193</v>
      </c>
      <c r="E990" s="164" t="s">
        <v>20</v>
      </c>
      <c r="F990" s="165" t="s">
        <v>202</v>
      </c>
      <c r="H990" s="166">
        <v>138.86000000000001</v>
      </c>
      <c r="I990" s="167"/>
      <c r="L990" s="163"/>
      <c r="M990" s="168"/>
      <c r="T990" s="169"/>
      <c r="AT990" s="164" t="s">
        <v>193</v>
      </c>
      <c r="AU990" s="164" t="s">
        <v>82</v>
      </c>
      <c r="AV990" s="14" t="s">
        <v>189</v>
      </c>
      <c r="AW990" s="14" t="s">
        <v>36</v>
      </c>
      <c r="AX990" s="14" t="s">
        <v>22</v>
      </c>
      <c r="AY990" s="164" t="s">
        <v>181</v>
      </c>
    </row>
    <row r="991" spans="2:65" s="1" customFormat="1" ht="33" customHeight="1">
      <c r="B991" s="33"/>
      <c r="C991" s="132" t="s">
        <v>957</v>
      </c>
      <c r="D991" s="132" t="s">
        <v>184</v>
      </c>
      <c r="E991" s="133" t="s">
        <v>958</v>
      </c>
      <c r="F991" s="134" t="s">
        <v>959</v>
      </c>
      <c r="G991" s="135" t="s">
        <v>280</v>
      </c>
      <c r="H991" s="136">
        <v>138.86000000000001</v>
      </c>
      <c r="I991" s="137"/>
      <c r="J991" s="138">
        <f>ROUND(I991*H991,2)</f>
        <v>0</v>
      </c>
      <c r="K991" s="134" t="s">
        <v>188</v>
      </c>
      <c r="L991" s="33"/>
      <c r="M991" s="139" t="s">
        <v>20</v>
      </c>
      <c r="N991" s="140" t="s">
        <v>45</v>
      </c>
      <c r="P991" s="141">
        <f>O991*H991</f>
        <v>0</v>
      </c>
      <c r="Q991" s="141">
        <v>3.0000000000000001E-5</v>
      </c>
      <c r="R991" s="141">
        <f>Q991*H991</f>
        <v>4.1658000000000008E-3</v>
      </c>
      <c r="S991" s="141">
        <v>0</v>
      </c>
      <c r="T991" s="142">
        <f>S991*H991</f>
        <v>0</v>
      </c>
      <c r="AR991" s="143" t="s">
        <v>317</v>
      </c>
      <c r="AT991" s="143" t="s">
        <v>184</v>
      </c>
      <c r="AU991" s="143" t="s">
        <v>82</v>
      </c>
      <c r="AY991" s="18" t="s">
        <v>181</v>
      </c>
      <c r="BE991" s="144">
        <f>IF(N991="základní",J991,0)</f>
        <v>0</v>
      </c>
      <c r="BF991" s="144">
        <f>IF(N991="snížená",J991,0)</f>
        <v>0</v>
      </c>
      <c r="BG991" s="144">
        <f>IF(N991="zákl. přenesená",J991,0)</f>
        <v>0</v>
      </c>
      <c r="BH991" s="144">
        <f>IF(N991="sníž. přenesená",J991,0)</f>
        <v>0</v>
      </c>
      <c r="BI991" s="144">
        <f>IF(N991="nulová",J991,0)</f>
        <v>0</v>
      </c>
      <c r="BJ991" s="18" t="s">
        <v>22</v>
      </c>
      <c r="BK991" s="144">
        <f>ROUND(I991*H991,2)</f>
        <v>0</v>
      </c>
      <c r="BL991" s="18" t="s">
        <v>317</v>
      </c>
      <c r="BM991" s="143" t="s">
        <v>960</v>
      </c>
    </row>
    <row r="992" spans="2:65" s="1" customFormat="1" ht="11.25">
      <c r="B992" s="33"/>
      <c r="D992" s="145" t="s">
        <v>191</v>
      </c>
      <c r="F992" s="146" t="s">
        <v>961</v>
      </c>
      <c r="I992" s="147"/>
      <c r="L992" s="33"/>
      <c r="M992" s="148"/>
      <c r="T992" s="54"/>
      <c r="AT992" s="18" t="s">
        <v>191</v>
      </c>
      <c r="AU992" s="18" t="s">
        <v>82</v>
      </c>
    </row>
    <row r="993" spans="2:65" s="1" customFormat="1" ht="24.2" customHeight="1">
      <c r="B993" s="33"/>
      <c r="C993" s="132" t="s">
        <v>962</v>
      </c>
      <c r="D993" s="132" t="s">
        <v>184</v>
      </c>
      <c r="E993" s="133" t="s">
        <v>963</v>
      </c>
      <c r="F993" s="134" t="s">
        <v>964</v>
      </c>
      <c r="G993" s="135" t="s">
        <v>187</v>
      </c>
      <c r="H993" s="136">
        <v>30</v>
      </c>
      <c r="I993" s="137"/>
      <c r="J993" s="138">
        <f>ROUND(I993*H993,2)</f>
        <v>0</v>
      </c>
      <c r="K993" s="134" t="s">
        <v>188</v>
      </c>
      <c r="L993" s="33"/>
      <c r="M993" s="139" t="s">
        <v>20</v>
      </c>
      <c r="N993" s="140" t="s">
        <v>45</v>
      </c>
      <c r="P993" s="141">
        <f>O993*H993</f>
        <v>0</v>
      </c>
      <c r="Q993" s="141">
        <v>0</v>
      </c>
      <c r="R993" s="141">
        <f>Q993*H993</f>
        <v>0</v>
      </c>
      <c r="S993" s="141">
        <v>0</v>
      </c>
      <c r="T993" s="142">
        <f>S993*H993</f>
        <v>0</v>
      </c>
      <c r="AR993" s="143" t="s">
        <v>317</v>
      </c>
      <c r="AT993" s="143" t="s">
        <v>184</v>
      </c>
      <c r="AU993" s="143" t="s">
        <v>82</v>
      </c>
      <c r="AY993" s="18" t="s">
        <v>181</v>
      </c>
      <c r="BE993" s="144">
        <f>IF(N993="základní",J993,0)</f>
        <v>0</v>
      </c>
      <c r="BF993" s="144">
        <f>IF(N993="snížená",J993,0)</f>
        <v>0</v>
      </c>
      <c r="BG993" s="144">
        <f>IF(N993="zákl. přenesená",J993,0)</f>
        <v>0</v>
      </c>
      <c r="BH993" s="144">
        <f>IF(N993="sníž. přenesená",J993,0)</f>
        <v>0</v>
      </c>
      <c r="BI993" s="144">
        <f>IF(N993="nulová",J993,0)</f>
        <v>0</v>
      </c>
      <c r="BJ993" s="18" t="s">
        <v>22</v>
      </c>
      <c r="BK993" s="144">
        <f>ROUND(I993*H993,2)</f>
        <v>0</v>
      </c>
      <c r="BL993" s="18" t="s">
        <v>317</v>
      </c>
      <c r="BM993" s="143" t="s">
        <v>965</v>
      </c>
    </row>
    <row r="994" spans="2:65" s="1" customFormat="1" ht="11.25">
      <c r="B994" s="33"/>
      <c r="D994" s="145" t="s">
        <v>191</v>
      </c>
      <c r="F994" s="146" t="s">
        <v>966</v>
      </c>
      <c r="I994" s="147"/>
      <c r="L994" s="33"/>
      <c r="M994" s="148"/>
      <c r="T994" s="54"/>
      <c r="AT994" s="18" t="s">
        <v>191</v>
      </c>
      <c r="AU994" s="18" t="s">
        <v>82</v>
      </c>
    </row>
    <row r="995" spans="2:65" s="12" customFormat="1" ht="11.25">
      <c r="B995" s="149"/>
      <c r="D995" s="150" t="s">
        <v>193</v>
      </c>
      <c r="E995" s="151" t="s">
        <v>20</v>
      </c>
      <c r="F995" s="152" t="s">
        <v>194</v>
      </c>
      <c r="H995" s="151" t="s">
        <v>20</v>
      </c>
      <c r="I995" s="153"/>
      <c r="L995" s="149"/>
      <c r="M995" s="154"/>
      <c r="T995" s="155"/>
      <c r="AT995" s="151" t="s">
        <v>193</v>
      </c>
      <c r="AU995" s="151" t="s">
        <v>82</v>
      </c>
      <c r="AV995" s="12" t="s">
        <v>22</v>
      </c>
      <c r="AW995" s="12" t="s">
        <v>36</v>
      </c>
      <c r="AX995" s="12" t="s">
        <v>74</v>
      </c>
      <c r="AY995" s="151" t="s">
        <v>181</v>
      </c>
    </row>
    <row r="996" spans="2:65" s="13" customFormat="1" ht="11.25">
      <c r="B996" s="156"/>
      <c r="D996" s="150" t="s">
        <v>193</v>
      </c>
      <c r="E996" s="157" t="s">
        <v>20</v>
      </c>
      <c r="F996" s="158" t="s">
        <v>262</v>
      </c>
      <c r="H996" s="159">
        <v>8</v>
      </c>
      <c r="I996" s="160"/>
      <c r="L996" s="156"/>
      <c r="M996" s="161"/>
      <c r="T996" s="162"/>
      <c r="AT996" s="157" t="s">
        <v>193</v>
      </c>
      <c r="AU996" s="157" t="s">
        <v>82</v>
      </c>
      <c r="AV996" s="13" t="s">
        <v>82</v>
      </c>
      <c r="AW996" s="13" t="s">
        <v>36</v>
      </c>
      <c r="AX996" s="13" t="s">
        <v>74</v>
      </c>
      <c r="AY996" s="157" t="s">
        <v>181</v>
      </c>
    </row>
    <row r="997" spans="2:65" s="12" customFormat="1" ht="11.25">
      <c r="B997" s="149"/>
      <c r="D997" s="150" t="s">
        <v>193</v>
      </c>
      <c r="E997" s="151" t="s">
        <v>20</v>
      </c>
      <c r="F997" s="152" t="s">
        <v>199</v>
      </c>
      <c r="H997" s="151" t="s">
        <v>20</v>
      </c>
      <c r="I997" s="153"/>
      <c r="L997" s="149"/>
      <c r="M997" s="154"/>
      <c r="T997" s="155"/>
      <c r="AT997" s="151" t="s">
        <v>193</v>
      </c>
      <c r="AU997" s="151" t="s">
        <v>82</v>
      </c>
      <c r="AV997" s="12" t="s">
        <v>22</v>
      </c>
      <c r="AW997" s="12" t="s">
        <v>36</v>
      </c>
      <c r="AX997" s="12" t="s">
        <v>74</v>
      </c>
      <c r="AY997" s="151" t="s">
        <v>181</v>
      </c>
    </row>
    <row r="998" spans="2:65" s="13" customFormat="1" ht="11.25">
      <c r="B998" s="156"/>
      <c r="D998" s="150" t="s">
        <v>193</v>
      </c>
      <c r="E998" s="157" t="s">
        <v>20</v>
      </c>
      <c r="F998" s="158" t="s">
        <v>8</v>
      </c>
      <c r="H998" s="159">
        <v>12</v>
      </c>
      <c r="I998" s="160"/>
      <c r="L998" s="156"/>
      <c r="M998" s="161"/>
      <c r="T998" s="162"/>
      <c r="AT998" s="157" t="s">
        <v>193</v>
      </c>
      <c r="AU998" s="157" t="s">
        <v>82</v>
      </c>
      <c r="AV998" s="13" t="s">
        <v>82</v>
      </c>
      <c r="AW998" s="13" t="s">
        <v>36</v>
      </c>
      <c r="AX998" s="13" t="s">
        <v>74</v>
      </c>
      <c r="AY998" s="157" t="s">
        <v>181</v>
      </c>
    </row>
    <row r="999" spans="2:65" s="12" customFormat="1" ht="11.25">
      <c r="B999" s="149"/>
      <c r="D999" s="150" t="s">
        <v>193</v>
      </c>
      <c r="E999" s="151" t="s">
        <v>20</v>
      </c>
      <c r="F999" s="152" t="s">
        <v>201</v>
      </c>
      <c r="H999" s="151" t="s">
        <v>20</v>
      </c>
      <c r="I999" s="153"/>
      <c r="L999" s="149"/>
      <c r="M999" s="154"/>
      <c r="T999" s="155"/>
      <c r="AT999" s="151" t="s">
        <v>193</v>
      </c>
      <c r="AU999" s="151" t="s">
        <v>82</v>
      </c>
      <c r="AV999" s="12" t="s">
        <v>22</v>
      </c>
      <c r="AW999" s="12" t="s">
        <v>36</v>
      </c>
      <c r="AX999" s="12" t="s">
        <v>74</v>
      </c>
      <c r="AY999" s="151" t="s">
        <v>181</v>
      </c>
    </row>
    <row r="1000" spans="2:65" s="13" customFormat="1" ht="11.25">
      <c r="B1000" s="156"/>
      <c r="D1000" s="150" t="s">
        <v>193</v>
      </c>
      <c r="E1000" s="157" t="s">
        <v>20</v>
      </c>
      <c r="F1000" s="158" t="s">
        <v>27</v>
      </c>
      <c r="H1000" s="159">
        <v>10</v>
      </c>
      <c r="I1000" s="160"/>
      <c r="L1000" s="156"/>
      <c r="M1000" s="161"/>
      <c r="T1000" s="162"/>
      <c r="AT1000" s="157" t="s">
        <v>193</v>
      </c>
      <c r="AU1000" s="157" t="s">
        <v>82</v>
      </c>
      <c r="AV1000" s="13" t="s">
        <v>82</v>
      </c>
      <c r="AW1000" s="13" t="s">
        <v>36</v>
      </c>
      <c r="AX1000" s="13" t="s">
        <v>74</v>
      </c>
      <c r="AY1000" s="157" t="s">
        <v>181</v>
      </c>
    </row>
    <row r="1001" spans="2:65" s="14" customFormat="1" ht="11.25">
      <c r="B1001" s="163"/>
      <c r="D1001" s="150" t="s">
        <v>193</v>
      </c>
      <c r="E1001" s="164" t="s">
        <v>20</v>
      </c>
      <c r="F1001" s="165" t="s">
        <v>202</v>
      </c>
      <c r="H1001" s="166">
        <v>30</v>
      </c>
      <c r="I1001" s="167"/>
      <c r="L1001" s="163"/>
      <c r="M1001" s="168"/>
      <c r="T1001" s="169"/>
      <c r="AT1001" s="164" t="s">
        <v>193</v>
      </c>
      <c r="AU1001" s="164" t="s">
        <v>82</v>
      </c>
      <c r="AV1001" s="14" t="s">
        <v>189</v>
      </c>
      <c r="AW1001" s="14" t="s">
        <v>36</v>
      </c>
      <c r="AX1001" s="14" t="s">
        <v>22</v>
      </c>
      <c r="AY1001" s="164" t="s">
        <v>181</v>
      </c>
    </row>
    <row r="1002" spans="2:65" s="1" customFormat="1" ht="24.2" customHeight="1">
      <c r="B1002" s="33"/>
      <c r="C1002" s="132" t="s">
        <v>967</v>
      </c>
      <c r="D1002" s="132" t="s">
        <v>184</v>
      </c>
      <c r="E1002" s="133" t="s">
        <v>968</v>
      </c>
      <c r="F1002" s="134" t="s">
        <v>969</v>
      </c>
      <c r="G1002" s="135" t="s">
        <v>187</v>
      </c>
      <c r="H1002" s="136">
        <v>20</v>
      </c>
      <c r="I1002" s="137"/>
      <c r="J1002" s="138">
        <f>ROUND(I1002*H1002,2)</f>
        <v>0</v>
      </c>
      <c r="K1002" s="134" t="s">
        <v>188</v>
      </c>
      <c r="L1002" s="33"/>
      <c r="M1002" s="139" t="s">
        <v>20</v>
      </c>
      <c r="N1002" s="140" t="s">
        <v>45</v>
      </c>
      <c r="P1002" s="141">
        <f>O1002*H1002</f>
        <v>0</v>
      </c>
      <c r="Q1002" s="141">
        <v>0</v>
      </c>
      <c r="R1002" s="141">
        <f>Q1002*H1002</f>
        <v>0</v>
      </c>
      <c r="S1002" s="141">
        <v>0</v>
      </c>
      <c r="T1002" s="142">
        <f>S1002*H1002</f>
        <v>0</v>
      </c>
      <c r="AR1002" s="143" t="s">
        <v>317</v>
      </c>
      <c r="AT1002" s="143" t="s">
        <v>184</v>
      </c>
      <c r="AU1002" s="143" t="s">
        <v>82</v>
      </c>
      <c r="AY1002" s="18" t="s">
        <v>181</v>
      </c>
      <c r="BE1002" s="144">
        <f>IF(N1002="základní",J1002,0)</f>
        <v>0</v>
      </c>
      <c r="BF1002" s="144">
        <f>IF(N1002="snížená",J1002,0)</f>
        <v>0</v>
      </c>
      <c r="BG1002" s="144">
        <f>IF(N1002="zákl. přenesená",J1002,0)</f>
        <v>0</v>
      </c>
      <c r="BH1002" s="144">
        <f>IF(N1002="sníž. přenesená",J1002,0)</f>
        <v>0</v>
      </c>
      <c r="BI1002" s="144">
        <f>IF(N1002="nulová",J1002,0)</f>
        <v>0</v>
      </c>
      <c r="BJ1002" s="18" t="s">
        <v>22</v>
      </c>
      <c r="BK1002" s="144">
        <f>ROUND(I1002*H1002,2)</f>
        <v>0</v>
      </c>
      <c r="BL1002" s="18" t="s">
        <v>317</v>
      </c>
      <c r="BM1002" s="143" t="s">
        <v>970</v>
      </c>
    </row>
    <row r="1003" spans="2:65" s="1" customFormat="1" ht="11.25">
      <c r="B1003" s="33"/>
      <c r="D1003" s="145" t="s">
        <v>191</v>
      </c>
      <c r="F1003" s="146" t="s">
        <v>971</v>
      </c>
      <c r="I1003" s="147"/>
      <c r="L1003" s="33"/>
      <c r="M1003" s="148"/>
      <c r="T1003" s="54"/>
      <c r="AT1003" s="18" t="s">
        <v>191</v>
      </c>
      <c r="AU1003" s="18" t="s">
        <v>82</v>
      </c>
    </row>
    <row r="1004" spans="2:65" s="12" customFormat="1" ht="11.25">
      <c r="B1004" s="149"/>
      <c r="D1004" s="150" t="s">
        <v>193</v>
      </c>
      <c r="E1004" s="151" t="s">
        <v>20</v>
      </c>
      <c r="F1004" s="152" t="s">
        <v>194</v>
      </c>
      <c r="H1004" s="151" t="s">
        <v>20</v>
      </c>
      <c r="I1004" s="153"/>
      <c r="L1004" s="149"/>
      <c r="M1004" s="154"/>
      <c r="T1004" s="155"/>
      <c r="AT1004" s="151" t="s">
        <v>193</v>
      </c>
      <c r="AU1004" s="151" t="s">
        <v>82</v>
      </c>
      <c r="AV1004" s="12" t="s">
        <v>22</v>
      </c>
      <c r="AW1004" s="12" t="s">
        <v>36</v>
      </c>
      <c r="AX1004" s="12" t="s">
        <v>74</v>
      </c>
      <c r="AY1004" s="151" t="s">
        <v>181</v>
      </c>
    </row>
    <row r="1005" spans="2:65" s="13" customFormat="1" ht="11.25">
      <c r="B1005" s="156"/>
      <c r="D1005" s="150" t="s">
        <v>193</v>
      </c>
      <c r="E1005" s="157" t="s">
        <v>20</v>
      </c>
      <c r="F1005" s="158" t="s">
        <v>216</v>
      </c>
      <c r="H1005" s="159">
        <v>5</v>
      </c>
      <c r="I1005" s="160"/>
      <c r="L1005" s="156"/>
      <c r="M1005" s="161"/>
      <c r="T1005" s="162"/>
      <c r="AT1005" s="157" t="s">
        <v>193</v>
      </c>
      <c r="AU1005" s="157" t="s">
        <v>82</v>
      </c>
      <c r="AV1005" s="13" t="s">
        <v>82</v>
      </c>
      <c r="AW1005" s="13" t="s">
        <v>36</v>
      </c>
      <c r="AX1005" s="13" t="s">
        <v>74</v>
      </c>
      <c r="AY1005" s="157" t="s">
        <v>181</v>
      </c>
    </row>
    <row r="1006" spans="2:65" s="12" customFormat="1" ht="11.25">
      <c r="B1006" s="149"/>
      <c r="D1006" s="150" t="s">
        <v>193</v>
      </c>
      <c r="E1006" s="151" t="s">
        <v>20</v>
      </c>
      <c r="F1006" s="152" t="s">
        <v>199</v>
      </c>
      <c r="H1006" s="151" t="s">
        <v>20</v>
      </c>
      <c r="I1006" s="153"/>
      <c r="L1006" s="149"/>
      <c r="M1006" s="154"/>
      <c r="T1006" s="155"/>
      <c r="AT1006" s="151" t="s">
        <v>193</v>
      </c>
      <c r="AU1006" s="151" t="s">
        <v>82</v>
      </c>
      <c r="AV1006" s="12" t="s">
        <v>22</v>
      </c>
      <c r="AW1006" s="12" t="s">
        <v>36</v>
      </c>
      <c r="AX1006" s="12" t="s">
        <v>74</v>
      </c>
      <c r="AY1006" s="151" t="s">
        <v>181</v>
      </c>
    </row>
    <row r="1007" spans="2:65" s="13" customFormat="1" ht="11.25">
      <c r="B1007" s="156"/>
      <c r="D1007" s="150" t="s">
        <v>193</v>
      </c>
      <c r="E1007" s="157" t="s">
        <v>20</v>
      </c>
      <c r="F1007" s="158" t="s">
        <v>262</v>
      </c>
      <c r="H1007" s="159">
        <v>8</v>
      </c>
      <c r="I1007" s="160"/>
      <c r="L1007" s="156"/>
      <c r="M1007" s="161"/>
      <c r="T1007" s="162"/>
      <c r="AT1007" s="157" t="s">
        <v>193</v>
      </c>
      <c r="AU1007" s="157" t="s">
        <v>82</v>
      </c>
      <c r="AV1007" s="13" t="s">
        <v>82</v>
      </c>
      <c r="AW1007" s="13" t="s">
        <v>36</v>
      </c>
      <c r="AX1007" s="13" t="s">
        <v>74</v>
      </c>
      <c r="AY1007" s="157" t="s">
        <v>181</v>
      </c>
    </row>
    <row r="1008" spans="2:65" s="12" customFormat="1" ht="11.25">
      <c r="B1008" s="149"/>
      <c r="D1008" s="150" t="s">
        <v>193</v>
      </c>
      <c r="E1008" s="151" t="s">
        <v>20</v>
      </c>
      <c r="F1008" s="152" t="s">
        <v>201</v>
      </c>
      <c r="H1008" s="151" t="s">
        <v>20</v>
      </c>
      <c r="I1008" s="153"/>
      <c r="L1008" s="149"/>
      <c r="M1008" s="154"/>
      <c r="T1008" s="155"/>
      <c r="AT1008" s="151" t="s">
        <v>193</v>
      </c>
      <c r="AU1008" s="151" t="s">
        <v>82</v>
      </c>
      <c r="AV1008" s="12" t="s">
        <v>22</v>
      </c>
      <c r="AW1008" s="12" t="s">
        <v>36</v>
      </c>
      <c r="AX1008" s="12" t="s">
        <v>74</v>
      </c>
      <c r="AY1008" s="151" t="s">
        <v>181</v>
      </c>
    </row>
    <row r="1009" spans="2:65" s="13" customFormat="1" ht="11.25">
      <c r="B1009" s="156"/>
      <c r="D1009" s="150" t="s">
        <v>193</v>
      </c>
      <c r="E1009" s="157" t="s">
        <v>20</v>
      </c>
      <c r="F1009" s="158" t="s">
        <v>231</v>
      </c>
      <c r="H1009" s="159">
        <v>7</v>
      </c>
      <c r="I1009" s="160"/>
      <c r="L1009" s="156"/>
      <c r="M1009" s="161"/>
      <c r="T1009" s="162"/>
      <c r="AT1009" s="157" t="s">
        <v>193</v>
      </c>
      <c r="AU1009" s="157" t="s">
        <v>82</v>
      </c>
      <c r="AV1009" s="13" t="s">
        <v>82</v>
      </c>
      <c r="AW1009" s="13" t="s">
        <v>36</v>
      </c>
      <c r="AX1009" s="13" t="s">
        <v>74</v>
      </c>
      <c r="AY1009" s="157" t="s">
        <v>181</v>
      </c>
    </row>
    <row r="1010" spans="2:65" s="14" customFormat="1" ht="11.25">
      <c r="B1010" s="163"/>
      <c r="D1010" s="150" t="s">
        <v>193</v>
      </c>
      <c r="E1010" s="164" t="s">
        <v>20</v>
      </c>
      <c r="F1010" s="165" t="s">
        <v>202</v>
      </c>
      <c r="H1010" s="166">
        <v>20</v>
      </c>
      <c r="I1010" s="167"/>
      <c r="L1010" s="163"/>
      <c r="M1010" s="168"/>
      <c r="T1010" s="169"/>
      <c r="AT1010" s="164" t="s">
        <v>193</v>
      </c>
      <c r="AU1010" s="164" t="s">
        <v>82</v>
      </c>
      <c r="AV1010" s="14" t="s">
        <v>189</v>
      </c>
      <c r="AW1010" s="14" t="s">
        <v>36</v>
      </c>
      <c r="AX1010" s="14" t="s">
        <v>22</v>
      </c>
      <c r="AY1010" s="164" t="s">
        <v>181</v>
      </c>
    </row>
    <row r="1011" spans="2:65" s="1" customFormat="1" ht="55.5" customHeight="1">
      <c r="B1011" s="33"/>
      <c r="C1011" s="132" t="s">
        <v>972</v>
      </c>
      <c r="D1011" s="132" t="s">
        <v>184</v>
      </c>
      <c r="E1011" s="133" t="s">
        <v>973</v>
      </c>
      <c r="F1011" s="134" t="s">
        <v>974</v>
      </c>
      <c r="G1011" s="135" t="s">
        <v>452</v>
      </c>
      <c r="H1011" s="136">
        <v>5.66</v>
      </c>
      <c r="I1011" s="137"/>
      <c r="J1011" s="138">
        <f>ROUND(I1011*H1011,2)</f>
        <v>0</v>
      </c>
      <c r="K1011" s="134" t="s">
        <v>188</v>
      </c>
      <c r="L1011" s="33"/>
      <c r="M1011" s="139" t="s">
        <v>20</v>
      </c>
      <c r="N1011" s="140" t="s">
        <v>45</v>
      </c>
      <c r="P1011" s="141">
        <f>O1011*H1011</f>
        <v>0</v>
      </c>
      <c r="Q1011" s="141">
        <v>0</v>
      </c>
      <c r="R1011" s="141">
        <f>Q1011*H1011</f>
        <v>0</v>
      </c>
      <c r="S1011" s="141">
        <v>0</v>
      </c>
      <c r="T1011" s="142">
        <f>S1011*H1011</f>
        <v>0</v>
      </c>
      <c r="AR1011" s="143" t="s">
        <v>317</v>
      </c>
      <c r="AT1011" s="143" t="s">
        <v>184</v>
      </c>
      <c r="AU1011" s="143" t="s">
        <v>82</v>
      </c>
      <c r="AY1011" s="18" t="s">
        <v>181</v>
      </c>
      <c r="BE1011" s="144">
        <f>IF(N1011="základní",J1011,0)</f>
        <v>0</v>
      </c>
      <c r="BF1011" s="144">
        <f>IF(N1011="snížená",J1011,0)</f>
        <v>0</v>
      </c>
      <c r="BG1011" s="144">
        <f>IF(N1011="zákl. přenesená",J1011,0)</f>
        <v>0</v>
      </c>
      <c r="BH1011" s="144">
        <f>IF(N1011="sníž. přenesená",J1011,0)</f>
        <v>0</v>
      </c>
      <c r="BI1011" s="144">
        <f>IF(N1011="nulová",J1011,0)</f>
        <v>0</v>
      </c>
      <c r="BJ1011" s="18" t="s">
        <v>22</v>
      </c>
      <c r="BK1011" s="144">
        <f>ROUND(I1011*H1011,2)</f>
        <v>0</v>
      </c>
      <c r="BL1011" s="18" t="s">
        <v>317</v>
      </c>
      <c r="BM1011" s="143" t="s">
        <v>975</v>
      </c>
    </row>
    <row r="1012" spans="2:65" s="1" customFormat="1" ht="11.25">
      <c r="B1012" s="33"/>
      <c r="D1012" s="145" t="s">
        <v>191</v>
      </c>
      <c r="F1012" s="146" t="s">
        <v>976</v>
      </c>
      <c r="I1012" s="147"/>
      <c r="L1012" s="33"/>
      <c r="M1012" s="148"/>
      <c r="T1012" s="54"/>
      <c r="AT1012" s="18" t="s">
        <v>191</v>
      </c>
      <c r="AU1012" s="18" t="s">
        <v>82</v>
      </c>
    </row>
    <row r="1013" spans="2:65" s="11" customFormat="1" ht="22.9" customHeight="1">
      <c r="B1013" s="120"/>
      <c r="D1013" s="121" t="s">
        <v>73</v>
      </c>
      <c r="E1013" s="130" t="s">
        <v>977</v>
      </c>
      <c r="F1013" s="130" t="s">
        <v>978</v>
      </c>
      <c r="I1013" s="123"/>
      <c r="J1013" s="131">
        <f>BK1013</f>
        <v>0</v>
      </c>
      <c r="L1013" s="120"/>
      <c r="M1013" s="125"/>
      <c r="P1013" s="126">
        <f>SUM(P1014:P1049)</f>
        <v>0</v>
      </c>
      <c r="R1013" s="126">
        <f>SUM(R1014:R1049)</f>
        <v>0.13716405000000001</v>
      </c>
      <c r="T1013" s="127">
        <f>SUM(T1014:T1049)</f>
        <v>1.83E-4</v>
      </c>
      <c r="AR1013" s="121" t="s">
        <v>82</v>
      </c>
      <c r="AT1013" s="128" t="s">
        <v>73</v>
      </c>
      <c r="AU1013" s="128" t="s">
        <v>22</v>
      </c>
      <c r="AY1013" s="121" t="s">
        <v>181</v>
      </c>
      <c r="BK1013" s="129">
        <f>SUM(BK1014:BK1049)</f>
        <v>0</v>
      </c>
    </row>
    <row r="1014" spans="2:65" s="1" customFormat="1" ht="24.2" customHeight="1">
      <c r="B1014" s="33"/>
      <c r="C1014" s="132" t="s">
        <v>979</v>
      </c>
      <c r="D1014" s="132" t="s">
        <v>184</v>
      </c>
      <c r="E1014" s="133" t="s">
        <v>980</v>
      </c>
      <c r="F1014" s="134" t="s">
        <v>981</v>
      </c>
      <c r="G1014" s="135" t="s">
        <v>211</v>
      </c>
      <c r="H1014" s="136">
        <v>6.1</v>
      </c>
      <c r="I1014" s="137"/>
      <c r="J1014" s="138">
        <f>ROUND(I1014*H1014,2)</f>
        <v>0</v>
      </c>
      <c r="K1014" s="134" t="s">
        <v>188</v>
      </c>
      <c r="L1014" s="33"/>
      <c r="M1014" s="139" t="s">
        <v>20</v>
      </c>
      <c r="N1014" s="140" t="s">
        <v>45</v>
      </c>
      <c r="P1014" s="141">
        <f>O1014*H1014</f>
        <v>0</v>
      </c>
      <c r="Q1014" s="141">
        <v>0</v>
      </c>
      <c r="R1014" s="141">
        <f>Q1014*H1014</f>
        <v>0</v>
      </c>
      <c r="S1014" s="141">
        <v>3.0000000000000001E-5</v>
      </c>
      <c r="T1014" s="142">
        <f>S1014*H1014</f>
        <v>1.83E-4</v>
      </c>
      <c r="AR1014" s="143" t="s">
        <v>317</v>
      </c>
      <c r="AT1014" s="143" t="s">
        <v>184</v>
      </c>
      <c r="AU1014" s="143" t="s">
        <v>82</v>
      </c>
      <c r="AY1014" s="18" t="s">
        <v>181</v>
      </c>
      <c r="BE1014" s="144">
        <f>IF(N1014="základní",J1014,0)</f>
        <v>0</v>
      </c>
      <c r="BF1014" s="144">
        <f>IF(N1014="snížená",J1014,0)</f>
        <v>0</v>
      </c>
      <c r="BG1014" s="144">
        <f>IF(N1014="zákl. přenesená",J1014,0)</f>
        <v>0</v>
      </c>
      <c r="BH1014" s="144">
        <f>IF(N1014="sníž. přenesená",J1014,0)</f>
        <v>0</v>
      </c>
      <c r="BI1014" s="144">
        <f>IF(N1014="nulová",J1014,0)</f>
        <v>0</v>
      </c>
      <c r="BJ1014" s="18" t="s">
        <v>22</v>
      </c>
      <c r="BK1014" s="144">
        <f>ROUND(I1014*H1014,2)</f>
        <v>0</v>
      </c>
      <c r="BL1014" s="18" t="s">
        <v>317</v>
      </c>
      <c r="BM1014" s="143" t="s">
        <v>982</v>
      </c>
    </row>
    <row r="1015" spans="2:65" s="1" customFormat="1" ht="11.25">
      <c r="B1015" s="33"/>
      <c r="D1015" s="145" t="s">
        <v>191</v>
      </c>
      <c r="F1015" s="146" t="s">
        <v>983</v>
      </c>
      <c r="I1015" s="147"/>
      <c r="L1015" s="33"/>
      <c r="M1015" s="148"/>
      <c r="T1015" s="54"/>
      <c r="AT1015" s="18" t="s">
        <v>191</v>
      </c>
      <c r="AU1015" s="18" t="s">
        <v>82</v>
      </c>
    </row>
    <row r="1016" spans="2:65" s="12" customFormat="1" ht="11.25">
      <c r="B1016" s="149"/>
      <c r="D1016" s="150" t="s">
        <v>193</v>
      </c>
      <c r="E1016" s="151" t="s">
        <v>20</v>
      </c>
      <c r="F1016" s="152" t="s">
        <v>207</v>
      </c>
      <c r="H1016" s="151" t="s">
        <v>20</v>
      </c>
      <c r="I1016" s="153"/>
      <c r="L1016" s="149"/>
      <c r="M1016" s="154"/>
      <c r="T1016" s="155"/>
      <c r="AT1016" s="151" t="s">
        <v>193</v>
      </c>
      <c r="AU1016" s="151" t="s">
        <v>82</v>
      </c>
      <c r="AV1016" s="12" t="s">
        <v>22</v>
      </c>
      <c r="AW1016" s="12" t="s">
        <v>36</v>
      </c>
      <c r="AX1016" s="12" t="s">
        <v>74</v>
      </c>
      <c r="AY1016" s="151" t="s">
        <v>181</v>
      </c>
    </row>
    <row r="1017" spans="2:65" s="13" customFormat="1" ht="11.25">
      <c r="B1017" s="156"/>
      <c r="D1017" s="150" t="s">
        <v>193</v>
      </c>
      <c r="E1017" s="157" t="s">
        <v>20</v>
      </c>
      <c r="F1017" s="158" t="s">
        <v>984</v>
      </c>
      <c r="H1017" s="159">
        <v>6.1</v>
      </c>
      <c r="I1017" s="160"/>
      <c r="L1017" s="156"/>
      <c r="M1017" s="161"/>
      <c r="T1017" s="162"/>
      <c r="AT1017" s="157" t="s">
        <v>193</v>
      </c>
      <c r="AU1017" s="157" t="s">
        <v>82</v>
      </c>
      <c r="AV1017" s="13" t="s">
        <v>82</v>
      </c>
      <c r="AW1017" s="13" t="s">
        <v>36</v>
      </c>
      <c r="AX1017" s="13" t="s">
        <v>22</v>
      </c>
      <c r="AY1017" s="157" t="s">
        <v>181</v>
      </c>
    </row>
    <row r="1018" spans="2:65" s="1" customFormat="1" ht="16.5" customHeight="1">
      <c r="B1018" s="33"/>
      <c r="C1018" s="177" t="s">
        <v>985</v>
      </c>
      <c r="D1018" s="177" t="s">
        <v>309</v>
      </c>
      <c r="E1018" s="178" t="s">
        <v>986</v>
      </c>
      <c r="F1018" s="179" t="s">
        <v>987</v>
      </c>
      <c r="G1018" s="180" t="s">
        <v>211</v>
      </c>
      <c r="H1018" s="181">
        <v>6.4050000000000002</v>
      </c>
      <c r="I1018" s="182"/>
      <c r="J1018" s="183">
        <f>ROUND(I1018*H1018,2)</f>
        <v>0</v>
      </c>
      <c r="K1018" s="179" t="s">
        <v>188</v>
      </c>
      <c r="L1018" s="184"/>
      <c r="M1018" s="185" t="s">
        <v>20</v>
      </c>
      <c r="N1018" s="186" t="s">
        <v>45</v>
      </c>
      <c r="P1018" s="141">
        <f>O1018*H1018</f>
        <v>0</v>
      </c>
      <c r="Q1018" s="141">
        <v>1.0000000000000001E-5</v>
      </c>
      <c r="R1018" s="141">
        <f>Q1018*H1018</f>
        <v>6.4050000000000012E-5</v>
      </c>
      <c r="S1018" s="141">
        <v>0</v>
      </c>
      <c r="T1018" s="142">
        <f>S1018*H1018</f>
        <v>0</v>
      </c>
      <c r="AR1018" s="143" t="s">
        <v>431</v>
      </c>
      <c r="AT1018" s="143" t="s">
        <v>309</v>
      </c>
      <c r="AU1018" s="143" t="s">
        <v>82</v>
      </c>
      <c r="AY1018" s="18" t="s">
        <v>181</v>
      </c>
      <c r="BE1018" s="144">
        <f>IF(N1018="základní",J1018,0)</f>
        <v>0</v>
      </c>
      <c r="BF1018" s="144">
        <f>IF(N1018="snížená",J1018,0)</f>
        <v>0</v>
      </c>
      <c r="BG1018" s="144">
        <f>IF(N1018="zákl. přenesená",J1018,0)</f>
        <v>0</v>
      </c>
      <c r="BH1018" s="144">
        <f>IF(N1018="sníž. přenesená",J1018,0)</f>
        <v>0</v>
      </c>
      <c r="BI1018" s="144">
        <f>IF(N1018="nulová",J1018,0)</f>
        <v>0</v>
      </c>
      <c r="BJ1018" s="18" t="s">
        <v>22</v>
      </c>
      <c r="BK1018" s="144">
        <f>ROUND(I1018*H1018,2)</f>
        <v>0</v>
      </c>
      <c r="BL1018" s="18" t="s">
        <v>317</v>
      </c>
      <c r="BM1018" s="143" t="s">
        <v>988</v>
      </c>
    </row>
    <row r="1019" spans="2:65" s="13" customFormat="1" ht="11.25">
      <c r="B1019" s="156"/>
      <c r="D1019" s="150" t="s">
        <v>193</v>
      </c>
      <c r="F1019" s="158" t="s">
        <v>989</v>
      </c>
      <c r="H1019" s="159">
        <v>6.4050000000000002</v>
      </c>
      <c r="I1019" s="160"/>
      <c r="L1019" s="156"/>
      <c r="M1019" s="161"/>
      <c r="T1019" s="162"/>
      <c r="AT1019" s="157" t="s">
        <v>193</v>
      </c>
      <c r="AU1019" s="157" t="s">
        <v>82</v>
      </c>
      <c r="AV1019" s="13" t="s">
        <v>82</v>
      </c>
      <c r="AW1019" s="13" t="s">
        <v>4</v>
      </c>
      <c r="AX1019" s="13" t="s">
        <v>22</v>
      </c>
      <c r="AY1019" s="157" t="s">
        <v>181</v>
      </c>
    </row>
    <row r="1020" spans="2:65" s="1" customFormat="1" ht="24.2" customHeight="1">
      <c r="B1020" s="33"/>
      <c r="C1020" s="132" t="s">
        <v>990</v>
      </c>
      <c r="D1020" s="132" t="s">
        <v>184</v>
      </c>
      <c r="E1020" s="133" t="s">
        <v>991</v>
      </c>
      <c r="F1020" s="134" t="s">
        <v>992</v>
      </c>
      <c r="G1020" s="135" t="s">
        <v>211</v>
      </c>
      <c r="H1020" s="136">
        <v>22.553999999999998</v>
      </c>
      <c r="I1020" s="137"/>
      <c r="J1020" s="138">
        <f>ROUND(I1020*H1020,2)</f>
        <v>0</v>
      </c>
      <c r="K1020" s="134" t="s">
        <v>188</v>
      </c>
      <c r="L1020" s="33"/>
      <c r="M1020" s="139" t="s">
        <v>20</v>
      </c>
      <c r="N1020" s="140" t="s">
        <v>45</v>
      </c>
      <c r="P1020" s="141">
        <f>O1020*H1020</f>
        <v>0</v>
      </c>
      <c r="Q1020" s="141">
        <v>0</v>
      </c>
      <c r="R1020" s="141">
        <f>Q1020*H1020</f>
        <v>0</v>
      </c>
      <c r="S1020" s="141">
        <v>0</v>
      </c>
      <c r="T1020" s="142">
        <f>S1020*H1020</f>
        <v>0</v>
      </c>
      <c r="AR1020" s="143" t="s">
        <v>317</v>
      </c>
      <c r="AT1020" s="143" t="s">
        <v>184</v>
      </c>
      <c r="AU1020" s="143" t="s">
        <v>82</v>
      </c>
      <c r="AY1020" s="18" t="s">
        <v>181</v>
      </c>
      <c r="BE1020" s="144">
        <f>IF(N1020="základní",J1020,0)</f>
        <v>0</v>
      </c>
      <c r="BF1020" s="144">
        <f>IF(N1020="snížená",J1020,0)</f>
        <v>0</v>
      </c>
      <c r="BG1020" s="144">
        <f>IF(N1020="zákl. přenesená",J1020,0)</f>
        <v>0</v>
      </c>
      <c r="BH1020" s="144">
        <f>IF(N1020="sníž. přenesená",J1020,0)</f>
        <v>0</v>
      </c>
      <c r="BI1020" s="144">
        <f>IF(N1020="nulová",J1020,0)</f>
        <v>0</v>
      </c>
      <c r="BJ1020" s="18" t="s">
        <v>22</v>
      </c>
      <c r="BK1020" s="144">
        <f>ROUND(I1020*H1020,2)</f>
        <v>0</v>
      </c>
      <c r="BL1020" s="18" t="s">
        <v>317</v>
      </c>
      <c r="BM1020" s="143" t="s">
        <v>993</v>
      </c>
    </row>
    <row r="1021" spans="2:65" s="1" customFormat="1" ht="11.25">
      <c r="B1021" s="33"/>
      <c r="D1021" s="145" t="s">
        <v>191</v>
      </c>
      <c r="F1021" s="146" t="s">
        <v>994</v>
      </c>
      <c r="I1021" s="147"/>
      <c r="L1021" s="33"/>
      <c r="M1021" s="148"/>
      <c r="T1021" s="54"/>
      <c r="AT1021" s="18" t="s">
        <v>191</v>
      </c>
      <c r="AU1021" s="18" t="s">
        <v>82</v>
      </c>
    </row>
    <row r="1022" spans="2:65" s="12" customFormat="1" ht="11.25">
      <c r="B1022" s="149"/>
      <c r="D1022" s="150" t="s">
        <v>193</v>
      </c>
      <c r="E1022" s="151" t="s">
        <v>20</v>
      </c>
      <c r="F1022" s="152" t="s">
        <v>995</v>
      </c>
      <c r="H1022" s="151" t="s">
        <v>20</v>
      </c>
      <c r="I1022" s="153"/>
      <c r="L1022" s="149"/>
      <c r="M1022" s="154"/>
      <c r="T1022" s="155"/>
      <c r="AT1022" s="151" t="s">
        <v>193</v>
      </c>
      <c r="AU1022" s="151" t="s">
        <v>82</v>
      </c>
      <c r="AV1022" s="12" t="s">
        <v>22</v>
      </c>
      <c r="AW1022" s="12" t="s">
        <v>36</v>
      </c>
      <c r="AX1022" s="12" t="s">
        <v>74</v>
      </c>
      <c r="AY1022" s="151" t="s">
        <v>181</v>
      </c>
    </row>
    <row r="1023" spans="2:65" s="12" customFormat="1" ht="11.25">
      <c r="B1023" s="149"/>
      <c r="D1023" s="150" t="s">
        <v>193</v>
      </c>
      <c r="E1023" s="151" t="s">
        <v>20</v>
      </c>
      <c r="F1023" s="152" t="s">
        <v>207</v>
      </c>
      <c r="H1023" s="151" t="s">
        <v>20</v>
      </c>
      <c r="I1023" s="153"/>
      <c r="L1023" s="149"/>
      <c r="M1023" s="154"/>
      <c r="T1023" s="155"/>
      <c r="AT1023" s="151" t="s">
        <v>193</v>
      </c>
      <c r="AU1023" s="151" t="s">
        <v>82</v>
      </c>
      <c r="AV1023" s="12" t="s">
        <v>22</v>
      </c>
      <c r="AW1023" s="12" t="s">
        <v>36</v>
      </c>
      <c r="AX1023" s="12" t="s">
        <v>74</v>
      </c>
      <c r="AY1023" s="151" t="s">
        <v>181</v>
      </c>
    </row>
    <row r="1024" spans="2:65" s="13" customFormat="1" ht="11.25">
      <c r="B1024" s="156"/>
      <c r="D1024" s="150" t="s">
        <v>193</v>
      </c>
      <c r="E1024" s="157" t="s">
        <v>20</v>
      </c>
      <c r="F1024" s="158" t="s">
        <v>996</v>
      </c>
      <c r="H1024" s="159">
        <v>5.18</v>
      </c>
      <c r="I1024" s="160"/>
      <c r="L1024" s="156"/>
      <c r="M1024" s="161"/>
      <c r="T1024" s="162"/>
      <c r="AT1024" s="157" t="s">
        <v>193</v>
      </c>
      <c r="AU1024" s="157" t="s">
        <v>82</v>
      </c>
      <c r="AV1024" s="13" t="s">
        <v>82</v>
      </c>
      <c r="AW1024" s="13" t="s">
        <v>36</v>
      </c>
      <c r="AX1024" s="13" t="s">
        <v>74</v>
      </c>
      <c r="AY1024" s="157" t="s">
        <v>181</v>
      </c>
    </row>
    <row r="1025" spans="2:65" s="12" customFormat="1" ht="11.25">
      <c r="B1025" s="149"/>
      <c r="D1025" s="150" t="s">
        <v>193</v>
      </c>
      <c r="E1025" s="151" t="s">
        <v>20</v>
      </c>
      <c r="F1025" s="152" t="s">
        <v>287</v>
      </c>
      <c r="H1025" s="151" t="s">
        <v>20</v>
      </c>
      <c r="I1025" s="153"/>
      <c r="L1025" s="149"/>
      <c r="M1025" s="154"/>
      <c r="T1025" s="155"/>
      <c r="AT1025" s="151" t="s">
        <v>193</v>
      </c>
      <c r="AU1025" s="151" t="s">
        <v>82</v>
      </c>
      <c r="AV1025" s="12" t="s">
        <v>22</v>
      </c>
      <c r="AW1025" s="12" t="s">
        <v>36</v>
      </c>
      <c r="AX1025" s="12" t="s">
        <v>74</v>
      </c>
      <c r="AY1025" s="151" t="s">
        <v>181</v>
      </c>
    </row>
    <row r="1026" spans="2:65" s="13" customFormat="1" ht="11.25">
      <c r="B1026" s="156"/>
      <c r="D1026" s="150" t="s">
        <v>193</v>
      </c>
      <c r="E1026" s="157" t="s">
        <v>20</v>
      </c>
      <c r="F1026" s="158" t="s">
        <v>997</v>
      </c>
      <c r="H1026" s="159">
        <v>11.214</v>
      </c>
      <c r="I1026" s="160"/>
      <c r="L1026" s="156"/>
      <c r="M1026" s="161"/>
      <c r="T1026" s="162"/>
      <c r="AT1026" s="157" t="s">
        <v>193</v>
      </c>
      <c r="AU1026" s="157" t="s">
        <v>82</v>
      </c>
      <c r="AV1026" s="13" t="s">
        <v>82</v>
      </c>
      <c r="AW1026" s="13" t="s">
        <v>36</v>
      </c>
      <c r="AX1026" s="13" t="s">
        <v>74</v>
      </c>
      <c r="AY1026" s="157" t="s">
        <v>181</v>
      </c>
    </row>
    <row r="1027" spans="2:65" s="12" customFormat="1" ht="11.25">
      <c r="B1027" s="149"/>
      <c r="D1027" s="150" t="s">
        <v>193</v>
      </c>
      <c r="E1027" s="151" t="s">
        <v>20</v>
      </c>
      <c r="F1027" s="152" t="s">
        <v>291</v>
      </c>
      <c r="H1027" s="151" t="s">
        <v>20</v>
      </c>
      <c r="I1027" s="153"/>
      <c r="L1027" s="149"/>
      <c r="M1027" s="154"/>
      <c r="T1027" s="155"/>
      <c r="AT1027" s="151" t="s">
        <v>193</v>
      </c>
      <c r="AU1027" s="151" t="s">
        <v>82</v>
      </c>
      <c r="AV1027" s="12" t="s">
        <v>22</v>
      </c>
      <c r="AW1027" s="12" t="s">
        <v>36</v>
      </c>
      <c r="AX1027" s="12" t="s">
        <v>74</v>
      </c>
      <c r="AY1027" s="151" t="s">
        <v>181</v>
      </c>
    </row>
    <row r="1028" spans="2:65" s="13" customFormat="1" ht="11.25">
      <c r="B1028" s="156"/>
      <c r="D1028" s="150" t="s">
        <v>193</v>
      </c>
      <c r="E1028" s="157" t="s">
        <v>20</v>
      </c>
      <c r="F1028" s="158" t="s">
        <v>998</v>
      </c>
      <c r="H1028" s="159">
        <v>6.16</v>
      </c>
      <c r="I1028" s="160"/>
      <c r="L1028" s="156"/>
      <c r="M1028" s="161"/>
      <c r="T1028" s="162"/>
      <c r="AT1028" s="157" t="s">
        <v>193</v>
      </c>
      <c r="AU1028" s="157" t="s">
        <v>82</v>
      </c>
      <c r="AV1028" s="13" t="s">
        <v>82</v>
      </c>
      <c r="AW1028" s="13" t="s">
        <v>36</v>
      </c>
      <c r="AX1028" s="13" t="s">
        <v>74</v>
      </c>
      <c r="AY1028" s="157" t="s">
        <v>181</v>
      </c>
    </row>
    <row r="1029" spans="2:65" s="14" customFormat="1" ht="11.25">
      <c r="B1029" s="163"/>
      <c r="D1029" s="150" t="s">
        <v>193</v>
      </c>
      <c r="E1029" s="164" t="s">
        <v>20</v>
      </c>
      <c r="F1029" s="165" t="s">
        <v>202</v>
      </c>
      <c r="H1029" s="166">
        <v>22.553999999999998</v>
      </c>
      <c r="I1029" s="167"/>
      <c r="L1029" s="163"/>
      <c r="M1029" s="168"/>
      <c r="T1029" s="169"/>
      <c r="AT1029" s="164" t="s">
        <v>193</v>
      </c>
      <c r="AU1029" s="164" t="s">
        <v>82</v>
      </c>
      <c r="AV1029" s="14" t="s">
        <v>189</v>
      </c>
      <c r="AW1029" s="14" t="s">
        <v>36</v>
      </c>
      <c r="AX1029" s="14" t="s">
        <v>22</v>
      </c>
      <c r="AY1029" s="164" t="s">
        <v>181</v>
      </c>
    </row>
    <row r="1030" spans="2:65" s="1" customFormat="1" ht="21.75" customHeight="1">
      <c r="B1030" s="33"/>
      <c r="C1030" s="132" t="s">
        <v>999</v>
      </c>
      <c r="D1030" s="132" t="s">
        <v>184</v>
      </c>
      <c r="E1030" s="133" t="s">
        <v>1000</v>
      </c>
      <c r="F1030" s="134" t="s">
        <v>1001</v>
      </c>
      <c r="G1030" s="135" t="s">
        <v>211</v>
      </c>
      <c r="H1030" s="136">
        <v>27.42</v>
      </c>
      <c r="I1030" s="137"/>
      <c r="J1030" s="138">
        <f>ROUND(I1030*H1030,2)</f>
        <v>0</v>
      </c>
      <c r="K1030" s="134" t="s">
        <v>188</v>
      </c>
      <c r="L1030" s="33"/>
      <c r="M1030" s="139" t="s">
        <v>20</v>
      </c>
      <c r="N1030" s="140" t="s">
        <v>45</v>
      </c>
      <c r="P1030" s="141">
        <f>O1030*H1030</f>
        <v>0</v>
      </c>
      <c r="Q1030" s="141">
        <v>0</v>
      </c>
      <c r="R1030" s="141">
        <f>Q1030*H1030</f>
        <v>0</v>
      </c>
      <c r="S1030" s="141">
        <v>0</v>
      </c>
      <c r="T1030" s="142">
        <f>S1030*H1030</f>
        <v>0</v>
      </c>
      <c r="AR1030" s="143" t="s">
        <v>317</v>
      </c>
      <c r="AT1030" s="143" t="s">
        <v>184</v>
      </c>
      <c r="AU1030" s="143" t="s">
        <v>82</v>
      </c>
      <c r="AY1030" s="18" t="s">
        <v>181</v>
      </c>
      <c r="BE1030" s="144">
        <f>IF(N1030="základní",J1030,0)</f>
        <v>0</v>
      </c>
      <c r="BF1030" s="144">
        <f>IF(N1030="snížená",J1030,0)</f>
        <v>0</v>
      </c>
      <c r="BG1030" s="144">
        <f>IF(N1030="zákl. přenesená",J1030,0)</f>
        <v>0</v>
      </c>
      <c r="BH1030" s="144">
        <f>IF(N1030="sníž. přenesená",J1030,0)</f>
        <v>0</v>
      </c>
      <c r="BI1030" s="144">
        <f>IF(N1030="nulová",J1030,0)</f>
        <v>0</v>
      </c>
      <c r="BJ1030" s="18" t="s">
        <v>22</v>
      </c>
      <c r="BK1030" s="144">
        <f>ROUND(I1030*H1030,2)</f>
        <v>0</v>
      </c>
      <c r="BL1030" s="18" t="s">
        <v>317</v>
      </c>
      <c r="BM1030" s="143" t="s">
        <v>1002</v>
      </c>
    </row>
    <row r="1031" spans="2:65" s="1" customFormat="1" ht="11.25">
      <c r="B1031" s="33"/>
      <c r="D1031" s="145" t="s">
        <v>191</v>
      </c>
      <c r="F1031" s="146" t="s">
        <v>1003</v>
      </c>
      <c r="I1031" s="147"/>
      <c r="L1031" s="33"/>
      <c r="M1031" s="148"/>
      <c r="T1031" s="54"/>
      <c r="AT1031" s="18" t="s">
        <v>191</v>
      </c>
      <c r="AU1031" s="18" t="s">
        <v>82</v>
      </c>
    </row>
    <row r="1032" spans="2:65" s="12" customFormat="1" ht="11.25">
      <c r="B1032" s="149"/>
      <c r="D1032" s="150" t="s">
        <v>193</v>
      </c>
      <c r="E1032" s="151" t="s">
        <v>20</v>
      </c>
      <c r="F1032" s="152" t="s">
        <v>1004</v>
      </c>
      <c r="H1032" s="151" t="s">
        <v>20</v>
      </c>
      <c r="I1032" s="153"/>
      <c r="L1032" s="149"/>
      <c r="M1032" s="154"/>
      <c r="T1032" s="155"/>
      <c r="AT1032" s="151" t="s">
        <v>193</v>
      </c>
      <c r="AU1032" s="151" t="s">
        <v>82</v>
      </c>
      <c r="AV1032" s="12" t="s">
        <v>22</v>
      </c>
      <c r="AW1032" s="12" t="s">
        <v>36</v>
      </c>
      <c r="AX1032" s="12" t="s">
        <v>74</v>
      </c>
      <c r="AY1032" s="151" t="s">
        <v>181</v>
      </c>
    </row>
    <row r="1033" spans="2:65" s="12" customFormat="1" ht="11.25">
      <c r="B1033" s="149"/>
      <c r="D1033" s="150" t="s">
        <v>193</v>
      </c>
      <c r="E1033" s="151" t="s">
        <v>20</v>
      </c>
      <c r="F1033" s="152" t="s">
        <v>194</v>
      </c>
      <c r="H1033" s="151" t="s">
        <v>20</v>
      </c>
      <c r="I1033" s="153"/>
      <c r="L1033" s="149"/>
      <c r="M1033" s="154"/>
      <c r="T1033" s="155"/>
      <c r="AT1033" s="151" t="s">
        <v>193</v>
      </c>
      <c r="AU1033" s="151" t="s">
        <v>82</v>
      </c>
      <c r="AV1033" s="12" t="s">
        <v>22</v>
      </c>
      <c r="AW1033" s="12" t="s">
        <v>36</v>
      </c>
      <c r="AX1033" s="12" t="s">
        <v>74</v>
      </c>
      <c r="AY1033" s="151" t="s">
        <v>181</v>
      </c>
    </row>
    <row r="1034" spans="2:65" s="13" customFormat="1" ht="11.25">
      <c r="B1034" s="156"/>
      <c r="D1034" s="150" t="s">
        <v>193</v>
      </c>
      <c r="E1034" s="157" t="s">
        <v>20</v>
      </c>
      <c r="F1034" s="158" t="s">
        <v>1005</v>
      </c>
      <c r="H1034" s="159">
        <v>6.4349999999999996</v>
      </c>
      <c r="I1034" s="160"/>
      <c r="L1034" s="156"/>
      <c r="M1034" s="161"/>
      <c r="T1034" s="162"/>
      <c r="AT1034" s="157" t="s">
        <v>193</v>
      </c>
      <c r="AU1034" s="157" t="s">
        <v>82</v>
      </c>
      <c r="AV1034" s="13" t="s">
        <v>82</v>
      </c>
      <c r="AW1034" s="13" t="s">
        <v>36</v>
      </c>
      <c r="AX1034" s="13" t="s">
        <v>74</v>
      </c>
      <c r="AY1034" s="157" t="s">
        <v>181</v>
      </c>
    </row>
    <row r="1035" spans="2:65" s="12" customFormat="1" ht="11.25">
      <c r="B1035" s="149"/>
      <c r="D1035" s="150" t="s">
        <v>193</v>
      </c>
      <c r="E1035" s="151" t="s">
        <v>20</v>
      </c>
      <c r="F1035" s="152" t="s">
        <v>199</v>
      </c>
      <c r="H1035" s="151" t="s">
        <v>20</v>
      </c>
      <c r="I1035" s="153"/>
      <c r="L1035" s="149"/>
      <c r="M1035" s="154"/>
      <c r="T1035" s="155"/>
      <c r="AT1035" s="151" t="s">
        <v>193</v>
      </c>
      <c r="AU1035" s="151" t="s">
        <v>82</v>
      </c>
      <c r="AV1035" s="12" t="s">
        <v>22</v>
      </c>
      <c r="AW1035" s="12" t="s">
        <v>36</v>
      </c>
      <c r="AX1035" s="12" t="s">
        <v>74</v>
      </c>
      <c r="AY1035" s="151" t="s">
        <v>181</v>
      </c>
    </row>
    <row r="1036" spans="2:65" s="13" customFormat="1" ht="11.25">
      <c r="B1036" s="156"/>
      <c r="D1036" s="150" t="s">
        <v>193</v>
      </c>
      <c r="E1036" s="157" t="s">
        <v>20</v>
      </c>
      <c r="F1036" s="158" t="s">
        <v>1006</v>
      </c>
      <c r="H1036" s="159">
        <v>14.234999999999999</v>
      </c>
      <c r="I1036" s="160"/>
      <c r="L1036" s="156"/>
      <c r="M1036" s="161"/>
      <c r="T1036" s="162"/>
      <c r="AT1036" s="157" t="s">
        <v>193</v>
      </c>
      <c r="AU1036" s="157" t="s">
        <v>82</v>
      </c>
      <c r="AV1036" s="13" t="s">
        <v>82</v>
      </c>
      <c r="AW1036" s="13" t="s">
        <v>36</v>
      </c>
      <c r="AX1036" s="13" t="s">
        <v>74</v>
      </c>
      <c r="AY1036" s="157" t="s">
        <v>181</v>
      </c>
    </row>
    <row r="1037" spans="2:65" s="12" customFormat="1" ht="11.25">
      <c r="B1037" s="149"/>
      <c r="D1037" s="150" t="s">
        <v>193</v>
      </c>
      <c r="E1037" s="151" t="s">
        <v>20</v>
      </c>
      <c r="F1037" s="152" t="s">
        <v>201</v>
      </c>
      <c r="H1037" s="151" t="s">
        <v>20</v>
      </c>
      <c r="I1037" s="153"/>
      <c r="L1037" s="149"/>
      <c r="M1037" s="154"/>
      <c r="T1037" s="155"/>
      <c r="AT1037" s="151" t="s">
        <v>193</v>
      </c>
      <c r="AU1037" s="151" t="s">
        <v>82</v>
      </c>
      <c r="AV1037" s="12" t="s">
        <v>22</v>
      </c>
      <c r="AW1037" s="12" t="s">
        <v>36</v>
      </c>
      <c r="AX1037" s="12" t="s">
        <v>74</v>
      </c>
      <c r="AY1037" s="151" t="s">
        <v>181</v>
      </c>
    </row>
    <row r="1038" spans="2:65" s="13" customFormat="1" ht="11.25">
      <c r="B1038" s="156"/>
      <c r="D1038" s="150" t="s">
        <v>193</v>
      </c>
      <c r="E1038" s="157" t="s">
        <v>20</v>
      </c>
      <c r="F1038" s="158" t="s">
        <v>1007</v>
      </c>
      <c r="H1038" s="159">
        <v>6.75</v>
      </c>
      <c r="I1038" s="160"/>
      <c r="L1038" s="156"/>
      <c r="M1038" s="161"/>
      <c r="T1038" s="162"/>
      <c r="AT1038" s="157" t="s">
        <v>193</v>
      </c>
      <c r="AU1038" s="157" t="s">
        <v>82</v>
      </c>
      <c r="AV1038" s="13" t="s">
        <v>82</v>
      </c>
      <c r="AW1038" s="13" t="s">
        <v>36</v>
      </c>
      <c r="AX1038" s="13" t="s">
        <v>74</v>
      </c>
      <c r="AY1038" s="157" t="s">
        <v>181</v>
      </c>
    </row>
    <row r="1039" spans="2:65" s="14" customFormat="1" ht="11.25">
      <c r="B1039" s="163"/>
      <c r="D1039" s="150" t="s">
        <v>193</v>
      </c>
      <c r="E1039" s="164" t="s">
        <v>20</v>
      </c>
      <c r="F1039" s="165" t="s">
        <v>202</v>
      </c>
      <c r="H1039" s="166">
        <v>27.42</v>
      </c>
      <c r="I1039" s="167"/>
      <c r="L1039" s="163"/>
      <c r="M1039" s="168"/>
      <c r="T1039" s="169"/>
      <c r="AT1039" s="164" t="s">
        <v>193</v>
      </c>
      <c r="AU1039" s="164" t="s">
        <v>82</v>
      </c>
      <c r="AV1039" s="14" t="s">
        <v>189</v>
      </c>
      <c r="AW1039" s="14" t="s">
        <v>36</v>
      </c>
      <c r="AX1039" s="14" t="s">
        <v>22</v>
      </c>
      <c r="AY1039" s="164" t="s">
        <v>181</v>
      </c>
    </row>
    <row r="1040" spans="2:65" s="1" customFormat="1" ht="24.2" customHeight="1">
      <c r="B1040" s="33"/>
      <c r="C1040" s="132" t="s">
        <v>1008</v>
      </c>
      <c r="D1040" s="132" t="s">
        <v>184</v>
      </c>
      <c r="E1040" s="133" t="s">
        <v>1009</v>
      </c>
      <c r="F1040" s="134" t="s">
        <v>1010</v>
      </c>
      <c r="G1040" s="135" t="s">
        <v>211</v>
      </c>
      <c r="H1040" s="136">
        <v>27.42</v>
      </c>
      <c r="I1040" s="137"/>
      <c r="J1040" s="138">
        <f>ROUND(I1040*H1040,2)</f>
        <v>0</v>
      </c>
      <c r="K1040" s="134" t="s">
        <v>188</v>
      </c>
      <c r="L1040" s="33"/>
      <c r="M1040" s="139" t="s">
        <v>20</v>
      </c>
      <c r="N1040" s="140" t="s">
        <v>45</v>
      </c>
      <c r="P1040" s="141">
        <f>O1040*H1040</f>
        <v>0</v>
      </c>
      <c r="Q1040" s="141">
        <v>5.0000000000000001E-3</v>
      </c>
      <c r="R1040" s="141">
        <f>Q1040*H1040</f>
        <v>0.1371</v>
      </c>
      <c r="S1040" s="141">
        <v>0</v>
      </c>
      <c r="T1040" s="142">
        <f>S1040*H1040</f>
        <v>0</v>
      </c>
      <c r="AR1040" s="143" t="s">
        <v>317</v>
      </c>
      <c r="AT1040" s="143" t="s">
        <v>184</v>
      </c>
      <c r="AU1040" s="143" t="s">
        <v>82</v>
      </c>
      <c r="AY1040" s="18" t="s">
        <v>181</v>
      </c>
      <c r="BE1040" s="144">
        <f>IF(N1040="základní",J1040,0)</f>
        <v>0</v>
      </c>
      <c r="BF1040" s="144">
        <f>IF(N1040="snížená",J1040,0)</f>
        <v>0</v>
      </c>
      <c r="BG1040" s="144">
        <f>IF(N1040="zákl. přenesená",J1040,0)</f>
        <v>0</v>
      </c>
      <c r="BH1040" s="144">
        <f>IF(N1040="sníž. přenesená",J1040,0)</f>
        <v>0</v>
      </c>
      <c r="BI1040" s="144">
        <f>IF(N1040="nulová",J1040,0)</f>
        <v>0</v>
      </c>
      <c r="BJ1040" s="18" t="s">
        <v>22</v>
      </c>
      <c r="BK1040" s="144">
        <f>ROUND(I1040*H1040,2)</f>
        <v>0</v>
      </c>
      <c r="BL1040" s="18" t="s">
        <v>317</v>
      </c>
      <c r="BM1040" s="143" t="s">
        <v>1011</v>
      </c>
    </row>
    <row r="1041" spans="2:65" s="1" customFormat="1" ht="11.25">
      <c r="B1041" s="33"/>
      <c r="D1041" s="145" t="s">
        <v>191</v>
      </c>
      <c r="F1041" s="146" t="s">
        <v>1012</v>
      </c>
      <c r="I1041" s="147"/>
      <c r="L1041" s="33"/>
      <c r="M1041" s="148"/>
      <c r="T1041" s="54"/>
      <c r="AT1041" s="18" t="s">
        <v>191</v>
      </c>
      <c r="AU1041" s="18" t="s">
        <v>82</v>
      </c>
    </row>
    <row r="1042" spans="2:65" s="12" customFormat="1" ht="11.25">
      <c r="B1042" s="149"/>
      <c r="D1042" s="150" t="s">
        <v>193</v>
      </c>
      <c r="E1042" s="151" t="s">
        <v>20</v>
      </c>
      <c r="F1042" s="152" t="s">
        <v>1004</v>
      </c>
      <c r="H1042" s="151" t="s">
        <v>20</v>
      </c>
      <c r="I1042" s="153"/>
      <c r="L1042" s="149"/>
      <c r="M1042" s="154"/>
      <c r="T1042" s="155"/>
      <c r="AT1042" s="151" t="s">
        <v>193</v>
      </c>
      <c r="AU1042" s="151" t="s">
        <v>82</v>
      </c>
      <c r="AV1042" s="12" t="s">
        <v>22</v>
      </c>
      <c r="AW1042" s="12" t="s">
        <v>36</v>
      </c>
      <c r="AX1042" s="12" t="s">
        <v>74</v>
      </c>
      <c r="AY1042" s="151" t="s">
        <v>181</v>
      </c>
    </row>
    <row r="1043" spans="2:65" s="12" customFormat="1" ht="11.25">
      <c r="B1043" s="149"/>
      <c r="D1043" s="150" t="s">
        <v>193</v>
      </c>
      <c r="E1043" s="151" t="s">
        <v>20</v>
      </c>
      <c r="F1043" s="152" t="s">
        <v>194</v>
      </c>
      <c r="H1043" s="151" t="s">
        <v>20</v>
      </c>
      <c r="I1043" s="153"/>
      <c r="L1043" s="149"/>
      <c r="M1043" s="154"/>
      <c r="T1043" s="155"/>
      <c r="AT1043" s="151" t="s">
        <v>193</v>
      </c>
      <c r="AU1043" s="151" t="s">
        <v>82</v>
      </c>
      <c r="AV1043" s="12" t="s">
        <v>22</v>
      </c>
      <c r="AW1043" s="12" t="s">
        <v>36</v>
      </c>
      <c r="AX1043" s="12" t="s">
        <v>74</v>
      </c>
      <c r="AY1043" s="151" t="s">
        <v>181</v>
      </c>
    </row>
    <row r="1044" spans="2:65" s="13" customFormat="1" ht="11.25">
      <c r="B1044" s="156"/>
      <c r="D1044" s="150" t="s">
        <v>193</v>
      </c>
      <c r="E1044" s="157" t="s">
        <v>20</v>
      </c>
      <c r="F1044" s="158" t="s">
        <v>1005</v>
      </c>
      <c r="H1044" s="159">
        <v>6.4349999999999996</v>
      </c>
      <c r="I1044" s="160"/>
      <c r="L1044" s="156"/>
      <c r="M1044" s="161"/>
      <c r="T1044" s="162"/>
      <c r="AT1044" s="157" t="s">
        <v>193</v>
      </c>
      <c r="AU1044" s="157" t="s">
        <v>82</v>
      </c>
      <c r="AV1044" s="13" t="s">
        <v>82</v>
      </c>
      <c r="AW1044" s="13" t="s">
        <v>36</v>
      </c>
      <c r="AX1044" s="13" t="s">
        <v>74</v>
      </c>
      <c r="AY1044" s="157" t="s">
        <v>181</v>
      </c>
    </row>
    <row r="1045" spans="2:65" s="12" customFormat="1" ht="11.25">
      <c r="B1045" s="149"/>
      <c r="D1045" s="150" t="s">
        <v>193</v>
      </c>
      <c r="E1045" s="151" t="s">
        <v>20</v>
      </c>
      <c r="F1045" s="152" t="s">
        <v>199</v>
      </c>
      <c r="H1045" s="151" t="s">
        <v>20</v>
      </c>
      <c r="I1045" s="153"/>
      <c r="L1045" s="149"/>
      <c r="M1045" s="154"/>
      <c r="T1045" s="155"/>
      <c r="AT1045" s="151" t="s">
        <v>193</v>
      </c>
      <c r="AU1045" s="151" t="s">
        <v>82</v>
      </c>
      <c r="AV1045" s="12" t="s">
        <v>22</v>
      </c>
      <c r="AW1045" s="12" t="s">
        <v>36</v>
      </c>
      <c r="AX1045" s="12" t="s">
        <v>74</v>
      </c>
      <c r="AY1045" s="151" t="s">
        <v>181</v>
      </c>
    </row>
    <row r="1046" spans="2:65" s="13" customFormat="1" ht="11.25">
      <c r="B1046" s="156"/>
      <c r="D1046" s="150" t="s">
        <v>193</v>
      </c>
      <c r="E1046" s="157" t="s">
        <v>20</v>
      </c>
      <c r="F1046" s="158" t="s">
        <v>1006</v>
      </c>
      <c r="H1046" s="159">
        <v>14.234999999999999</v>
      </c>
      <c r="I1046" s="160"/>
      <c r="L1046" s="156"/>
      <c r="M1046" s="161"/>
      <c r="T1046" s="162"/>
      <c r="AT1046" s="157" t="s">
        <v>193</v>
      </c>
      <c r="AU1046" s="157" t="s">
        <v>82</v>
      </c>
      <c r="AV1046" s="13" t="s">
        <v>82</v>
      </c>
      <c r="AW1046" s="13" t="s">
        <v>36</v>
      </c>
      <c r="AX1046" s="13" t="s">
        <v>74</v>
      </c>
      <c r="AY1046" s="157" t="s">
        <v>181</v>
      </c>
    </row>
    <row r="1047" spans="2:65" s="12" customFormat="1" ht="11.25">
      <c r="B1047" s="149"/>
      <c r="D1047" s="150" t="s">
        <v>193</v>
      </c>
      <c r="E1047" s="151" t="s">
        <v>20</v>
      </c>
      <c r="F1047" s="152" t="s">
        <v>201</v>
      </c>
      <c r="H1047" s="151" t="s">
        <v>20</v>
      </c>
      <c r="I1047" s="153"/>
      <c r="L1047" s="149"/>
      <c r="M1047" s="154"/>
      <c r="T1047" s="155"/>
      <c r="AT1047" s="151" t="s">
        <v>193</v>
      </c>
      <c r="AU1047" s="151" t="s">
        <v>82</v>
      </c>
      <c r="AV1047" s="12" t="s">
        <v>22</v>
      </c>
      <c r="AW1047" s="12" t="s">
        <v>36</v>
      </c>
      <c r="AX1047" s="12" t="s">
        <v>74</v>
      </c>
      <c r="AY1047" s="151" t="s">
        <v>181</v>
      </c>
    </row>
    <row r="1048" spans="2:65" s="13" customFormat="1" ht="11.25">
      <c r="B1048" s="156"/>
      <c r="D1048" s="150" t="s">
        <v>193</v>
      </c>
      <c r="E1048" s="157" t="s">
        <v>20</v>
      </c>
      <c r="F1048" s="158" t="s">
        <v>1007</v>
      </c>
      <c r="H1048" s="159">
        <v>6.75</v>
      </c>
      <c r="I1048" s="160"/>
      <c r="L1048" s="156"/>
      <c r="M1048" s="161"/>
      <c r="T1048" s="162"/>
      <c r="AT1048" s="157" t="s">
        <v>193</v>
      </c>
      <c r="AU1048" s="157" t="s">
        <v>82</v>
      </c>
      <c r="AV1048" s="13" t="s">
        <v>82</v>
      </c>
      <c r="AW1048" s="13" t="s">
        <v>36</v>
      </c>
      <c r="AX1048" s="13" t="s">
        <v>74</v>
      </c>
      <c r="AY1048" s="157" t="s">
        <v>181</v>
      </c>
    </row>
    <row r="1049" spans="2:65" s="14" customFormat="1" ht="11.25">
      <c r="B1049" s="163"/>
      <c r="D1049" s="150" t="s">
        <v>193</v>
      </c>
      <c r="E1049" s="164" t="s">
        <v>20</v>
      </c>
      <c r="F1049" s="165" t="s">
        <v>202</v>
      </c>
      <c r="H1049" s="166">
        <v>27.42</v>
      </c>
      <c r="I1049" s="167"/>
      <c r="L1049" s="163"/>
      <c r="M1049" s="168"/>
      <c r="T1049" s="169"/>
      <c r="AT1049" s="164" t="s">
        <v>193</v>
      </c>
      <c r="AU1049" s="164" t="s">
        <v>82</v>
      </c>
      <c r="AV1049" s="14" t="s">
        <v>189</v>
      </c>
      <c r="AW1049" s="14" t="s">
        <v>36</v>
      </c>
      <c r="AX1049" s="14" t="s">
        <v>22</v>
      </c>
      <c r="AY1049" s="164" t="s">
        <v>181</v>
      </c>
    </row>
    <row r="1050" spans="2:65" s="11" customFormat="1" ht="22.9" customHeight="1">
      <c r="B1050" s="120"/>
      <c r="D1050" s="121" t="s">
        <v>73</v>
      </c>
      <c r="E1050" s="130" t="s">
        <v>1013</v>
      </c>
      <c r="F1050" s="130" t="s">
        <v>1014</v>
      </c>
      <c r="I1050" s="123"/>
      <c r="J1050" s="131">
        <f>BK1050</f>
        <v>0</v>
      </c>
      <c r="L1050" s="120"/>
      <c r="M1050" s="125"/>
      <c r="P1050" s="126">
        <f>SUM(P1051:P1158)</f>
        <v>0</v>
      </c>
      <c r="R1050" s="126">
        <f>SUM(R1051:R1158)</f>
        <v>0.60862788999999995</v>
      </c>
      <c r="T1050" s="127">
        <f>SUM(T1051:T1158)</f>
        <v>9.3157169999999997E-2</v>
      </c>
      <c r="AR1050" s="121" t="s">
        <v>82</v>
      </c>
      <c r="AT1050" s="128" t="s">
        <v>73</v>
      </c>
      <c r="AU1050" s="128" t="s">
        <v>22</v>
      </c>
      <c r="AY1050" s="121" t="s">
        <v>181</v>
      </c>
      <c r="BK1050" s="129">
        <f>SUM(BK1051:BK1158)</f>
        <v>0</v>
      </c>
    </row>
    <row r="1051" spans="2:65" s="1" customFormat="1" ht="16.5" customHeight="1">
      <c r="B1051" s="33"/>
      <c r="C1051" s="132" t="s">
        <v>1015</v>
      </c>
      <c r="D1051" s="132" t="s">
        <v>184</v>
      </c>
      <c r="E1051" s="133" t="s">
        <v>1016</v>
      </c>
      <c r="F1051" s="134" t="s">
        <v>1017</v>
      </c>
      <c r="G1051" s="135" t="s">
        <v>211</v>
      </c>
      <c r="H1051" s="136">
        <v>300.50700000000001</v>
      </c>
      <c r="I1051" s="137"/>
      <c r="J1051" s="138">
        <f>ROUND(I1051*H1051,2)</f>
        <v>0</v>
      </c>
      <c r="K1051" s="134" t="s">
        <v>188</v>
      </c>
      <c r="L1051" s="33"/>
      <c r="M1051" s="139" t="s">
        <v>20</v>
      </c>
      <c r="N1051" s="140" t="s">
        <v>45</v>
      </c>
      <c r="P1051" s="141">
        <f>O1051*H1051</f>
        <v>0</v>
      </c>
      <c r="Q1051" s="141">
        <v>1E-3</v>
      </c>
      <c r="R1051" s="141">
        <f>Q1051*H1051</f>
        <v>0.30050700000000002</v>
      </c>
      <c r="S1051" s="141">
        <v>3.1E-4</v>
      </c>
      <c r="T1051" s="142">
        <f>S1051*H1051</f>
        <v>9.3157169999999997E-2</v>
      </c>
      <c r="AR1051" s="143" t="s">
        <v>317</v>
      </c>
      <c r="AT1051" s="143" t="s">
        <v>184</v>
      </c>
      <c r="AU1051" s="143" t="s">
        <v>82</v>
      </c>
      <c r="AY1051" s="18" t="s">
        <v>181</v>
      </c>
      <c r="BE1051" s="144">
        <f>IF(N1051="základní",J1051,0)</f>
        <v>0</v>
      </c>
      <c r="BF1051" s="144">
        <f>IF(N1051="snížená",J1051,0)</f>
        <v>0</v>
      </c>
      <c r="BG1051" s="144">
        <f>IF(N1051="zákl. přenesená",J1051,0)</f>
        <v>0</v>
      </c>
      <c r="BH1051" s="144">
        <f>IF(N1051="sníž. přenesená",J1051,0)</f>
        <v>0</v>
      </c>
      <c r="BI1051" s="144">
        <f>IF(N1051="nulová",J1051,0)</f>
        <v>0</v>
      </c>
      <c r="BJ1051" s="18" t="s">
        <v>22</v>
      </c>
      <c r="BK1051" s="144">
        <f>ROUND(I1051*H1051,2)</f>
        <v>0</v>
      </c>
      <c r="BL1051" s="18" t="s">
        <v>317</v>
      </c>
      <c r="BM1051" s="143" t="s">
        <v>1018</v>
      </c>
    </row>
    <row r="1052" spans="2:65" s="1" customFormat="1" ht="11.25">
      <c r="B1052" s="33"/>
      <c r="D1052" s="145" t="s">
        <v>191</v>
      </c>
      <c r="F1052" s="146" t="s">
        <v>1019</v>
      </c>
      <c r="I1052" s="147"/>
      <c r="L1052" s="33"/>
      <c r="M1052" s="148"/>
      <c r="T1052" s="54"/>
      <c r="AT1052" s="18" t="s">
        <v>191</v>
      </c>
      <c r="AU1052" s="18" t="s">
        <v>82</v>
      </c>
    </row>
    <row r="1053" spans="2:65" s="12" customFormat="1" ht="11.25">
      <c r="B1053" s="149"/>
      <c r="D1053" s="150" t="s">
        <v>193</v>
      </c>
      <c r="E1053" s="151" t="s">
        <v>20</v>
      </c>
      <c r="F1053" s="152" t="s">
        <v>236</v>
      </c>
      <c r="H1053" s="151" t="s">
        <v>20</v>
      </c>
      <c r="I1053" s="153"/>
      <c r="L1053" s="149"/>
      <c r="M1053" s="154"/>
      <c r="T1053" s="155"/>
      <c r="AT1053" s="151" t="s">
        <v>193</v>
      </c>
      <c r="AU1053" s="151" t="s">
        <v>82</v>
      </c>
      <c r="AV1053" s="12" t="s">
        <v>22</v>
      </c>
      <c r="AW1053" s="12" t="s">
        <v>36</v>
      </c>
      <c r="AX1053" s="12" t="s">
        <v>74</v>
      </c>
      <c r="AY1053" s="151" t="s">
        <v>181</v>
      </c>
    </row>
    <row r="1054" spans="2:65" s="12" customFormat="1" ht="11.25">
      <c r="B1054" s="149"/>
      <c r="D1054" s="150" t="s">
        <v>193</v>
      </c>
      <c r="E1054" s="151" t="s">
        <v>20</v>
      </c>
      <c r="F1054" s="152" t="s">
        <v>194</v>
      </c>
      <c r="H1054" s="151" t="s">
        <v>20</v>
      </c>
      <c r="I1054" s="153"/>
      <c r="L1054" s="149"/>
      <c r="M1054" s="154"/>
      <c r="T1054" s="155"/>
      <c r="AT1054" s="151" t="s">
        <v>193</v>
      </c>
      <c r="AU1054" s="151" t="s">
        <v>82</v>
      </c>
      <c r="AV1054" s="12" t="s">
        <v>22</v>
      </c>
      <c r="AW1054" s="12" t="s">
        <v>36</v>
      </c>
      <c r="AX1054" s="12" t="s">
        <v>74</v>
      </c>
      <c r="AY1054" s="151" t="s">
        <v>181</v>
      </c>
    </row>
    <row r="1055" spans="2:65" s="13" customFormat="1" ht="11.25">
      <c r="B1055" s="156"/>
      <c r="D1055" s="150" t="s">
        <v>193</v>
      </c>
      <c r="E1055" s="157" t="s">
        <v>20</v>
      </c>
      <c r="F1055" s="158" t="s">
        <v>237</v>
      </c>
      <c r="H1055" s="159">
        <v>25.166</v>
      </c>
      <c r="I1055" s="160"/>
      <c r="L1055" s="156"/>
      <c r="M1055" s="161"/>
      <c r="T1055" s="162"/>
      <c r="AT1055" s="157" t="s">
        <v>193</v>
      </c>
      <c r="AU1055" s="157" t="s">
        <v>82</v>
      </c>
      <c r="AV1055" s="13" t="s">
        <v>82</v>
      </c>
      <c r="AW1055" s="13" t="s">
        <v>36</v>
      </c>
      <c r="AX1055" s="13" t="s">
        <v>74</v>
      </c>
      <c r="AY1055" s="157" t="s">
        <v>181</v>
      </c>
    </row>
    <row r="1056" spans="2:65" s="13" customFormat="1" ht="11.25">
      <c r="B1056" s="156"/>
      <c r="D1056" s="150" t="s">
        <v>193</v>
      </c>
      <c r="E1056" s="157" t="s">
        <v>20</v>
      </c>
      <c r="F1056" s="158" t="s">
        <v>238</v>
      </c>
      <c r="H1056" s="159">
        <v>15.404999999999999</v>
      </c>
      <c r="I1056" s="160"/>
      <c r="L1056" s="156"/>
      <c r="M1056" s="161"/>
      <c r="T1056" s="162"/>
      <c r="AT1056" s="157" t="s">
        <v>193</v>
      </c>
      <c r="AU1056" s="157" t="s">
        <v>82</v>
      </c>
      <c r="AV1056" s="13" t="s">
        <v>82</v>
      </c>
      <c r="AW1056" s="13" t="s">
        <v>36</v>
      </c>
      <c r="AX1056" s="13" t="s">
        <v>74</v>
      </c>
      <c r="AY1056" s="157" t="s">
        <v>181</v>
      </c>
    </row>
    <row r="1057" spans="2:51" s="13" customFormat="1" ht="11.25">
      <c r="B1057" s="156"/>
      <c r="D1057" s="150" t="s">
        <v>193</v>
      </c>
      <c r="E1057" s="157" t="s">
        <v>20</v>
      </c>
      <c r="F1057" s="158" t="s">
        <v>239</v>
      </c>
      <c r="H1057" s="159">
        <v>16.856000000000002</v>
      </c>
      <c r="I1057" s="160"/>
      <c r="L1057" s="156"/>
      <c r="M1057" s="161"/>
      <c r="T1057" s="162"/>
      <c r="AT1057" s="157" t="s">
        <v>193</v>
      </c>
      <c r="AU1057" s="157" t="s">
        <v>82</v>
      </c>
      <c r="AV1057" s="13" t="s">
        <v>82</v>
      </c>
      <c r="AW1057" s="13" t="s">
        <v>36</v>
      </c>
      <c r="AX1057" s="13" t="s">
        <v>74</v>
      </c>
      <c r="AY1057" s="157" t="s">
        <v>181</v>
      </c>
    </row>
    <row r="1058" spans="2:51" s="13" customFormat="1" ht="11.25">
      <c r="B1058" s="156"/>
      <c r="D1058" s="150" t="s">
        <v>193</v>
      </c>
      <c r="E1058" s="157" t="s">
        <v>20</v>
      </c>
      <c r="F1058" s="158" t="s">
        <v>240</v>
      </c>
      <c r="H1058" s="159">
        <v>13.16</v>
      </c>
      <c r="I1058" s="160"/>
      <c r="L1058" s="156"/>
      <c r="M1058" s="161"/>
      <c r="T1058" s="162"/>
      <c r="AT1058" s="157" t="s">
        <v>193</v>
      </c>
      <c r="AU1058" s="157" t="s">
        <v>82</v>
      </c>
      <c r="AV1058" s="13" t="s">
        <v>82</v>
      </c>
      <c r="AW1058" s="13" t="s">
        <v>36</v>
      </c>
      <c r="AX1058" s="13" t="s">
        <v>74</v>
      </c>
      <c r="AY1058" s="157" t="s">
        <v>181</v>
      </c>
    </row>
    <row r="1059" spans="2:51" s="13" customFormat="1" ht="11.25">
      <c r="B1059" s="156"/>
      <c r="D1059" s="150" t="s">
        <v>193</v>
      </c>
      <c r="E1059" s="157" t="s">
        <v>20</v>
      </c>
      <c r="F1059" s="158" t="s">
        <v>241</v>
      </c>
      <c r="H1059" s="159">
        <v>12.146000000000001</v>
      </c>
      <c r="I1059" s="160"/>
      <c r="L1059" s="156"/>
      <c r="M1059" s="161"/>
      <c r="T1059" s="162"/>
      <c r="AT1059" s="157" t="s">
        <v>193</v>
      </c>
      <c r="AU1059" s="157" t="s">
        <v>82</v>
      </c>
      <c r="AV1059" s="13" t="s">
        <v>82</v>
      </c>
      <c r="AW1059" s="13" t="s">
        <v>36</v>
      </c>
      <c r="AX1059" s="13" t="s">
        <v>74</v>
      </c>
      <c r="AY1059" s="157" t="s">
        <v>181</v>
      </c>
    </row>
    <row r="1060" spans="2:51" s="12" customFormat="1" ht="11.25">
      <c r="B1060" s="149"/>
      <c r="D1060" s="150" t="s">
        <v>193</v>
      </c>
      <c r="E1060" s="151" t="s">
        <v>20</v>
      </c>
      <c r="F1060" s="152" t="s">
        <v>199</v>
      </c>
      <c r="H1060" s="151" t="s">
        <v>20</v>
      </c>
      <c r="I1060" s="153"/>
      <c r="L1060" s="149"/>
      <c r="M1060" s="154"/>
      <c r="T1060" s="155"/>
      <c r="AT1060" s="151" t="s">
        <v>193</v>
      </c>
      <c r="AU1060" s="151" t="s">
        <v>82</v>
      </c>
      <c r="AV1060" s="12" t="s">
        <v>22</v>
      </c>
      <c r="AW1060" s="12" t="s">
        <v>36</v>
      </c>
      <c r="AX1060" s="12" t="s">
        <v>74</v>
      </c>
      <c r="AY1060" s="151" t="s">
        <v>181</v>
      </c>
    </row>
    <row r="1061" spans="2:51" s="13" customFormat="1" ht="11.25">
      <c r="B1061" s="156"/>
      <c r="D1061" s="150" t="s">
        <v>193</v>
      </c>
      <c r="E1061" s="157" t="s">
        <v>20</v>
      </c>
      <c r="F1061" s="158" t="s">
        <v>243</v>
      </c>
      <c r="H1061" s="159">
        <v>35.054000000000002</v>
      </c>
      <c r="I1061" s="160"/>
      <c r="L1061" s="156"/>
      <c r="M1061" s="161"/>
      <c r="T1061" s="162"/>
      <c r="AT1061" s="157" t="s">
        <v>193</v>
      </c>
      <c r="AU1061" s="157" t="s">
        <v>82</v>
      </c>
      <c r="AV1061" s="13" t="s">
        <v>82</v>
      </c>
      <c r="AW1061" s="13" t="s">
        <v>36</v>
      </c>
      <c r="AX1061" s="13" t="s">
        <v>74</v>
      </c>
      <c r="AY1061" s="157" t="s">
        <v>181</v>
      </c>
    </row>
    <row r="1062" spans="2:51" s="13" customFormat="1" ht="11.25">
      <c r="B1062" s="156"/>
      <c r="D1062" s="150" t="s">
        <v>193</v>
      </c>
      <c r="E1062" s="157" t="s">
        <v>20</v>
      </c>
      <c r="F1062" s="158" t="s">
        <v>244</v>
      </c>
      <c r="H1062" s="159">
        <v>45.649000000000001</v>
      </c>
      <c r="I1062" s="160"/>
      <c r="L1062" s="156"/>
      <c r="M1062" s="161"/>
      <c r="T1062" s="162"/>
      <c r="AT1062" s="157" t="s">
        <v>193</v>
      </c>
      <c r="AU1062" s="157" t="s">
        <v>82</v>
      </c>
      <c r="AV1062" s="13" t="s">
        <v>82</v>
      </c>
      <c r="AW1062" s="13" t="s">
        <v>36</v>
      </c>
      <c r="AX1062" s="13" t="s">
        <v>74</v>
      </c>
      <c r="AY1062" s="157" t="s">
        <v>181</v>
      </c>
    </row>
    <row r="1063" spans="2:51" s="13" customFormat="1" ht="11.25">
      <c r="B1063" s="156"/>
      <c r="D1063" s="150" t="s">
        <v>193</v>
      </c>
      <c r="E1063" s="157" t="s">
        <v>20</v>
      </c>
      <c r="F1063" s="158" t="s">
        <v>245</v>
      </c>
      <c r="H1063" s="159">
        <v>24.21</v>
      </c>
      <c r="I1063" s="160"/>
      <c r="L1063" s="156"/>
      <c r="M1063" s="161"/>
      <c r="T1063" s="162"/>
      <c r="AT1063" s="157" t="s">
        <v>193</v>
      </c>
      <c r="AU1063" s="157" t="s">
        <v>82</v>
      </c>
      <c r="AV1063" s="13" t="s">
        <v>82</v>
      </c>
      <c r="AW1063" s="13" t="s">
        <v>36</v>
      </c>
      <c r="AX1063" s="13" t="s">
        <v>74</v>
      </c>
      <c r="AY1063" s="157" t="s">
        <v>181</v>
      </c>
    </row>
    <row r="1064" spans="2:51" s="12" customFormat="1" ht="11.25">
      <c r="B1064" s="149"/>
      <c r="D1064" s="150" t="s">
        <v>193</v>
      </c>
      <c r="E1064" s="151" t="s">
        <v>20</v>
      </c>
      <c r="F1064" s="152" t="s">
        <v>201</v>
      </c>
      <c r="H1064" s="151" t="s">
        <v>20</v>
      </c>
      <c r="I1064" s="153"/>
      <c r="L1064" s="149"/>
      <c r="M1064" s="154"/>
      <c r="T1064" s="155"/>
      <c r="AT1064" s="151" t="s">
        <v>193</v>
      </c>
      <c r="AU1064" s="151" t="s">
        <v>82</v>
      </c>
      <c r="AV1064" s="12" t="s">
        <v>22</v>
      </c>
      <c r="AW1064" s="12" t="s">
        <v>36</v>
      </c>
      <c r="AX1064" s="12" t="s">
        <v>74</v>
      </c>
      <c r="AY1064" s="151" t="s">
        <v>181</v>
      </c>
    </row>
    <row r="1065" spans="2:51" s="13" customFormat="1" ht="22.5">
      <c r="B1065" s="156"/>
      <c r="D1065" s="150" t="s">
        <v>193</v>
      </c>
      <c r="E1065" s="157" t="s">
        <v>20</v>
      </c>
      <c r="F1065" s="158" t="s">
        <v>246</v>
      </c>
      <c r="H1065" s="159">
        <v>99.522999999999996</v>
      </c>
      <c r="I1065" s="160"/>
      <c r="L1065" s="156"/>
      <c r="M1065" s="161"/>
      <c r="T1065" s="162"/>
      <c r="AT1065" s="157" t="s">
        <v>193</v>
      </c>
      <c r="AU1065" s="157" t="s">
        <v>82</v>
      </c>
      <c r="AV1065" s="13" t="s">
        <v>82</v>
      </c>
      <c r="AW1065" s="13" t="s">
        <v>36</v>
      </c>
      <c r="AX1065" s="13" t="s">
        <v>74</v>
      </c>
      <c r="AY1065" s="157" t="s">
        <v>181</v>
      </c>
    </row>
    <row r="1066" spans="2:51" s="15" customFormat="1" ht="11.25">
      <c r="B1066" s="170"/>
      <c r="D1066" s="150" t="s">
        <v>193</v>
      </c>
      <c r="E1066" s="171" t="s">
        <v>20</v>
      </c>
      <c r="F1066" s="172" t="s">
        <v>247</v>
      </c>
      <c r="H1066" s="173">
        <v>287.16899999999998</v>
      </c>
      <c r="I1066" s="174"/>
      <c r="L1066" s="170"/>
      <c r="M1066" s="175"/>
      <c r="T1066" s="176"/>
      <c r="AT1066" s="171" t="s">
        <v>193</v>
      </c>
      <c r="AU1066" s="171" t="s">
        <v>82</v>
      </c>
      <c r="AV1066" s="15" t="s">
        <v>182</v>
      </c>
      <c r="AW1066" s="15" t="s">
        <v>36</v>
      </c>
      <c r="AX1066" s="15" t="s">
        <v>74</v>
      </c>
      <c r="AY1066" s="171" t="s">
        <v>181</v>
      </c>
    </row>
    <row r="1067" spans="2:51" s="12" customFormat="1" ht="11.25">
      <c r="B1067" s="149"/>
      <c r="D1067" s="150" t="s">
        <v>193</v>
      </c>
      <c r="E1067" s="151" t="s">
        <v>20</v>
      </c>
      <c r="F1067" s="152" t="s">
        <v>1020</v>
      </c>
      <c r="H1067" s="151" t="s">
        <v>20</v>
      </c>
      <c r="I1067" s="153"/>
      <c r="L1067" s="149"/>
      <c r="M1067" s="154"/>
      <c r="T1067" s="155"/>
      <c r="AT1067" s="151" t="s">
        <v>193</v>
      </c>
      <c r="AU1067" s="151" t="s">
        <v>82</v>
      </c>
      <c r="AV1067" s="12" t="s">
        <v>22</v>
      </c>
      <c r="AW1067" s="12" t="s">
        <v>36</v>
      </c>
      <c r="AX1067" s="12" t="s">
        <v>74</v>
      </c>
      <c r="AY1067" s="151" t="s">
        <v>181</v>
      </c>
    </row>
    <row r="1068" spans="2:51" s="12" customFormat="1" ht="11.25">
      <c r="B1068" s="149"/>
      <c r="D1068" s="150" t="s">
        <v>193</v>
      </c>
      <c r="E1068" s="151" t="s">
        <v>20</v>
      </c>
      <c r="F1068" s="152" t="s">
        <v>194</v>
      </c>
      <c r="H1068" s="151" t="s">
        <v>20</v>
      </c>
      <c r="I1068" s="153"/>
      <c r="L1068" s="149"/>
      <c r="M1068" s="154"/>
      <c r="T1068" s="155"/>
      <c r="AT1068" s="151" t="s">
        <v>193</v>
      </c>
      <c r="AU1068" s="151" t="s">
        <v>82</v>
      </c>
      <c r="AV1068" s="12" t="s">
        <v>22</v>
      </c>
      <c r="AW1068" s="12" t="s">
        <v>36</v>
      </c>
      <c r="AX1068" s="12" t="s">
        <v>74</v>
      </c>
      <c r="AY1068" s="151" t="s">
        <v>181</v>
      </c>
    </row>
    <row r="1069" spans="2:51" s="13" customFormat="1" ht="11.25">
      <c r="B1069" s="156"/>
      <c r="D1069" s="150" t="s">
        <v>193</v>
      </c>
      <c r="E1069" s="157" t="s">
        <v>20</v>
      </c>
      <c r="F1069" s="158" t="s">
        <v>228</v>
      </c>
      <c r="H1069" s="159">
        <v>10.199999999999999</v>
      </c>
      <c r="I1069" s="160"/>
      <c r="L1069" s="156"/>
      <c r="M1069" s="161"/>
      <c r="T1069" s="162"/>
      <c r="AT1069" s="157" t="s">
        <v>193</v>
      </c>
      <c r="AU1069" s="157" t="s">
        <v>82</v>
      </c>
      <c r="AV1069" s="13" t="s">
        <v>82</v>
      </c>
      <c r="AW1069" s="13" t="s">
        <v>36</v>
      </c>
      <c r="AX1069" s="13" t="s">
        <v>74</v>
      </c>
      <c r="AY1069" s="157" t="s">
        <v>181</v>
      </c>
    </row>
    <row r="1070" spans="2:51" s="12" customFormat="1" ht="11.25">
      <c r="B1070" s="149"/>
      <c r="D1070" s="150" t="s">
        <v>193</v>
      </c>
      <c r="E1070" s="151" t="s">
        <v>20</v>
      </c>
      <c r="F1070" s="152" t="s">
        <v>199</v>
      </c>
      <c r="H1070" s="151" t="s">
        <v>20</v>
      </c>
      <c r="I1070" s="153"/>
      <c r="L1070" s="149"/>
      <c r="M1070" s="154"/>
      <c r="T1070" s="155"/>
      <c r="AT1070" s="151" t="s">
        <v>193</v>
      </c>
      <c r="AU1070" s="151" t="s">
        <v>82</v>
      </c>
      <c r="AV1070" s="12" t="s">
        <v>22</v>
      </c>
      <c r="AW1070" s="12" t="s">
        <v>36</v>
      </c>
      <c r="AX1070" s="12" t="s">
        <v>74</v>
      </c>
      <c r="AY1070" s="151" t="s">
        <v>181</v>
      </c>
    </row>
    <row r="1071" spans="2:51" s="13" customFormat="1" ht="11.25">
      <c r="B1071" s="156"/>
      <c r="D1071" s="150" t="s">
        <v>193</v>
      </c>
      <c r="E1071" s="157" t="s">
        <v>20</v>
      </c>
      <c r="F1071" s="158" t="s">
        <v>229</v>
      </c>
      <c r="H1071" s="159">
        <v>17.600000000000001</v>
      </c>
      <c r="I1071" s="160"/>
      <c r="L1071" s="156"/>
      <c r="M1071" s="161"/>
      <c r="T1071" s="162"/>
      <c r="AT1071" s="157" t="s">
        <v>193</v>
      </c>
      <c r="AU1071" s="157" t="s">
        <v>82</v>
      </c>
      <c r="AV1071" s="13" t="s">
        <v>82</v>
      </c>
      <c r="AW1071" s="13" t="s">
        <v>36</v>
      </c>
      <c r="AX1071" s="13" t="s">
        <v>74</v>
      </c>
      <c r="AY1071" s="157" t="s">
        <v>181</v>
      </c>
    </row>
    <row r="1072" spans="2:51" s="12" customFormat="1" ht="11.25">
      <c r="B1072" s="149"/>
      <c r="D1072" s="150" t="s">
        <v>193</v>
      </c>
      <c r="E1072" s="151" t="s">
        <v>20</v>
      </c>
      <c r="F1072" s="152" t="s">
        <v>201</v>
      </c>
      <c r="H1072" s="151" t="s">
        <v>20</v>
      </c>
      <c r="I1072" s="153"/>
      <c r="L1072" s="149"/>
      <c r="M1072" s="154"/>
      <c r="T1072" s="155"/>
      <c r="AT1072" s="151" t="s">
        <v>193</v>
      </c>
      <c r="AU1072" s="151" t="s">
        <v>82</v>
      </c>
      <c r="AV1072" s="12" t="s">
        <v>22</v>
      </c>
      <c r="AW1072" s="12" t="s">
        <v>36</v>
      </c>
      <c r="AX1072" s="12" t="s">
        <v>74</v>
      </c>
      <c r="AY1072" s="151" t="s">
        <v>181</v>
      </c>
    </row>
    <row r="1073" spans="2:51" s="13" customFormat="1" ht="11.25">
      <c r="B1073" s="156"/>
      <c r="D1073" s="150" t="s">
        <v>193</v>
      </c>
      <c r="E1073" s="157" t="s">
        <v>20</v>
      </c>
      <c r="F1073" s="158" t="s">
        <v>230</v>
      </c>
      <c r="H1073" s="159">
        <v>12.1</v>
      </c>
      <c r="I1073" s="160"/>
      <c r="L1073" s="156"/>
      <c r="M1073" s="161"/>
      <c r="T1073" s="162"/>
      <c r="AT1073" s="157" t="s">
        <v>193</v>
      </c>
      <c r="AU1073" s="157" t="s">
        <v>82</v>
      </c>
      <c r="AV1073" s="13" t="s">
        <v>82</v>
      </c>
      <c r="AW1073" s="13" t="s">
        <v>36</v>
      </c>
      <c r="AX1073" s="13" t="s">
        <v>74</v>
      </c>
      <c r="AY1073" s="157" t="s">
        <v>181</v>
      </c>
    </row>
    <row r="1074" spans="2:51" s="15" customFormat="1" ht="11.25">
      <c r="B1074" s="170"/>
      <c r="D1074" s="150" t="s">
        <v>193</v>
      </c>
      <c r="E1074" s="171" t="s">
        <v>20</v>
      </c>
      <c r="F1074" s="172" t="s">
        <v>247</v>
      </c>
      <c r="H1074" s="173">
        <v>39.9</v>
      </c>
      <c r="I1074" s="174"/>
      <c r="L1074" s="170"/>
      <c r="M1074" s="175"/>
      <c r="T1074" s="176"/>
      <c r="AT1074" s="171" t="s">
        <v>193</v>
      </c>
      <c r="AU1074" s="171" t="s">
        <v>82</v>
      </c>
      <c r="AV1074" s="15" t="s">
        <v>182</v>
      </c>
      <c r="AW1074" s="15" t="s">
        <v>36</v>
      </c>
      <c r="AX1074" s="15" t="s">
        <v>74</v>
      </c>
      <c r="AY1074" s="171" t="s">
        <v>181</v>
      </c>
    </row>
    <row r="1075" spans="2:51" s="12" customFormat="1" ht="11.25">
      <c r="B1075" s="149"/>
      <c r="D1075" s="150" t="s">
        <v>193</v>
      </c>
      <c r="E1075" s="151" t="s">
        <v>20</v>
      </c>
      <c r="F1075" s="152" t="s">
        <v>1021</v>
      </c>
      <c r="H1075" s="151" t="s">
        <v>20</v>
      </c>
      <c r="I1075" s="153"/>
      <c r="L1075" s="149"/>
      <c r="M1075" s="154"/>
      <c r="T1075" s="155"/>
      <c r="AT1075" s="151" t="s">
        <v>193</v>
      </c>
      <c r="AU1075" s="151" t="s">
        <v>82</v>
      </c>
      <c r="AV1075" s="12" t="s">
        <v>22</v>
      </c>
      <c r="AW1075" s="12" t="s">
        <v>36</v>
      </c>
      <c r="AX1075" s="12" t="s">
        <v>74</v>
      </c>
      <c r="AY1075" s="151" t="s">
        <v>181</v>
      </c>
    </row>
    <row r="1076" spans="2:51" s="12" customFormat="1" ht="11.25">
      <c r="B1076" s="149"/>
      <c r="D1076" s="150" t="s">
        <v>193</v>
      </c>
      <c r="E1076" s="151" t="s">
        <v>20</v>
      </c>
      <c r="F1076" s="152" t="s">
        <v>194</v>
      </c>
      <c r="H1076" s="151" t="s">
        <v>20</v>
      </c>
      <c r="I1076" s="153"/>
      <c r="L1076" s="149"/>
      <c r="M1076" s="154"/>
      <c r="T1076" s="155"/>
      <c r="AT1076" s="151" t="s">
        <v>193</v>
      </c>
      <c r="AU1076" s="151" t="s">
        <v>82</v>
      </c>
      <c r="AV1076" s="12" t="s">
        <v>22</v>
      </c>
      <c r="AW1076" s="12" t="s">
        <v>36</v>
      </c>
      <c r="AX1076" s="12" t="s">
        <v>74</v>
      </c>
      <c r="AY1076" s="151" t="s">
        <v>181</v>
      </c>
    </row>
    <row r="1077" spans="2:51" s="13" customFormat="1" ht="11.25">
      <c r="B1077" s="156"/>
      <c r="D1077" s="150" t="s">
        <v>193</v>
      </c>
      <c r="E1077" s="157" t="s">
        <v>20</v>
      </c>
      <c r="F1077" s="158" t="s">
        <v>1022</v>
      </c>
      <c r="H1077" s="159">
        <v>-1.8380000000000001</v>
      </c>
      <c r="I1077" s="160"/>
      <c r="L1077" s="156"/>
      <c r="M1077" s="161"/>
      <c r="T1077" s="162"/>
      <c r="AT1077" s="157" t="s">
        <v>193</v>
      </c>
      <c r="AU1077" s="157" t="s">
        <v>82</v>
      </c>
      <c r="AV1077" s="13" t="s">
        <v>82</v>
      </c>
      <c r="AW1077" s="13" t="s">
        <v>36</v>
      </c>
      <c r="AX1077" s="13" t="s">
        <v>74</v>
      </c>
      <c r="AY1077" s="157" t="s">
        <v>181</v>
      </c>
    </row>
    <row r="1078" spans="2:51" s="13" customFormat="1" ht="11.25">
      <c r="B1078" s="156"/>
      <c r="D1078" s="150" t="s">
        <v>193</v>
      </c>
      <c r="E1078" s="157" t="s">
        <v>20</v>
      </c>
      <c r="F1078" s="158" t="s">
        <v>1023</v>
      </c>
      <c r="H1078" s="159">
        <v>-2.9860000000000002</v>
      </c>
      <c r="I1078" s="160"/>
      <c r="L1078" s="156"/>
      <c r="M1078" s="161"/>
      <c r="T1078" s="162"/>
      <c r="AT1078" s="157" t="s">
        <v>193</v>
      </c>
      <c r="AU1078" s="157" t="s">
        <v>82</v>
      </c>
      <c r="AV1078" s="13" t="s">
        <v>82</v>
      </c>
      <c r="AW1078" s="13" t="s">
        <v>36</v>
      </c>
      <c r="AX1078" s="13" t="s">
        <v>74</v>
      </c>
      <c r="AY1078" s="157" t="s">
        <v>181</v>
      </c>
    </row>
    <row r="1079" spans="2:51" s="13" customFormat="1" ht="11.25">
      <c r="B1079" s="156"/>
      <c r="D1079" s="150" t="s">
        <v>193</v>
      </c>
      <c r="E1079" s="157" t="s">
        <v>20</v>
      </c>
      <c r="F1079" s="158" t="s">
        <v>1024</v>
      </c>
      <c r="H1079" s="159">
        <v>-4.5819999999999999</v>
      </c>
      <c r="I1079" s="160"/>
      <c r="L1079" s="156"/>
      <c r="M1079" s="161"/>
      <c r="T1079" s="162"/>
      <c r="AT1079" s="157" t="s">
        <v>193</v>
      </c>
      <c r="AU1079" s="157" t="s">
        <v>82</v>
      </c>
      <c r="AV1079" s="13" t="s">
        <v>82</v>
      </c>
      <c r="AW1079" s="13" t="s">
        <v>36</v>
      </c>
      <c r="AX1079" s="13" t="s">
        <v>74</v>
      </c>
      <c r="AY1079" s="157" t="s">
        <v>181</v>
      </c>
    </row>
    <row r="1080" spans="2:51" s="13" customFormat="1" ht="11.25">
      <c r="B1080" s="156"/>
      <c r="D1080" s="150" t="s">
        <v>193</v>
      </c>
      <c r="E1080" s="157" t="s">
        <v>20</v>
      </c>
      <c r="F1080" s="158" t="s">
        <v>1025</v>
      </c>
      <c r="H1080" s="159">
        <v>-3.056</v>
      </c>
      <c r="I1080" s="160"/>
      <c r="L1080" s="156"/>
      <c r="M1080" s="161"/>
      <c r="T1080" s="162"/>
      <c r="AT1080" s="157" t="s">
        <v>193</v>
      </c>
      <c r="AU1080" s="157" t="s">
        <v>82</v>
      </c>
      <c r="AV1080" s="13" t="s">
        <v>82</v>
      </c>
      <c r="AW1080" s="13" t="s">
        <v>36</v>
      </c>
      <c r="AX1080" s="13" t="s">
        <v>74</v>
      </c>
      <c r="AY1080" s="157" t="s">
        <v>181</v>
      </c>
    </row>
    <row r="1081" spans="2:51" s="12" customFormat="1" ht="11.25">
      <c r="B1081" s="149"/>
      <c r="D1081" s="150" t="s">
        <v>193</v>
      </c>
      <c r="E1081" s="151" t="s">
        <v>20</v>
      </c>
      <c r="F1081" s="152" t="s">
        <v>199</v>
      </c>
      <c r="H1081" s="151" t="s">
        <v>20</v>
      </c>
      <c r="I1081" s="153"/>
      <c r="L1081" s="149"/>
      <c r="M1081" s="154"/>
      <c r="T1081" s="155"/>
      <c r="AT1081" s="151" t="s">
        <v>193</v>
      </c>
      <c r="AU1081" s="151" t="s">
        <v>82</v>
      </c>
      <c r="AV1081" s="12" t="s">
        <v>22</v>
      </c>
      <c r="AW1081" s="12" t="s">
        <v>36</v>
      </c>
      <c r="AX1081" s="12" t="s">
        <v>74</v>
      </c>
      <c r="AY1081" s="151" t="s">
        <v>181</v>
      </c>
    </row>
    <row r="1082" spans="2:51" s="13" customFormat="1" ht="11.25">
      <c r="B1082" s="156"/>
      <c r="D1082" s="150" t="s">
        <v>193</v>
      </c>
      <c r="E1082" s="157" t="s">
        <v>20</v>
      </c>
      <c r="F1082" s="158" t="s">
        <v>1026</v>
      </c>
      <c r="H1082" s="159">
        <v>-8.7680000000000007</v>
      </c>
      <c r="I1082" s="160"/>
      <c r="L1082" s="156"/>
      <c r="M1082" s="161"/>
      <c r="T1082" s="162"/>
      <c r="AT1082" s="157" t="s">
        <v>193</v>
      </c>
      <c r="AU1082" s="157" t="s">
        <v>82</v>
      </c>
      <c r="AV1082" s="13" t="s">
        <v>82</v>
      </c>
      <c r="AW1082" s="13" t="s">
        <v>36</v>
      </c>
      <c r="AX1082" s="13" t="s">
        <v>74</v>
      </c>
      <c r="AY1082" s="157" t="s">
        <v>181</v>
      </c>
    </row>
    <row r="1083" spans="2:51" s="13" customFormat="1" ht="11.25">
      <c r="B1083" s="156"/>
      <c r="D1083" s="150" t="s">
        <v>193</v>
      </c>
      <c r="E1083" s="157" t="s">
        <v>20</v>
      </c>
      <c r="F1083" s="158" t="s">
        <v>1027</v>
      </c>
      <c r="H1083" s="159">
        <v>12.54</v>
      </c>
      <c r="I1083" s="160"/>
      <c r="L1083" s="156"/>
      <c r="M1083" s="161"/>
      <c r="T1083" s="162"/>
      <c r="AT1083" s="157" t="s">
        <v>193</v>
      </c>
      <c r="AU1083" s="157" t="s">
        <v>82</v>
      </c>
      <c r="AV1083" s="13" t="s">
        <v>82</v>
      </c>
      <c r="AW1083" s="13" t="s">
        <v>36</v>
      </c>
      <c r="AX1083" s="13" t="s">
        <v>74</v>
      </c>
      <c r="AY1083" s="157" t="s">
        <v>181</v>
      </c>
    </row>
    <row r="1084" spans="2:51" s="13" customFormat="1" ht="11.25">
      <c r="B1084" s="156"/>
      <c r="D1084" s="150" t="s">
        <v>193</v>
      </c>
      <c r="E1084" s="157" t="s">
        <v>20</v>
      </c>
      <c r="F1084" s="158" t="s">
        <v>1028</v>
      </c>
      <c r="H1084" s="159">
        <v>-2.6920000000000002</v>
      </c>
      <c r="I1084" s="160"/>
      <c r="L1084" s="156"/>
      <c r="M1084" s="161"/>
      <c r="T1084" s="162"/>
      <c r="AT1084" s="157" t="s">
        <v>193</v>
      </c>
      <c r="AU1084" s="157" t="s">
        <v>82</v>
      </c>
      <c r="AV1084" s="13" t="s">
        <v>82</v>
      </c>
      <c r="AW1084" s="13" t="s">
        <v>36</v>
      </c>
      <c r="AX1084" s="13" t="s">
        <v>74</v>
      </c>
      <c r="AY1084" s="157" t="s">
        <v>181</v>
      </c>
    </row>
    <row r="1085" spans="2:51" s="13" customFormat="1" ht="11.25">
      <c r="B1085" s="156"/>
      <c r="D1085" s="150" t="s">
        <v>193</v>
      </c>
      <c r="E1085" s="157" t="s">
        <v>20</v>
      </c>
      <c r="F1085" s="158" t="s">
        <v>1029</v>
      </c>
      <c r="H1085" s="159">
        <v>-0.50800000000000001</v>
      </c>
      <c r="I1085" s="160"/>
      <c r="L1085" s="156"/>
      <c r="M1085" s="161"/>
      <c r="T1085" s="162"/>
      <c r="AT1085" s="157" t="s">
        <v>193</v>
      </c>
      <c r="AU1085" s="157" t="s">
        <v>82</v>
      </c>
      <c r="AV1085" s="13" t="s">
        <v>82</v>
      </c>
      <c r="AW1085" s="13" t="s">
        <v>36</v>
      </c>
      <c r="AX1085" s="13" t="s">
        <v>74</v>
      </c>
      <c r="AY1085" s="157" t="s">
        <v>181</v>
      </c>
    </row>
    <row r="1086" spans="2:51" s="13" customFormat="1" ht="11.25">
      <c r="B1086" s="156"/>
      <c r="D1086" s="150" t="s">
        <v>193</v>
      </c>
      <c r="E1086" s="157" t="s">
        <v>20</v>
      </c>
      <c r="F1086" s="158" t="s">
        <v>1029</v>
      </c>
      <c r="H1086" s="159">
        <v>-0.50800000000000001</v>
      </c>
      <c r="I1086" s="160"/>
      <c r="L1086" s="156"/>
      <c r="M1086" s="161"/>
      <c r="T1086" s="162"/>
      <c r="AT1086" s="157" t="s">
        <v>193</v>
      </c>
      <c r="AU1086" s="157" t="s">
        <v>82</v>
      </c>
      <c r="AV1086" s="13" t="s">
        <v>82</v>
      </c>
      <c r="AW1086" s="13" t="s">
        <v>36</v>
      </c>
      <c r="AX1086" s="13" t="s">
        <v>74</v>
      </c>
      <c r="AY1086" s="157" t="s">
        <v>181</v>
      </c>
    </row>
    <row r="1087" spans="2:51" s="13" customFormat="1" ht="11.25">
      <c r="B1087" s="156"/>
      <c r="D1087" s="150" t="s">
        <v>193</v>
      </c>
      <c r="E1087" s="157" t="s">
        <v>20</v>
      </c>
      <c r="F1087" s="158" t="s">
        <v>1029</v>
      </c>
      <c r="H1087" s="159">
        <v>-0.50800000000000001</v>
      </c>
      <c r="I1087" s="160"/>
      <c r="L1087" s="156"/>
      <c r="M1087" s="161"/>
      <c r="T1087" s="162"/>
      <c r="AT1087" s="157" t="s">
        <v>193</v>
      </c>
      <c r="AU1087" s="157" t="s">
        <v>82</v>
      </c>
      <c r="AV1087" s="13" t="s">
        <v>82</v>
      </c>
      <c r="AW1087" s="13" t="s">
        <v>36</v>
      </c>
      <c r="AX1087" s="13" t="s">
        <v>74</v>
      </c>
      <c r="AY1087" s="157" t="s">
        <v>181</v>
      </c>
    </row>
    <row r="1088" spans="2:51" s="12" customFormat="1" ht="11.25">
      <c r="B1088" s="149"/>
      <c r="D1088" s="150" t="s">
        <v>193</v>
      </c>
      <c r="E1088" s="151" t="s">
        <v>20</v>
      </c>
      <c r="F1088" s="152" t="s">
        <v>201</v>
      </c>
      <c r="H1088" s="151" t="s">
        <v>20</v>
      </c>
      <c r="I1088" s="153"/>
      <c r="L1088" s="149"/>
      <c r="M1088" s="154"/>
      <c r="T1088" s="155"/>
      <c r="AT1088" s="151" t="s">
        <v>193</v>
      </c>
      <c r="AU1088" s="151" t="s">
        <v>82</v>
      </c>
      <c r="AV1088" s="12" t="s">
        <v>22</v>
      </c>
      <c r="AW1088" s="12" t="s">
        <v>36</v>
      </c>
      <c r="AX1088" s="12" t="s">
        <v>74</v>
      </c>
      <c r="AY1088" s="151" t="s">
        <v>181</v>
      </c>
    </row>
    <row r="1089" spans="2:65" s="13" customFormat="1" ht="11.25">
      <c r="B1089" s="156"/>
      <c r="D1089" s="150" t="s">
        <v>193</v>
      </c>
      <c r="E1089" s="157" t="s">
        <v>20</v>
      </c>
      <c r="F1089" s="158" t="s">
        <v>1030</v>
      </c>
      <c r="H1089" s="159">
        <v>-7.9279999999999999</v>
      </c>
      <c r="I1089" s="160"/>
      <c r="L1089" s="156"/>
      <c r="M1089" s="161"/>
      <c r="T1089" s="162"/>
      <c r="AT1089" s="157" t="s">
        <v>193</v>
      </c>
      <c r="AU1089" s="157" t="s">
        <v>82</v>
      </c>
      <c r="AV1089" s="13" t="s">
        <v>82</v>
      </c>
      <c r="AW1089" s="13" t="s">
        <v>36</v>
      </c>
      <c r="AX1089" s="13" t="s">
        <v>74</v>
      </c>
      <c r="AY1089" s="157" t="s">
        <v>181</v>
      </c>
    </row>
    <row r="1090" spans="2:65" s="13" customFormat="1" ht="11.25">
      <c r="B1090" s="156"/>
      <c r="D1090" s="150" t="s">
        <v>193</v>
      </c>
      <c r="E1090" s="157" t="s">
        <v>20</v>
      </c>
      <c r="F1090" s="158" t="s">
        <v>1031</v>
      </c>
      <c r="H1090" s="159">
        <v>-3.9239999999999999</v>
      </c>
      <c r="I1090" s="160"/>
      <c r="L1090" s="156"/>
      <c r="M1090" s="161"/>
      <c r="T1090" s="162"/>
      <c r="AT1090" s="157" t="s">
        <v>193</v>
      </c>
      <c r="AU1090" s="157" t="s">
        <v>82</v>
      </c>
      <c r="AV1090" s="13" t="s">
        <v>82</v>
      </c>
      <c r="AW1090" s="13" t="s">
        <v>36</v>
      </c>
      <c r="AX1090" s="13" t="s">
        <v>74</v>
      </c>
      <c r="AY1090" s="157" t="s">
        <v>181</v>
      </c>
    </row>
    <row r="1091" spans="2:65" s="13" customFormat="1" ht="11.25">
      <c r="B1091" s="156"/>
      <c r="D1091" s="150" t="s">
        <v>193</v>
      </c>
      <c r="E1091" s="157" t="s">
        <v>20</v>
      </c>
      <c r="F1091" s="158" t="s">
        <v>1032</v>
      </c>
      <c r="H1091" s="159">
        <v>-0.64800000000000002</v>
      </c>
      <c r="I1091" s="160"/>
      <c r="L1091" s="156"/>
      <c r="M1091" s="161"/>
      <c r="T1091" s="162"/>
      <c r="AT1091" s="157" t="s">
        <v>193</v>
      </c>
      <c r="AU1091" s="157" t="s">
        <v>82</v>
      </c>
      <c r="AV1091" s="13" t="s">
        <v>82</v>
      </c>
      <c r="AW1091" s="13" t="s">
        <v>36</v>
      </c>
      <c r="AX1091" s="13" t="s">
        <v>74</v>
      </c>
      <c r="AY1091" s="157" t="s">
        <v>181</v>
      </c>
    </row>
    <row r="1092" spans="2:65" s="13" customFormat="1" ht="11.25">
      <c r="B1092" s="156"/>
      <c r="D1092" s="150" t="s">
        <v>193</v>
      </c>
      <c r="E1092" s="157" t="s">
        <v>20</v>
      </c>
      <c r="F1092" s="158" t="s">
        <v>1033</v>
      </c>
      <c r="H1092" s="159">
        <v>-0.50800000000000001</v>
      </c>
      <c r="I1092" s="160"/>
      <c r="L1092" s="156"/>
      <c r="M1092" s="161"/>
      <c r="T1092" s="162"/>
      <c r="AT1092" s="157" t="s">
        <v>193</v>
      </c>
      <c r="AU1092" s="157" t="s">
        <v>82</v>
      </c>
      <c r="AV1092" s="13" t="s">
        <v>82</v>
      </c>
      <c r="AW1092" s="13" t="s">
        <v>36</v>
      </c>
      <c r="AX1092" s="13" t="s">
        <v>74</v>
      </c>
      <c r="AY1092" s="157" t="s">
        <v>181</v>
      </c>
    </row>
    <row r="1093" spans="2:65" s="13" customFormat="1" ht="11.25">
      <c r="B1093" s="156"/>
      <c r="D1093" s="150" t="s">
        <v>193</v>
      </c>
      <c r="E1093" s="157" t="s">
        <v>20</v>
      </c>
      <c r="F1093" s="158" t="s">
        <v>1032</v>
      </c>
      <c r="H1093" s="159">
        <v>-0.64800000000000002</v>
      </c>
      <c r="I1093" s="160"/>
      <c r="L1093" s="156"/>
      <c r="M1093" s="161"/>
      <c r="T1093" s="162"/>
      <c r="AT1093" s="157" t="s">
        <v>193</v>
      </c>
      <c r="AU1093" s="157" t="s">
        <v>82</v>
      </c>
      <c r="AV1093" s="13" t="s">
        <v>82</v>
      </c>
      <c r="AW1093" s="13" t="s">
        <v>36</v>
      </c>
      <c r="AX1093" s="13" t="s">
        <v>74</v>
      </c>
      <c r="AY1093" s="157" t="s">
        <v>181</v>
      </c>
    </row>
    <row r="1094" spans="2:65" s="15" customFormat="1" ht="11.25">
      <c r="B1094" s="170"/>
      <c r="D1094" s="150" t="s">
        <v>193</v>
      </c>
      <c r="E1094" s="171" t="s">
        <v>20</v>
      </c>
      <c r="F1094" s="172" t="s">
        <v>247</v>
      </c>
      <c r="H1094" s="173">
        <v>-26.562000000000001</v>
      </c>
      <c r="I1094" s="174"/>
      <c r="L1094" s="170"/>
      <c r="M1094" s="175"/>
      <c r="T1094" s="176"/>
      <c r="AT1094" s="171" t="s">
        <v>193</v>
      </c>
      <c r="AU1094" s="171" t="s">
        <v>82</v>
      </c>
      <c r="AV1094" s="15" t="s">
        <v>182</v>
      </c>
      <c r="AW1094" s="15" t="s">
        <v>36</v>
      </c>
      <c r="AX1094" s="15" t="s">
        <v>74</v>
      </c>
      <c r="AY1094" s="171" t="s">
        <v>181</v>
      </c>
    </row>
    <row r="1095" spans="2:65" s="14" customFormat="1" ht="11.25">
      <c r="B1095" s="163"/>
      <c r="D1095" s="150" t="s">
        <v>193</v>
      </c>
      <c r="E1095" s="164" t="s">
        <v>20</v>
      </c>
      <c r="F1095" s="165" t="s">
        <v>202</v>
      </c>
      <c r="H1095" s="166">
        <v>300.50700000000001</v>
      </c>
      <c r="I1095" s="167"/>
      <c r="L1095" s="163"/>
      <c r="M1095" s="168"/>
      <c r="T1095" s="169"/>
      <c r="AT1095" s="164" t="s">
        <v>193</v>
      </c>
      <c r="AU1095" s="164" t="s">
        <v>82</v>
      </c>
      <c r="AV1095" s="14" t="s">
        <v>189</v>
      </c>
      <c r="AW1095" s="14" t="s">
        <v>36</v>
      </c>
      <c r="AX1095" s="14" t="s">
        <v>22</v>
      </c>
      <c r="AY1095" s="164" t="s">
        <v>181</v>
      </c>
    </row>
    <row r="1096" spans="2:65" s="1" customFormat="1" ht="33" customHeight="1">
      <c r="B1096" s="33"/>
      <c r="C1096" s="132" t="s">
        <v>1034</v>
      </c>
      <c r="D1096" s="132" t="s">
        <v>184</v>
      </c>
      <c r="E1096" s="133" t="s">
        <v>1035</v>
      </c>
      <c r="F1096" s="134" t="s">
        <v>1036</v>
      </c>
      <c r="G1096" s="135" t="s">
        <v>211</v>
      </c>
      <c r="H1096" s="136">
        <v>217.78299999999999</v>
      </c>
      <c r="I1096" s="137"/>
      <c r="J1096" s="138">
        <f>ROUND(I1096*H1096,2)</f>
        <v>0</v>
      </c>
      <c r="K1096" s="134" t="s">
        <v>188</v>
      </c>
      <c r="L1096" s="33"/>
      <c r="M1096" s="139" t="s">
        <v>20</v>
      </c>
      <c r="N1096" s="140" t="s">
        <v>45</v>
      </c>
      <c r="P1096" s="141">
        <f>O1096*H1096</f>
        <v>0</v>
      </c>
      <c r="Q1096" s="141">
        <v>2.0000000000000001E-4</v>
      </c>
      <c r="R1096" s="141">
        <f>Q1096*H1096</f>
        <v>4.3556600000000001E-2</v>
      </c>
      <c r="S1096" s="141">
        <v>0</v>
      </c>
      <c r="T1096" s="142">
        <f>S1096*H1096</f>
        <v>0</v>
      </c>
      <c r="AR1096" s="143" t="s">
        <v>317</v>
      </c>
      <c r="AT1096" s="143" t="s">
        <v>184</v>
      </c>
      <c r="AU1096" s="143" t="s">
        <v>82</v>
      </c>
      <c r="AY1096" s="18" t="s">
        <v>181</v>
      </c>
      <c r="BE1096" s="144">
        <f>IF(N1096="základní",J1096,0)</f>
        <v>0</v>
      </c>
      <c r="BF1096" s="144">
        <f>IF(N1096="snížená",J1096,0)</f>
        <v>0</v>
      </c>
      <c r="BG1096" s="144">
        <f>IF(N1096="zákl. přenesená",J1096,0)</f>
        <v>0</v>
      </c>
      <c r="BH1096" s="144">
        <f>IF(N1096="sníž. přenesená",J1096,0)</f>
        <v>0</v>
      </c>
      <c r="BI1096" s="144">
        <f>IF(N1096="nulová",J1096,0)</f>
        <v>0</v>
      </c>
      <c r="BJ1096" s="18" t="s">
        <v>22</v>
      </c>
      <c r="BK1096" s="144">
        <f>ROUND(I1096*H1096,2)</f>
        <v>0</v>
      </c>
      <c r="BL1096" s="18" t="s">
        <v>317</v>
      </c>
      <c r="BM1096" s="143" t="s">
        <v>1037</v>
      </c>
    </row>
    <row r="1097" spans="2:65" s="1" customFormat="1" ht="11.25">
      <c r="B1097" s="33"/>
      <c r="D1097" s="145" t="s">
        <v>191</v>
      </c>
      <c r="F1097" s="146" t="s">
        <v>1038</v>
      </c>
      <c r="I1097" s="147"/>
      <c r="L1097" s="33"/>
      <c r="M1097" s="148"/>
      <c r="T1097" s="54"/>
      <c r="AT1097" s="18" t="s">
        <v>191</v>
      </c>
      <c r="AU1097" s="18" t="s">
        <v>82</v>
      </c>
    </row>
    <row r="1098" spans="2:65" s="12" customFormat="1" ht="11.25">
      <c r="B1098" s="149"/>
      <c r="D1098" s="150" t="s">
        <v>193</v>
      </c>
      <c r="E1098" s="151" t="s">
        <v>20</v>
      </c>
      <c r="F1098" s="152" t="s">
        <v>207</v>
      </c>
      <c r="H1098" s="151" t="s">
        <v>20</v>
      </c>
      <c r="I1098" s="153"/>
      <c r="L1098" s="149"/>
      <c r="M1098" s="154"/>
      <c r="T1098" s="155"/>
      <c r="AT1098" s="151" t="s">
        <v>193</v>
      </c>
      <c r="AU1098" s="151" t="s">
        <v>82</v>
      </c>
      <c r="AV1098" s="12" t="s">
        <v>22</v>
      </c>
      <c r="AW1098" s="12" t="s">
        <v>36</v>
      </c>
      <c r="AX1098" s="12" t="s">
        <v>74</v>
      </c>
      <c r="AY1098" s="151" t="s">
        <v>181</v>
      </c>
    </row>
    <row r="1099" spans="2:65" s="12" customFormat="1" ht="11.25">
      <c r="B1099" s="149"/>
      <c r="D1099" s="150" t="s">
        <v>193</v>
      </c>
      <c r="E1099" s="151" t="s">
        <v>20</v>
      </c>
      <c r="F1099" s="152" t="s">
        <v>1039</v>
      </c>
      <c r="H1099" s="151" t="s">
        <v>20</v>
      </c>
      <c r="I1099" s="153"/>
      <c r="L1099" s="149"/>
      <c r="M1099" s="154"/>
      <c r="T1099" s="155"/>
      <c r="AT1099" s="151" t="s">
        <v>193</v>
      </c>
      <c r="AU1099" s="151" t="s">
        <v>82</v>
      </c>
      <c r="AV1099" s="12" t="s">
        <v>22</v>
      </c>
      <c r="AW1099" s="12" t="s">
        <v>36</v>
      </c>
      <c r="AX1099" s="12" t="s">
        <v>74</v>
      </c>
      <c r="AY1099" s="151" t="s">
        <v>181</v>
      </c>
    </row>
    <row r="1100" spans="2:65" s="13" customFormat="1" ht="11.25">
      <c r="B1100" s="156"/>
      <c r="D1100" s="150" t="s">
        <v>193</v>
      </c>
      <c r="E1100" s="157" t="s">
        <v>20</v>
      </c>
      <c r="F1100" s="158" t="s">
        <v>1040</v>
      </c>
      <c r="H1100" s="159">
        <v>20.251999999999999</v>
      </c>
      <c r="I1100" s="160"/>
      <c r="L1100" s="156"/>
      <c r="M1100" s="161"/>
      <c r="T1100" s="162"/>
      <c r="AT1100" s="157" t="s">
        <v>193</v>
      </c>
      <c r="AU1100" s="157" t="s">
        <v>82</v>
      </c>
      <c r="AV1100" s="13" t="s">
        <v>82</v>
      </c>
      <c r="AW1100" s="13" t="s">
        <v>36</v>
      </c>
      <c r="AX1100" s="13" t="s">
        <v>74</v>
      </c>
      <c r="AY1100" s="157" t="s">
        <v>181</v>
      </c>
    </row>
    <row r="1101" spans="2:65" s="12" customFormat="1" ht="11.25">
      <c r="B1101" s="149"/>
      <c r="D1101" s="150" t="s">
        <v>193</v>
      </c>
      <c r="E1101" s="151" t="s">
        <v>20</v>
      </c>
      <c r="F1101" s="152" t="s">
        <v>1041</v>
      </c>
      <c r="H1101" s="151" t="s">
        <v>20</v>
      </c>
      <c r="I1101" s="153"/>
      <c r="L1101" s="149"/>
      <c r="M1101" s="154"/>
      <c r="T1101" s="155"/>
      <c r="AT1101" s="151" t="s">
        <v>193</v>
      </c>
      <c r="AU1101" s="151" t="s">
        <v>82</v>
      </c>
      <c r="AV1101" s="12" t="s">
        <v>22</v>
      </c>
      <c r="AW1101" s="12" t="s">
        <v>36</v>
      </c>
      <c r="AX1101" s="12" t="s">
        <v>74</v>
      </c>
      <c r="AY1101" s="151" t="s">
        <v>181</v>
      </c>
    </row>
    <row r="1102" spans="2:65" s="13" customFormat="1" ht="22.5">
      <c r="B1102" s="156"/>
      <c r="D1102" s="150" t="s">
        <v>193</v>
      </c>
      <c r="E1102" s="157" t="s">
        <v>20</v>
      </c>
      <c r="F1102" s="158" t="s">
        <v>1042</v>
      </c>
      <c r="H1102" s="159">
        <v>30.635999999999999</v>
      </c>
      <c r="I1102" s="160"/>
      <c r="L1102" s="156"/>
      <c r="M1102" s="161"/>
      <c r="T1102" s="162"/>
      <c r="AT1102" s="157" t="s">
        <v>193</v>
      </c>
      <c r="AU1102" s="157" t="s">
        <v>82</v>
      </c>
      <c r="AV1102" s="13" t="s">
        <v>82</v>
      </c>
      <c r="AW1102" s="13" t="s">
        <v>36</v>
      </c>
      <c r="AX1102" s="13" t="s">
        <v>74</v>
      </c>
      <c r="AY1102" s="157" t="s">
        <v>181</v>
      </c>
    </row>
    <row r="1103" spans="2:65" s="12" customFormat="1" ht="11.25">
      <c r="B1103" s="149"/>
      <c r="D1103" s="150" t="s">
        <v>193</v>
      </c>
      <c r="E1103" s="151" t="s">
        <v>20</v>
      </c>
      <c r="F1103" s="152" t="s">
        <v>1043</v>
      </c>
      <c r="H1103" s="151" t="s">
        <v>20</v>
      </c>
      <c r="I1103" s="153"/>
      <c r="L1103" s="149"/>
      <c r="M1103" s="154"/>
      <c r="T1103" s="155"/>
      <c r="AT1103" s="151" t="s">
        <v>193</v>
      </c>
      <c r="AU1103" s="151" t="s">
        <v>82</v>
      </c>
      <c r="AV1103" s="12" t="s">
        <v>22</v>
      </c>
      <c r="AW1103" s="12" t="s">
        <v>36</v>
      </c>
      <c r="AX1103" s="12" t="s">
        <v>74</v>
      </c>
      <c r="AY1103" s="151" t="s">
        <v>181</v>
      </c>
    </row>
    <row r="1104" spans="2:65" s="13" customFormat="1" ht="11.25">
      <c r="B1104" s="156"/>
      <c r="D1104" s="150" t="s">
        <v>193</v>
      </c>
      <c r="E1104" s="157" t="s">
        <v>20</v>
      </c>
      <c r="F1104" s="158" t="s">
        <v>1044</v>
      </c>
      <c r="H1104" s="159">
        <v>9.6059999999999999</v>
      </c>
      <c r="I1104" s="160"/>
      <c r="L1104" s="156"/>
      <c r="M1104" s="161"/>
      <c r="T1104" s="162"/>
      <c r="AT1104" s="157" t="s">
        <v>193</v>
      </c>
      <c r="AU1104" s="157" t="s">
        <v>82</v>
      </c>
      <c r="AV1104" s="13" t="s">
        <v>82</v>
      </c>
      <c r="AW1104" s="13" t="s">
        <v>36</v>
      </c>
      <c r="AX1104" s="13" t="s">
        <v>74</v>
      </c>
      <c r="AY1104" s="157" t="s">
        <v>181</v>
      </c>
    </row>
    <row r="1105" spans="2:51" s="15" customFormat="1" ht="11.25">
      <c r="B1105" s="170"/>
      <c r="D1105" s="150" t="s">
        <v>193</v>
      </c>
      <c r="E1105" s="171" t="s">
        <v>20</v>
      </c>
      <c r="F1105" s="172" t="s">
        <v>247</v>
      </c>
      <c r="H1105" s="173">
        <v>60.494</v>
      </c>
      <c r="I1105" s="174"/>
      <c r="L1105" s="170"/>
      <c r="M1105" s="175"/>
      <c r="T1105" s="176"/>
      <c r="AT1105" s="171" t="s">
        <v>193</v>
      </c>
      <c r="AU1105" s="171" t="s">
        <v>82</v>
      </c>
      <c r="AV1105" s="15" t="s">
        <v>182</v>
      </c>
      <c r="AW1105" s="15" t="s">
        <v>36</v>
      </c>
      <c r="AX1105" s="15" t="s">
        <v>74</v>
      </c>
      <c r="AY1105" s="171" t="s">
        <v>181</v>
      </c>
    </row>
    <row r="1106" spans="2:51" s="12" customFormat="1" ht="11.25">
      <c r="B1106" s="149"/>
      <c r="D1106" s="150" t="s">
        <v>193</v>
      </c>
      <c r="E1106" s="151" t="s">
        <v>20</v>
      </c>
      <c r="F1106" s="152" t="s">
        <v>287</v>
      </c>
      <c r="H1106" s="151" t="s">
        <v>20</v>
      </c>
      <c r="I1106" s="153"/>
      <c r="L1106" s="149"/>
      <c r="M1106" s="154"/>
      <c r="T1106" s="155"/>
      <c r="AT1106" s="151" t="s">
        <v>193</v>
      </c>
      <c r="AU1106" s="151" t="s">
        <v>82</v>
      </c>
      <c r="AV1106" s="12" t="s">
        <v>22</v>
      </c>
      <c r="AW1106" s="12" t="s">
        <v>36</v>
      </c>
      <c r="AX1106" s="12" t="s">
        <v>74</v>
      </c>
      <c r="AY1106" s="151" t="s">
        <v>181</v>
      </c>
    </row>
    <row r="1107" spans="2:51" s="12" customFormat="1" ht="11.25">
      <c r="B1107" s="149"/>
      <c r="D1107" s="150" t="s">
        <v>193</v>
      </c>
      <c r="E1107" s="151" t="s">
        <v>20</v>
      </c>
      <c r="F1107" s="152" t="s">
        <v>1039</v>
      </c>
      <c r="H1107" s="151" t="s">
        <v>20</v>
      </c>
      <c r="I1107" s="153"/>
      <c r="L1107" s="149"/>
      <c r="M1107" s="154"/>
      <c r="T1107" s="155"/>
      <c r="AT1107" s="151" t="s">
        <v>193</v>
      </c>
      <c r="AU1107" s="151" t="s">
        <v>82</v>
      </c>
      <c r="AV1107" s="12" t="s">
        <v>22</v>
      </c>
      <c r="AW1107" s="12" t="s">
        <v>36</v>
      </c>
      <c r="AX1107" s="12" t="s">
        <v>74</v>
      </c>
      <c r="AY1107" s="151" t="s">
        <v>181</v>
      </c>
    </row>
    <row r="1108" spans="2:51" s="13" customFormat="1" ht="11.25">
      <c r="B1108" s="156"/>
      <c r="D1108" s="150" t="s">
        <v>193</v>
      </c>
      <c r="E1108" s="157" t="s">
        <v>20</v>
      </c>
      <c r="F1108" s="158" t="s">
        <v>1045</v>
      </c>
      <c r="H1108" s="159">
        <v>34.040999999999997</v>
      </c>
      <c r="I1108" s="160"/>
      <c r="L1108" s="156"/>
      <c r="M1108" s="161"/>
      <c r="T1108" s="162"/>
      <c r="AT1108" s="157" t="s">
        <v>193</v>
      </c>
      <c r="AU1108" s="157" t="s">
        <v>82</v>
      </c>
      <c r="AV1108" s="13" t="s">
        <v>82</v>
      </c>
      <c r="AW1108" s="13" t="s">
        <v>36</v>
      </c>
      <c r="AX1108" s="13" t="s">
        <v>74</v>
      </c>
      <c r="AY1108" s="157" t="s">
        <v>181</v>
      </c>
    </row>
    <row r="1109" spans="2:51" s="12" customFormat="1" ht="11.25">
      <c r="B1109" s="149"/>
      <c r="D1109" s="150" t="s">
        <v>193</v>
      </c>
      <c r="E1109" s="151" t="s">
        <v>20</v>
      </c>
      <c r="F1109" s="152" t="s">
        <v>1041</v>
      </c>
      <c r="H1109" s="151" t="s">
        <v>20</v>
      </c>
      <c r="I1109" s="153"/>
      <c r="L1109" s="149"/>
      <c r="M1109" s="154"/>
      <c r="T1109" s="155"/>
      <c r="AT1109" s="151" t="s">
        <v>193</v>
      </c>
      <c r="AU1109" s="151" t="s">
        <v>82</v>
      </c>
      <c r="AV1109" s="12" t="s">
        <v>22</v>
      </c>
      <c r="AW1109" s="12" t="s">
        <v>36</v>
      </c>
      <c r="AX1109" s="12" t="s">
        <v>74</v>
      </c>
      <c r="AY1109" s="151" t="s">
        <v>181</v>
      </c>
    </row>
    <row r="1110" spans="2:51" s="13" customFormat="1" ht="22.5">
      <c r="B1110" s="156"/>
      <c r="D1110" s="150" t="s">
        <v>193</v>
      </c>
      <c r="E1110" s="157" t="s">
        <v>20</v>
      </c>
      <c r="F1110" s="158" t="s">
        <v>1046</v>
      </c>
      <c r="H1110" s="159">
        <v>41.896999999999998</v>
      </c>
      <c r="I1110" s="160"/>
      <c r="L1110" s="156"/>
      <c r="M1110" s="161"/>
      <c r="T1110" s="162"/>
      <c r="AT1110" s="157" t="s">
        <v>193</v>
      </c>
      <c r="AU1110" s="157" t="s">
        <v>82</v>
      </c>
      <c r="AV1110" s="13" t="s">
        <v>82</v>
      </c>
      <c r="AW1110" s="13" t="s">
        <v>36</v>
      </c>
      <c r="AX1110" s="13" t="s">
        <v>74</v>
      </c>
      <c r="AY1110" s="157" t="s">
        <v>181</v>
      </c>
    </row>
    <row r="1111" spans="2:51" s="12" customFormat="1" ht="11.25">
      <c r="B1111" s="149"/>
      <c r="D1111" s="150" t="s">
        <v>193</v>
      </c>
      <c r="E1111" s="151" t="s">
        <v>20</v>
      </c>
      <c r="F1111" s="152" t="s">
        <v>1043</v>
      </c>
      <c r="H1111" s="151" t="s">
        <v>20</v>
      </c>
      <c r="I1111" s="153"/>
      <c r="L1111" s="149"/>
      <c r="M1111" s="154"/>
      <c r="T1111" s="155"/>
      <c r="AT1111" s="151" t="s">
        <v>193</v>
      </c>
      <c r="AU1111" s="151" t="s">
        <v>82</v>
      </c>
      <c r="AV1111" s="12" t="s">
        <v>22</v>
      </c>
      <c r="AW1111" s="12" t="s">
        <v>36</v>
      </c>
      <c r="AX1111" s="12" t="s">
        <v>74</v>
      </c>
      <c r="AY1111" s="151" t="s">
        <v>181</v>
      </c>
    </row>
    <row r="1112" spans="2:51" s="13" customFormat="1" ht="11.25">
      <c r="B1112" s="156"/>
      <c r="D1112" s="150" t="s">
        <v>193</v>
      </c>
      <c r="E1112" s="157" t="s">
        <v>20</v>
      </c>
      <c r="F1112" s="158" t="s">
        <v>1047</v>
      </c>
      <c r="H1112" s="159">
        <v>17.509</v>
      </c>
      <c r="I1112" s="160"/>
      <c r="L1112" s="156"/>
      <c r="M1112" s="161"/>
      <c r="T1112" s="162"/>
      <c r="AT1112" s="157" t="s">
        <v>193</v>
      </c>
      <c r="AU1112" s="157" t="s">
        <v>82</v>
      </c>
      <c r="AV1112" s="13" t="s">
        <v>82</v>
      </c>
      <c r="AW1112" s="13" t="s">
        <v>36</v>
      </c>
      <c r="AX1112" s="13" t="s">
        <v>74</v>
      </c>
      <c r="AY1112" s="157" t="s">
        <v>181</v>
      </c>
    </row>
    <row r="1113" spans="2:51" s="15" customFormat="1" ht="11.25">
      <c r="B1113" s="170"/>
      <c r="D1113" s="150" t="s">
        <v>193</v>
      </c>
      <c r="E1113" s="171" t="s">
        <v>20</v>
      </c>
      <c r="F1113" s="172" t="s">
        <v>247</v>
      </c>
      <c r="H1113" s="173">
        <v>93.447000000000003</v>
      </c>
      <c r="I1113" s="174"/>
      <c r="L1113" s="170"/>
      <c r="M1113" s="175"/>
      <c r="T1113" s="176"/>
      <c r="AT1113" s="171" t="s">
        <v>193</v>
      </c>
      <c r="AU1113" s="171" t="s">
        <v>82</v>
      </c>
      <c r="AV1113" s="15" t="s">
        <v>182</v>
      </c>
      <c r="AW1113" s="15" t="s">
        <v>36</v>
      </c>
      <c r="AX1113" s="15" t="s">
        <v>74</v>
      </c>
      <c r="AY1113" s="171" t="s">
        <v>181</v>
      </c>
    </row>
    <row r="1114" spans="2:51" s="12" customFormat="1" ht="11.25">
      <c r="B1114" s="149"/>
      <c r="D1114" s="150" t="s">
        <v>193</v>
      </c>
      <c r="E1114" s="151" t="s">
        <v>20</v>
      </c>
      <c r="F1114" s="152" t="s">
        <v>291</v>
      </c>
      <c r="H1114" s="151" t="s">
        <v>20</v>
      </c>
      <c r="I1114" s="153"/>
      <c r="L1114" s="149"/>
      <c r="M1114" s="154"/>
      <c r="T1114" s="155"/>
      <c r="AT1114" s="151" t="s">
        <v>193</v>
      </c>
      <c r="AU1114" s="151" t="s">
        <v>82</v>
      </c>
      <c r="AV1114" s="12" t="s">
        <v>22</v>
      </c>
      <c r="AW1114" s="12" t="s">
        <v>36</v>
      </c>
      <c r="AX1114" s="12" t="s">
        <v>74</v>
      </c>
      <c r="AY1114" s="151" t="s">
        <v>181</v>
      </c>
    </row>
    <row r="1115" spans="2:51" s="12" customFormat="1" ht="11.25">
      <c r="B1115" s="149"/>
      <c r="D1115" s="150" t="s">
        <v>193</v>
      </c>
      <c r="E1115" s="151" t="s">
        <v>20</v>
      </c>
      <c r="F1115" s="152" t="s">
        <v>1039</v>
      </c>
      <c r="H1115" s="151" t="s">
        <v>20</v>
      </c>
      <c r="I1115" s="153"/>
      <c r="L1115" s="149"/>
      <c r="M1115" s="154"/>
      <c r="T1115" s="155"/>
      <c r="AT1115" s="151" t="s">
        <v>193</v>
      </c>
      <c r="AU1115" s="151" t="s">
        <v>82</v>
      </c>
      <c r="AV1115" s="12" t="s">
        <v>22</v>
      </c>
      <c r="AW1115" s="12" t="s">
        <v>36</v>
      </c>
      <c r="AX1115" s="12" t="s">
        <v>74</v>
      </c>
      <c r="AY1115" s="151" t="s">
        <v>181</v>
      </c>
    </row>
    <row r="1116" spans="2:51" s="13" customFormat="1" ht="11.25">
      <c r="B1116" s="156"/>
      <c r="D1116" s="150" t="s">
        <v>193</v>
      </c>
      <c r="E1116" s="157" t="s">
        <v>20</v>
      </c>
      <c r="F1116" s="158" t="s">
        <v>1048</v>
      </c>
      <c r="H1116" s="159">
        <v>19.292999999999999</v>
      </c>
      <c r="I1116" s="160"/>
      <c r="L1116" s="156"/>
      <c r="M1116" s="161"/>
      <c r="T1116" s="162"/>
      <c r="AT1116" s="157" t="s">
        <v>193</v>
      </c>
      <c r="AU1116" s="157" t="s">
        <v>82</v>
      </c>
      <c r="AV1116" s="13" t="s">
        <v>82</v>
      </c>
      <c r="AW1116" s="13" t="s">
        <v>36</v>
      </c>
      <c r="AX1116" s="13" t="s">
        <v>74</v>
      </c>
      <c r="AY1116" s="157" t="s">
        <v>181</v>
      </c>
    </row>
    <row r="1117" spans="2:51" s="12" customFormat="1" ht="11.25">
      <c r="B1117" s="149"/>
      <c r="D1117" s="150" t="s">
        <v>193</v>
      </c>
      <c r="E1117" s="151" t="s">
        <v>20</v>
      </c>
      <c r="F1117" s="152" t="s">
        <v>1041</v>
      </c>
      <c r="H1117" s="151" t="s">
        <v>20</v>
      </c>
      <c r="I1117" s="153"/>
      <c r="L1117" s="149"/>
      <c r="M1117" s="154"/>
      <c r="T1117" s="155"/>
      <c r="AT1117" s="151" t="s">
        <v>193</v>
      </c>
      <c r="AU1117" s="151" t="s">
        <v>82</v>
      </c>
      <c r="AV1117" s="12" t="s">
        <v>22</v>
      </c>
      <c r="AW1117" s="12" t="s">
        <v>36</v>
      </c>
      <c r="AX1117" s="12" t="s">
        <v>74</v>
      </c>
      <c r="AY1117" s="151" t="s">
        <v>181</v>
      </c>
    </row>
    <row r="1118" spans="2:51" s="13" customFormat="1" ht="11.25">
      <c r="B1118" s="156"/>
      <c r="D1118" s="150" t="s">
        <v>193</v>
      </c>
      <c r="E1118" s="157" t="s">
        <v>20</v>
      </c>
      <c r="F1118" s="158" t="s">
        <v>1049</v>
      </c>
      <c r="H1118" s="159">
        <v>32.905999999999999</v>
      </c>
      <c r="I1118" s="160"/>
      <c r="L1118" s="156"/>
      <c r="M1118" s="161"/>
      <c r="T1118" s="162"/>
      <c r="AT1118" s="157" t="s">
        <v>193</v>
      </c>
      <c r="AU1118" s="157" t="s">
        <v>82</v>
      </c>
      <c r="AV1118" s="13" t="s">
        <v>82</v>
      </c>
      <c r="AW1118" s="13" t="s">
        <v>36</v>
      </c>
      <c r="AX1118" s="13" t="s">
        <v>74</v>
      </c>
      <c r="AY1118" s="157" t="s">
        <v>181</v>
      </c>
    </row>
    <row r="1119" spans="2:51" s="12" customFormat="1" ht="11.25">
      <c r="B1119" s="149"/>
      <c r="D1119" s="150" t="s">
        <v>193</v>
      </c>
      <c r="E1119" s="151" t="s">
        <v>20</v>
      </c>
      <c r="F1119" s="152" t="s">
        <v>1043</v>
      </c>
      <c r="H1119" s="151" t="s">
        <v>20</v>
      </c>
      <c r="I1119" s="153"/>
      <c r="L1119" s="149"/>
      <c r="M1119" s="154"/>
      <c r="T1119" s="155"/>
      <c r="AT1119" s="151" t="s">
        <v>193</v>
      </c>
      <c r="AU1119" s="151" t="s">
        <v>82</v>
      </c>
      <c r="AV1119" s="12" t="s">
        <v>22</v>
      </c>
      <c r="AW1119" s="12" t="s">
        <v>36</v>
      </c>
      <c r="AX1119" s="12" t="s">
        <v>74</v>
      </c>
      <c r="AY1119" s="151" t="s">
        <v>181</v>
      </c>
    </row>
    <row r="1120" spans="2:51" s="13" customFormat="1" ht="11.25">
      <c r="B1120" s="156"/>
      <c r="D1120" s="150" t="s">
        <v>193</v>
      </c>
      <c r="E1120" s="157" t="s">
        <v>20</v>
      </c>
      <c r="F1120" s="158" t="s">
        <v>1050</v>
      </c>
      <c r="H1120" s="159">
        <v>11.643000000000001</v>
      </c>
      <c r="I1120" s="160"/>
      <c r="L1120" s="156"/>
      <c r="M1120" s="161"/>
      <c r="T1120" s="162"/>
      <c r="AT1120" s="157" t="s">
        <v>193</v>
      </c>
      <c r="AU1120" s="157" t="s">
        <v>82</v>
      </c>
      <c r="AV1120" s="13" t="s">
        <v>82</v>
      </c>
      <c r="AW1120" s="13" t="s">
        <v>36</v>
      </c>
      <c r="AX1120" s="13" t="s">
        <v>74</v>
      </c>
      <c r="AY1120" s="157" t="s">
        <v>181</v>
      </c>
    </row>
    <row r="1121" spans="2:65" s="15" customFormat="1" ht="11.25">
      <c r="B1121" s="170"/>
      <c r="D1121" s="150" t="s">
        <v>193</v>
      </c>
      <c r="E1121" s="171" t="s">
        <v>20</v>
      </c>
      <c r="F1121" s="172" t="s">
        <v>247</v>
      </c>
      <c r="H1121" s="173">
        <v>63.841999999999999</v>
      </c>
      <c r="I1121" s="174"/>
      <c r="L1121" s="170"/>
      <c r="M1121" s="175"/>
      <c r="T1121" s="176"/>
      <c r="AT1121" s="171" t="s">
        <v>193</v>
      </c>
      <c r="AU1121" s="171" t="s">
        <v>82</v>
      </c>
      <c r="AV1121" s="15" t="s">
        <v>182</v>
      </c>
      <c r="AW1121" s="15" t="s">
        <v>36</v>
      </c>
      <c r="AX1121" s="15" t="s">
        <v>74</v>
      </c>
      <c r="AY1121" s="171" t="s">
        <v>181</v>
      </c>
    </row>
    <row r="1122" spans="2:65" s="14" customFormat="1" ht="11.25">
      <c r="B1122" s="163"/>
      <c r="D1122" s="150" t="s">
        <v>193</v>
      </c>
      <c r="E1122" s="164" t="s">
        <v>20</v>
      </c>
      <c r="F1122" s="165" t="s">
        <v>202</v>
      </c>
      <c r="H1122" s="166">
        <v>217.78299999999999</v>
      </c>
      <c r="I1122" s="167"/>
      <c r="L1122" s="163"/>
      <c r="M1122" s="168"/>
      <c r="T1122" s="169"/>
      <c r="AT1122" s="164" t="s">
        <v>193</v>
      </c>
      <c r="AU1122" s="164" t="s">
        <v>82</v>
      </c>
      <c r="AV1122" s="14" t="s">
        <v>189</v>
      </c>
      <c r="AW1122" s="14" t="s">
        <v>36</v>
      </c>
      <c r="AX1122" s="14" t="s">
        <v>22</v>
      </c>
      <c r="AY1122" s="164" t="s">
        <v>181</v>
      </c>
    </row>
    <row r="1123" spans="2:65" s="1" customFormat="1" ht="37.9" customHeight="1">
      <c r="B1123" s="33"/>
      <c r="C1123" s="132" t="s">
        <v>1051</v>
      </c>
      <c r="D1123" s="132" t="s">
        <v>184</v>
      </c>
      <c r="E1123" s="133" t="s">
        <v>1052</v>
      </c>
      <c r="F1123" s="134" t="s">
        <v>1053</v>
      </c>
      <c r="G1123" s="135" t="s">
        <v>211</v>
      </c>
      <c r="H1123" s="136">
        <v>217.78299999999999</v>
      </c>
      <c r="I1123" s="137"/>
      <c r="J1123" s="138">
        <f>ROUND(I1123*H1123,2)</f>
        <v>0</v>
      </c>
      <c r="K1123" s="134" t="s">
        <v>188</v>
      </c>
      <c r="L1123" s="33"/>
      <c r="M1123" s="139" t="s">
        <v>20</v>
      </c>
      <c r="N1123" s="140" t="s">
        <v>45</v>
      </c>
      <c r="P1123" s="141">
        <f>O1123*H1123</f>
        <v>0</v>
      </c>
      <c r="Q1123" s="141">
        <v>2.9E-4</v>
      </c>
      <c r="R1123" s="141">
        <f>Q1123*H1123</f>
        <v>6.3157069999999996E-2</v>
      </c>
      <c r="S1123" s="141">
        <v>0</v>
      </c>
      <c r="T1123" s="142">
        <f>S1123*H1123</f>
        <v>0</v>
      </c>
      <c r="AR1123" s="143" t="s">
        <v>317</v>
      </c>
      <c r="AT1123" s="143" t="s">
        <v>184</v>
      </c>
      <c r="AU1123" s="143" t="s">
        <v>82</v>
      </c>
      <c r="AY1123" s="18" t="s">
        <v>181</v>
      </c>
      <c r="BE1123" s="144">
        <f>IF(N1123="základní",J1123,0)</f>
        <v>0</v>
      </c>
      <c r="BF1123" s="144">
        <f>IF(N1123="snížená",J1123,0)</f>
        <v>0</v>
      </c>
      <c r="BG1123" s="144">
        <f>IF(N1123="zákl. přenesená",J1123,0)</f>
        <v>0</v>
      </c>
      <c r="BH1123" s="144">
        <f>IF(N1123="sníž. přenesená",J1123,0)</f>
        <v>0</v>
      </c>
      <c r="BI1123" s="144">
        <f>IF(N1123="nulová",J1123,0)</f>
        <v>0</v>
      </c>
      <c r="BJ1123" s="18" t="s">
        <v>22</v>
      </c>
      <c r="BK1123" s="144">
        <f>ROUND(I1123*H1123,2)</f>
        <v>0</v>
      </c>
      <c r="BL1123" s="18" t="s">
        <v>317</v>
      </c>
      <c r="BM1123" s="143" t="s">
        <v>1054</v>
      </c>
    </row>
    <row r="1124" spans="2:65" s="1" customFormat="1" ht="11.25">
      <c r="B1124" s="33"/>
      <c r="D1124" s="145" t="s">
        <v>191</v>
      </c>
      <c r="F1124" s="146" t="s">
        <v>1055</v>
      </c>
      <c r="I1124" s="147"/>
      <c r="L1124" s="33"/>
      <c r="M1124" s="148"/>
      <c r="T1124" s="54"/>
      <c r="AT1124" s="18" t="s">
        <v>191</v>
      </c>
      <c r="AU1124" s="18" t="s">
        <v>82</v>
      </c>
    </row>
    <row r="1125" spans="2:65" s="12" customFormat="1" ht="11.25">
      <c r="B1125" s="149"/>
      <c r="D1125" s="150" t="s">
        <v>193</v>
      </c>
      <c r="E1125" s="151" t="s">
        <v>20</v>
      </c>
      <c r="F1125" s="152" t="s">
        <v>207</v>
      </c>
      <c r="H1125" s="151" t="s">
        <v>20</v>
      </c>
      <c r="I1125" s="153"/>
      <c r="L1125" s="149"/>
      <c r="M1125" s="154"/>
      <c r="T1125" s="155"/>
      <c r="AT1125" s="151" t="s">
        <v>193</v>
      </c>
      <c r="AU1125" s="151" t="s">
        <v>82</v>
      </c>
      <c r="AV1125" s="12" t="s">
        <v>22</v>
      </c>
      <c r="AW1125" s="12" t="s">
        <v>36</v>
      </c>
      <c r="AX1125" s="12" t="s">
        <v>74</v>
      </c>
      <c r="AY1125" s="151" t="s">
        <v>181</v>
      </c>
    </row>
    <row r="1126" spans="2:65" s="12" customFormat="1" ht="11.25">
      <c r="B1126" s="149"/>
      <c r="D1126" s="150" t="s">
        <v>193</v>
      </c>
      <c r="E1126" s="151" t="s">
        <v>20</v>
      </c>
      <c r="F1126" s="152" t="s">
        <v>1039</v>
      </c>
      <c r="H1126" s="151" t="s">
        <v>20</v>
      </c>
      <c r="I1126" s="153"/>
      <c r="L1126" s="149"/>
      <c r="M1126" s="154"/>
      <c r="T1126" s="155"/>
      <c r="AT1126" s="151" t="s">
        <v>193</v>
      </c>
      <c r="AU1126" s="151" t="s">
        <v>82</v>
      </c>
      <c r="AV1126" s="12" t="s">
        <v>22</v>
      </c>
      <c r="AW1126" s="12" t="s">
        <v>36</v>
      </c>
      <c r="AX1126" s="12" t="s">
        <v>74</v>
      </c>
      <c r="AY1126" s="151" t="s">
        <v>181</v>
      </c>
    </row>
    <row r="1127" spans="2:65" s="13" customFormat="1" ht="11.25">
      <c r="B1127" s="156"/>
      <c r="D1127" s="150" t="s">
        <v>193</v>
      </c>
      <c r="E1127" s="157" t="s">
        <v>20</v>
      </c>
      <c r="F1127" s="158" t="s">
        <v>1040</v>
      </c>
      <c r="H1127" s="159">
        <v>20.251999999999999</v>
      </c>
      <c r="I1127" s="160"/>
      <c r="L1127" s="156"/>
      <c r="M1127" s="161"/>
      <c r="T1127" s="162"/>
      <c r="AT1127" s="157" t="s">
        <v>193</v>
      </c>
      <c r="AU1127" s="157" t="s">
        <v>82</v>
      </c>
      <c r="AV1127" s="13" t="s">
        <v>82</v>
      </c>
      <c r="AW1127" s="13" t="s">
        <v>36</v>
      </c>
      <c r="AX1127" s="13" t="s">
        <v>74</v>
      </c>
      <c r="AY1127" s="157" t="s">
        <v>181</v>
      </c>
    </row>
    <row r="1128" spans="2:65" s="12" customFormat="1" ht="11.25">
      <c r="B1128" s="149"/>
      <c r="D1128" s="150" t="s">
        <v>193</v>
      </c>
      <c r="E1128" s="151" t="s">
        <v>20</v>
      </c>
      <c r="F1128" s="152" t="s">
        <v>1041</v>
      </c>
      <c r="H1128" s="151" t="s">
        <v>20</v>
      </c>
      <c r="I1128" s="153"/>
      <c r="L1128" s="149"/>
      <c r="M1128" s="154"/>
      <c r="T1128" s="155"/>
      <c r="AT1128" s="151" t="s">
        <v>193</v>
      </c>
      <c r="AU1128" s="151" t="s">
        <v>82</v>
      </c>
      <c r="AV1128" s="12" t="s">
        <v>22</v>
      </c>
      <c r="AW1128" s="12" t="s">
        <v>36</v>
      </c>
      <c r="AX1128" s="12" t="s">
        <v>74</v>
      </c>
      <c r="AY1128" s="151" t="s">
        <v>181</v>
      </c>
    </row>
    <row r="1129" spans="2:65" s="13" customFormat="1" ht="22.5">
      <c r="B1129" s="156"/>
      <c r="D1129" s="150" t="s">
        <v>193</v>
      </c>
      <c r="E1129" s="157" t="s">
        <v>20</v>
      </c>
      <c r="F1129" s="158" t="s">
        <v>1042</v>
      </c>
      <c r="H1129" s="159">
        <v>30.635999999999999</v>
      </c>
      <c r="I1129" s="160"/>
      <c r="L1129" s="156"/>
      <c r="M1129" s="161"/>
      <c r="T1129" s="162"/>
      <c r="AT1129" s="157" t="s">
        <v>193</v>
      </c>
      <c r="AU1129" s="157" t="s">
        <v>82</v>
      </c>
      <c r="AV1129" s="13" t="s">
        <v>82</v>
      </c>
      <c r="AW1129" s="13" t="s">
        <v>36</v>
      </c>
      <c r="AX1129" s="13" t="s">
        <v>74</v>
      </c>
      <c r="AY1129" s="157" t="s">
        <v>181</v>
      </c>
    </row>
    <row r="1130" spans="2:65" s="12" customFormat="1" ht="11.25">
      <c r="B1130" s="149"/>
      <c r="D1130" s="150" t="s">
        <v>193</v>
      </c>
      <c r="E1130" s="151" t="s">
        <v>20</v>
      </c>
      <c r="F1130" s="152" t="s">
        <v>1043</v>
      </c>
      <c r="H1130" s="151" t="s">
        <v>20</v>
      </c>
      <c r="I1130" s="153"/>
      <c r="L1130" s="149"/>
      <c r="M1130" s="154"/>
      <c r="T1130" s="155"/>
      <c r="AT1130" s="151" t="s">
        <v>193</v>
      </c>
      <c r="AU1130" s="151" t="s">
        <v>82</v>
      </c>
      <c r="AV1130" s="12" t="s">
        <v>22</v>
      </c>
      <c r="AW1130" s="12" t="s">
        <v>36</v>
      </c>
      <c r="AX1130" s="12" t="s">
        <v>74</v>
      </c>
      <c r="AY1130" s="151" t="s">
        <v>181</v>
      </c>
    </row>
    <row r="1131" spans="2:65" s="13" customFormat="1" ht="11.25">
      <c r="B1131" s="156"/>
      <c r="D1131" s="150" t="s">
        <v>193</v>
      </c>
      <c r="E1131" s="157" t="s">
        <v>20</v>
      </c>
      <c r="F1131" s="158" t="s">
        <v>1044</v>
      </c>
      <c r="H1131" s="159">
        <v>9.6059999999999999</v>
      </c>
      <c r="I1131" s="160"/>
      <c r="L1131" s="156"/>
      <c r="M1131" s="161"/>
      <c r="T1131" s="162"/>
      <c r="AT1131" s="157" t="s">
        <v>193</v>
      </c>
      <c r="AU1131" s="157" t="s">
        <v>82</v>
      </c>
      <c r="AV1131" s="13" t="s">
        <v>82</v>
      </c>
      <c r="AW1131" s="13" t="s">
        <v>36</v>
      </c>
      <c r="AX1131" s="13" t="s">
        <v>74</v>
      </c>
      <c r="AY1131" s="157" t="s">
        <v>181</v>
      </c>
    </row>
    <row r="1132" spans="2:65" s="15" customFormat="1" ht="11.25">
      <c r="B1132" s="170"/>
      <c r="D1132" s="150" t="s">
        <v>193</v>
      </c>
      <c r="E1132" s="171" t="s">
        <v>20</v>
      </c>
      <c r="F1132" s="172" t="s">
        <v>247</v>
      </c>
      <c r="H1132" s="173">
        <v>60.494</v>
      </c>
      <c r="I1132" s="174"/>
      <c r="L1132" s="170"/>
      <c r="M1132" s="175"/>
      <c r="T1132" s="176"/>
      <c r="AT1132" s="171" t="s">
        <v>193</v>
      </c>
      <c r="AU1132" s="171" t="s">
        <v>82</v>
      </c>
      <c r="AV1132" s="15" t="s">
        <v>182</v>
      </c>
      <c r="AW1132" s="15" t="s">
        <v>36</v>
      </c>
      <c r="AX1132" s="15" t="s">
        <v>74</v>
      </c>
      <c r="AY1132" s="171" t="s">
        <v>181</v>
      </c>
    </row>
    <row r="1133" spans="2:65" s="12" customFormat="1" ht="11.25">
      <c r="B1133" s="149"/>
      <c r="D1133" s="150" t="s">
        <v>193</v>
      </c>
      <c r="E1133" s="151" t="s">
        <v>20</v>
      </c>
      <c r="F1133" s="152" t="s">
        <v>287</v>
      </c>
      <c r="H1133" s="151" t="s">
        <v>20</v>
      </c>
      <c r="I1133" s="153"/>
      <c r="L1133" s="149"/>
      <c r="M1133" s="154"/>
      <c r="T1133" s="155"/>
      <c r="AT1133" s="151" t="s">
        <v>193</v>
      </c>
      <c r="AU1133" s="151" t="s">
        <v>82</v>
      </c>
      <c r="AV1133" s="12" t="s">
        <v>22</v>
      </c>
      <c r="AW1133" s="12" t="s">
        <v>36</v>
      </c>
      <c r="AX1133" s="12" t="s">
        <v>74</v>
      </c>
      <c r="AY1133" s="151" t="s">
        <v>181</v>
      </c>
    </row>
    <row r="1134" spans="2:65" s="12" customFormat="1" ht="11.25">
      <c r="B1134" s="149"/>
      <c r="D1134" s="150" t="s">
        <v>193</v>
      </c>
      <c r="E1134" s="151" t="s">
        <v>20</v>
      </c>
      <c r="F1134" s="152" t="s">
        <v>1039</v>
      </c>
      <c r="H1134" s="151" t="s">
        <v>20</v>
      </c>
      <c r="I1134" s="153"/>
      <c r="L1134" s="149"/>
      <c r="M1134" s="154"/>
      <c r="T1134" s="155"/>
      <c r="AT1134" s="151" t="s">
        <v>193</v>
      </c>
      <c r="AU1134" s="151" t="s">
        <v>82</v>
      </c>
      <c r="AV1134" s="12" t="s">
        <v>22</v>
      </c>
      <c r="AW1134" s="12" t="s">
        <v>36</v>
      </c>
      <c r="AX1134" s="12" t="s">
        <v>74</v>
      </c>
      <c r="AY1134" s="151" t="s">
        <v>181</v>
      </c>
    </row>
    <row r="1135" spans="2:65" s="13" customFormat="1" ht="11.25">
      <c r="B1135" s="156"/>
      <c r="D1135" s="150" t="s">
        <v>193</v>
      </c>
      <c r="E1135" s="157" t="s">
        <v>20</v>
      </c>
      <c r="F1135" s="158" t="s">
        <v>1045</v>
      </c>
      <c r="H1135" s="159">
        <v>34.040999999999997</v>
      </c>
      <c r="I1135" s="160"/>
      <c r="L1135" s="156"/>
      <c r="M1135" s="161"/>
      <c r="T1135" s="162"/>
      <c r="AT1135" s="157" t="s">
        <v>193</v>
      </c>
      <c r="AU1135" s="157" t="s">
        <v>82</v>
      </c>
      <c r="AV1135" s="13" t="s">
        <v>82</v>
      </c>
      <c r="AW1135" s="13" t="s">
        <v>36</v>
      </c>
      <c r="AX1135" s="13" t="s">
        <v>74</v>
      </c>
      <c r="AY1135" s="157" t="s">
        <v>181</v>
      </c>
    </row>
    <row r="1136" spans="2:65" s="12" customFormat="1" ht="11.25">
      <c r="B1136" s="149"/>
      <c r="D1136" s="150" t="s">
        <v>193</v>
      </c>
      <c r="E1136" s="151" t="s">
        <v>20</v>
      </c>
      <c r="F1136" s="152" t="s">
        <v>1041</v>
      </c>
      <c r="H1136" s="151" t="s">
        <v>20</v>
      </c>
      <c r="I1136" s="153"/>
      <c r="L1136" s="149"/>
      <c r="M1136" s="154"/>
      <c r="T1136" s="155"/>
      <c r="AT1136" s="151" t="s">
        <v>193</v>
      </c>
      <c r="AU1136" s="151" t="s">
        <v>82</v>
      </c>
      <c r="AV1136" s="12" t="s">
        <v>22</v>
      </c>
      <c r="AW1136" s="12" t="s">
        <v>36</v>
      </c>
      <c r="AX1136" s="12" t="s">
        <v>74</v>
      </c>
      <c r="AY1136" s="151" t="s">
        <v>181</v>
      </c>
    </row>
    <row r="1137" spans="2:65" s="13" customFormat="1" ht="22.5">
      <c r="B1137" s="156"/>
      <c r="D1137" s="150" t="s">
        <v>193</v>
      </c>
      <c r="E1137" s="157" t="s">
        <v>20</v>
      </c>
      <c r="F1137" s="158" t="s">
        <v>1046</v>
      </c>
      <c r="H1137" s="159">
        <v>41.896999999999998</v>
      </c>
      <c r="I1137" s="160"/>
      <c r="L1137" s="156"/>
      <c r="M1137" s="161"/>
      <c r="T1137" s="162"/>
      <c r="AT1137" s="157" t="s">
        <v>193</v>
      </c>
      <c r="AU1137" s="157" t="s">
        <v>82</v>
      </c>
      <c r="AV1137" s="13" t="s">
        <v>82</v>
      </c>
      <c r="AW1137" s="13" t="s">
        <v>36</v>
      </c>
      <c r="AX1137" s="13" t="s">
        <v>74</v>
      </c>
      <c r="AY1137" s="157" t="s">
        <v>181</v>
      </c>
    </row>
    <row r="1138" spans="2:65" s="12" customFormat="1" ht="11.25">
      <c r="B1138" s="149"/>
      <c r="D1138" s="150" t="s">
        <v>193</v>
      </c>
      <c r="E1138" s="151" t="s">
        <v>20</v>
      </c>
      <c r="F1138" s="152" t="s">
        <v>1043</v>
      </c>
      <c r="H1138" s="151" t="s">
        <v>20</v>
      </c>
      <c r="I1138" s="153"/>
      <c r="L1138" s="149"/>
      <c r="M1138" s="154"/>
      <c r="T1138" s="155"/>
      <c r="AT1138" s="151" t="s">
        <v>193</v>
      </c>
      <c r="AU1138" s="151" t="s">
        <v>82</v>
      </c>
      <c r="AV1138" s="12" t="s">
        <v>22</v>
      </c>
      <c r="AW1138" s="12" t="s">
        <v>36</v>
      </c>
      <c r="AX1138" s="12" t="s">
        <v>74</v>
      </c>
      <c r="AY1138" s="151" t="s">
        <v>181</v>
      </c>
    </row>
    <row r="1139" spans="2:65" s="13" customFormat="1" ht="11.25">
      <c r="B1139" s="156"/>
      <c r="D1139" s="150" t="s">
        <v>193</v>
      </c>
      <c r="E1139" s="157" t="s">
        <v>20</v>
      </c>
      <c r="F1139" s="158" t="s">
        <v>1047</v>
      </c>
      <c r="H1139" s="159">
        <v>17.509</v>
      </c>
      <c r="I1139" s="160"/>
      <c r="L1139" s="156"/>
      <c r="M1139" s="161"/>
      <c r="T1139" s="162"/>
      <c r="AT1139" s="157" t="s">
        <v>193</v>
      </c>
      <c r="AU1139" s="157" t="s">
        <v>82</v>
      </c>
      <c r="AV1139" s="13" t="s">
        <v>82</v>
      </c>
      <c r="AW1139" s="13" t="s">
        <v>36</v>
      </c>
      <c r="AX1139" s="13" t="s">
        <v>74</v>
      </c>
      <c r="AY1139" s="157" t="s">
        <v>181</v>
      </c>
    </row>
    <row r="1140" spans="2:65" s="15" customFormat="1" ht="11.25">
      <c r="B1140" s="170"/>
      <c r="D1140" s="150" t="s">
        <v>193</v>
      </c>
      <c r="E1140" s="171" t="s">
        <v>20</v>
      </c>
      <c r="F1140" s="172" t="s">
        <v>247</v>
      </c>
      <c r="H1140" s="173">
        <v>93.447000000000003</v>
      </c>
      <c r="I1140" s="174"/>
      <c r="L1140" s="170"/>
      <c r="M1140" s="175"/>
      <c r="T1140" s="176"/>
      <c r="AT1140" s="171" t="s">
        <v>193</v>
      </c>
      <c r="AU1140" s="171" t="s">
        <v>82</v>
      </c>
      <c r="AV1140" s="15" t="s">
        <v>182</v>
      </c>
      <c r="AW1140" s="15" t="s">
        <v>36</v>
      </c>
      <c r="AX1140" s="15" t="s">
        <v>74</v>
      </c>
      <c r="AY1140" s="171" t="s">
        <v>181</v>
      </c>
    </row>
    <row r="1141" spans="2:65" s="12" customFormat="1" ht="11.25">
      <c r="B1141" s="149"/>
      <c r="D1141" s="150" t="s">
        <v>193</v>
      </c>
      <c r="E1141" s="151" t="s">
        <v>20</v>
      </c>
      <c r="F1141" s="152" t="s">
        <v>291</v>
      </c>
      <c r="H1141" s="151" t="s">
        <v>20</v>
      </c>
      <c r="I1141" s="153"/>
      <c r="L1141" s="149"/>
      <c r="M1141" s="154"/>
      <c r="T1141" s="155"/>
      <c r="AT1141" s="151" t="s">
        <v>193</v>
      </c>
      <c r="AU1141" s="151" t="s">
        <v>82</v>
      </c>
      <c r="AV1141" s="12" t="s">
        <v>22</v>
      </c>
      <c r="AW1141" s="12" t="s">
        <v>36</v>
      </c>
      <c r="AX1141" s="12" t="s">
        <v>74</v>
      </c>
      <c r="AY1141" s="151" t="s">
        <v>181</v>
      </c>
    </row>
    <row r="1142" spans="2:65" s="12" customFormat="1" ht="11.25">
      <c r="B1142" s="149"/>
      <c r="D1142" s="150" t="s">
        <v>193</v>
      </c>
      <c r="E1142" s="151" t="s">
        <v>20</v>
      </c>
      <c r="F1142" s="152" t="s">
        <v>1039</v>
      </c>
      <c r="H1142" s="151" t="s">
        <v>20</v>
      </c>
      <c r="I1142" s="153"/>
      <c r="L1142" s="149"/>
      <c r="M1142" s="154"/>
      <c r="T1142" s="155"/>
      <c r="AT1142" s="151" t="s">
        <v>193</v>
      </c>
      <c r="AU1142" s="151" t="s">
        <v>82</v>
      </c>
      <c r="AV1142" s="12" t="s">
        <v>22</v>
      </c>
      <c r="AW1142" s="12" t="s">
        <v>36</v>
      </c>
      <c r="AX1142" s="12" t="s">
        <v>74</v>
      </c>
      <c r="AY1142" s="151" t="s">
        <v>181</v>
      </c>
    </row>
    <row r="1143" spans="2:65" s="13" customFormat="1" ht="11.25">
      <c r="B1143" s="156"/>
      <c r="D1143" s="150" t="s">
        <v>193</v>
      </c>
      <c r="E1143" s="157" t="s">
        <v>20</v>
      </c>
      <c r="F1143" s="158" t="s">
        <v>1048</v>
      </c>
      <c r="H1143" s="159">
        <v>19.292999999999999</v>
      </c>
      <c r="I1143" s="160"/>
      <c r="L1143" s="156"/>
      <c r="M1143" s="161"/>
      <c r="T1143" s="162"/>
      <c r="AT1143" s="157" t="s">
        <v>193</v>
      </c>
      <c r="AU1143" s="157" t="s">
        <v>82</v>
      </c>
      <c r="AV1143" s="13" t="s">
        <v>82</v>
      </c>
      <c r="AW1143" s="13" t="s">
        <v>36</v>
      </c>
      <c r="AX1143" s="13" t="s">
        <v>74</v>
      </c>
      <c r="AY1143" s="157" t="s">
        <v>181</v>
      </c>
    </row>
    <row r="1144" spans="2:65" s="12" customFormat="1" ht="11.25">
      <c r="B1144" s="149"/>
      <c r="D1144" s="150" t="s">
        <v>193</v>
      </c>
      <c r="E1144" s="151" t="s">
        <v>20</v>
      </c>
      <c r="F1144" s="152" t="s">
        <v>1041</v>
      </c>
      <c r="H1144" s="151" t="s">
        <v>20</v>
      </c>
      <c r="I1144" s="153"/>
      <c r="L1144" s="149"/>
      <c r="M1144" s="154"/>
      <c r="T1144" s="155"/>
      <c r="AT1144" s="151" t="s">
        <v>193</v>
      </c>
      <c r="AU1144" s="151" t="s">
        <v>82</v>
      </c>
      <c r="AV1144" s="12" t="s">
        <v>22</v>
      </c>
      <c r="AW1144" s="12" t="s">
        <v>36</v>
      </c>
      <c r="AX1144" s="12" t="s">
        <v>74</v>
      </c>
      <c r="AY1144" s="151" t="s">
        <v>181</v>
      </c>
    </row>
    <row r="1145" spans="2:65" s="13" customFormat="1" ht="11.25">
      <c r="B1145" s="156"/>
      <c r="D1145" s="150" t="s">
        <v>193</v>
      </c>
      <c r="E1145" s="157" t="s">
        <v>20</v>
      </c>
      <c r="F1145" s="158" t="s">
        <v>1049</v>
      </c>
      <c r="H1145" s="159">
        <v>32.905999999999999</v>
      </c>
      <c r="I1145" s="160"/>
      <c r="L1145" s="156"/>
      <c r="M1145" s="161"/>
      <c r="T1145" s="162"/>
      <c r="AT1145" s="157" t="s">
        <v>193</v>
      </c>
      <c r="AU1145" s="157" t="s">
        <v>82</v>
      </c>
      <c r="AV1145" s="13" t="s">
        <v>82</v>
      </c>
      <c r="AW1145" s="13" t="s">
        <v>36</v>
      </c>
      <c r="AX1145" s="13" t="s">
        <v>74</v>
      </c>
      <c r="AY1145" s="157" t="s">
        <v>181</v>
      </c>
    </row>
    <row r="1146" spans="2:65" s="12" customFormat="1" ht="11.25">
      <c r="B1146" s="149"/>
      <c r="D1146" s="150" t="s">
        <v>193</v>
      </c>
      <c r="E1146" s="151" t="s">
        <v>20</v>
      </c>
      <c r="F1146" s="152" t="s">
        <v>1043</v>
      </c>
      <c r="H1146" s="151" t="s">
        <v>20</v>
      </c>
      <c r="I1146" s="153"/>
      <c r="L1146" s="149"/>
      <c r="M1146" s="154"/>
      <c r="T1146" s="155"/>
      <c r="AT1146" s="151" t="s">
        <v>193</v>
      </c>
      <c r="AU1146" s="151" t="s">
        <v>82</v>
      </c>
      <c r="AV1146" s="12" t="s">
        <v>22</v>
      </c>
      <c r="AW1146" s="12" t="s">
        <v>36</v>
      </c>
      <c r="AX1146" s="12" t="s">
        <v>74</v>
      </c>
      <c r="AY1146" s="151" t="s">
        <v>181</v>
      </c>
    </row>
    <row r="1147" spans="2:65" s="13" customFormat="1" ht="11.25">
      <c r="B1147" s="156"/>
      <c r="D1147" s="150" t="s">
        <v>193</v>
      </c>
      <c r="E1147" s="157" t="s">
        <v>20</v>
      </c>
      <c r="F1147" s="158" t="s">
        <v>1050</v>
      </c>
      <c r="H1147" s="159">
        <v>11.643000000000001</v>
      </c>
      <c r="I1147" s="160"/>
      <c r="L1147" s="156"/>
      <c r="M1147" s="161"/>
      <c r="T1147" s="162"/>
      <c r="AT1147" s="157" t="s">
        <v>193</v>
      </c>
      <c r="AU1147" s="157" t="s">
        <v>82</v>
      </c>
      <c r="AV1147" s="13" t="s">
        <v>82</v>
      </c>
      <c r="AW1147" s="13" t="s">
        <v>36</v>
      </c>
      <c r="AX1147" s="13" t="s">
        <v>74</v>
      </c>
      <c r="AY1147" s="157" t="s">
        <v>181</v>
      </c>
    </row>
    <row r="1148" spans="2:65" s="15" customFormat="1" ht="11.25">
      <c r="B1148" s="170"/>
      <c r="D1148" s="150" t="s">
        <v>193</v>
      </c>
      <c r="E1148" s="171" t="s">
        <v>20</v>
      </c>
      <c r="F1148" s="172" t="s">
        <v>247</v>
      </c>
      <c r="H1148" s="173">
        <v>63.841999999999999</v>
      </c>
      <c r="I1148" s="174"/>
      <c r="L1148" s="170"/>
      <c r="M1148" s="175"/>
      <c r="T1148" s="176"/>
      <c r="AT1148" s="171" t="s">
        <v>193</v>
      </c>
      <c r="AU1148" s="171" t="s">
        <v>82</v>
      </c>
      <c r="AV1148" s="15" t="s">
        <v>182</v>
      </c>
      <c r="AW1148" s="15" t="s">
        <v>36</v>
      </c>
      <c r="AX1148" s="15" t="s">
        <v>74</v>
      </c>
      <c r="AY1148" s="171" t="s">
        <v>181</v>
      </c>
    </row>
    <row r="1149" spans="2:65" s="14" customFormat="1" ht="11.25">
      <c r="B1149" s="163"/>
      <c r="D1149" s="150" t="s">
        <v>193</v>
      </c>
      <c r="E1149" s="164" t="s">
        <v>20</v>
      </c>
      <c r="F1149" s="165" t="s">
        <v>202</v>
      </c>
      <c r="H1149" s="166">
        <v>217.78299999999999</v>
      </c>
      <c r="I1149" s="167"/>
      <c r="L1149" s="163"/>
      <c r="M1149" s="168"/>
      <c r="T1149" s="169"/>
      <c r="AT1149" s="164" t="s">
        <v>193</v>
      </c>
      <c r="AU1149" s="164" t="s">
        <v>82</v>
      </c>
      <c r="AV1149" s="14" t="s">
        <v>189</v>
      </c>
      <c r="AW1149" s="14" t="s">
        <v>36</v>
      </c>
      <c r="AX1149" s="14" t="s">
        <v>22</v>
      </c>
      <c r="AY1149" s="164" t="s">
        <v>181</v>
      </c>
    </row>
    <row r="1150" spans="2:65" s="1" customFormat="1" ht="24.2" customHeight="1">
      <c r="B1150" s="33"/>
      <c r="C1150" s="132" t="s">
        <v>1056</v>
      </c>
      <c r="D1150" s="132" t="s">
        <v>184</v>
      </c>
      <c r="E1150" s="133" t="s">
        <v>1057</v>
      </c>
      <c r="F1150" s="134" t="s">
        <v>1058</v>
      </c>
      <c r="G1150" s="135" t="s">
        <v>211</v>
      </c>
      <c r="H1150" s="136">
        <v>22.553999999999998</v>
      </c>
      <c r="I1150" s="137"/>
      <c r="J1150" s="138">
        <f>ROUND(I1150*H1150,2)</f>
        <v>0</v>
      </c>
      <c r="K1150" s="134" t="s">
        <v>188</v>
      </c>
      <c r="L1150" s="33"/>
      <c r="M1150" s="139" t="s">
        <v>20</v>
      </c>
      <c r="N1150" s="140" t="s">
        <v>45</v>
      </c>
      <c r="P1150" s="141">
        <f>O1150*H1150</f>
        <v>0</v>
      </c>
      <c r="Q1150" s="141">
        <v>8.9300000000000004E-3</v>
      </c>
      <c r="R1150" s="141">
        <f>Q1150*H1150</f>
        <v>0.20140722</v>
      </c>
      <c r="S1150" s="141">
        <v>0</v>
      </c>
      <c r="T1150" s="142">
        <f>S1150*H1150</f>
        <v>0</v>
      </c>
      <c r="AR1150" s="143" t="s">
        <v>317</v>
      </c>
      <c r="AT1150" s="143" t="s">
        <v>184</v>
      </c>
      <c r="AU1150" s="143" t="s">
        <v>82</v>
      </c>
      <c r="AY1150" s="18" t="s">
        <v>181</v>
      </c>
      <c r="BE1150" s="144">
        <f>IF(N1150="základní",J1150,0)</f>
        <v>0</v>
      </c>
      <c r="BF1150" s="144">
        <f>IF(N1150="snížená",J1150,0)</f>
        <v>0</v>
      </c>
      <c r="BG1150" s="144">
        <f>IF(N1150="zákl. přenesená",J1150,0)</f>
        <v>0</v>
      </c>
      <c r="BH1150" s="144">
        <f>IF(N1150="sníž. přenesená",J1150,0)</f>
        <v>0</v>
      </c>
      <c r="BI1150" s="144">
        <f>IF(N1150="nulová",J1150,0)</f>
        <v>0</v>
      </c>
      <c r="BJ1150" s="18" t="s">
        <v>22</v>
      </c>
      <c r="BK1150" s="144">
        <f>ROUND(I1150*H1150,2)</f>
        <v>0</v>
      </c>
      <c r="BL1150" s="18" t="s">
        <v>317</v>
      </c>
      <c r="BM1150" s="143" t="s">
        <v>1059</v>
      </c>
    </row>
    <row r="1151" spans="2:65" s="1" customFormat="1" ht="11.25">
      <c r="B1151" s="33"/>
      <c r="D1151" s="145" t="s">
        <v>191</v>
      </c>
      <c r="F1151" s="146" t="s">
        <v>1060</v>
      </c>
      <c r="I1151" s="147"/>
      <c r="L1151" s="33"/>
      <c r="M1151" s="148"/>
      <c r="T1151" s="54"/>
      <c r="AT1151" s="18" t="s">
        <v>191</v>
      </c>
      <c r="AU1151" s="18" t="s">
        <v>82</v>
      </c>
    </row>
    <row r="1152" spans="2:65" s="12" customFormat="1" ht="11.25">
      <c r="B1152" s="149"/>
      <c r="D1152" s="150" t="s">
        <v>193</v>
      </c>
      <c r="E1152" s="151" t="s">
        <v>20</v>
      </c>
      <c r="F1152" s="152" t="s">
        <v>207</v>
      </c>
      <c r="H1152" s="151" t="s">
        <v>20</v>
      </c>
      <c r="I1152" s="153"/>
      <c r="L1152" s="149"/>
      <c r="M1152" s="154"/>
      <c r="T1152" s="155"/>
      <c r="AT1152" s="151" t="s">
        <v>193</v>
      </c>
      <c r="AU1152" s="151" t="s">
        <v>82</v>
      </c>
      <c r="AV1152" s="12" t="s">
        <v>22</v>
      </c>
      <c r="AW1152" s="12" t="s">
        <v>36</v>
      </c>
      <c r="AX1152" s="12" t="s">
        <v>74</v>
      </c>
      <c r="AY1152" s="151" t="s">
        <v>181</v>
      </c>
    </row>
    <row r="1153" spans="2:51" s="13" customFormat="1" ht="11.25">
      <c r="B1153" s="156"/>
      <c r="D1153" s="150" t="s">
        <v>193</v>
      </c>
      <c r="E1153" s="157" t="s">
        <v>20</v>
      </c>
      <c r="F1153" s="158" t="s">
        <v>996</v>
      </c>
      <c r="H1153" s="159">
        <v>5.18</v>
      </c>
      <c r="I1153" s="160"/>
      <c r="L1153" s="156"/>
      <c r="M1153" s="161"/>
      <c r="T1153" s="162"/>
      <c r="AT1153" s="157" t="s">
        <v>193</v>
      </c>
      <c r="AU1153" s="157" t="s">
        <v>82</v>
      </c>
      <c r="AV1153" s="13" t="s">
        <v>82</v>
      </c>
      <c r="AW1153" s="13" t="s">
        <v>36</v>
      </c>
      <c r="AX1153" s="13" t="s">
        <v>74</v>
      </c>
      <c r="AY1153" s="157" t="s">
        <v>181</v>
      </c>
    </row>
    <row r="1154" spans="2:51" s="12" customFormat="1" ht="11.25">
      <c r="B1154" s="149"/>
      <c r="D1154" s="150" t="s">
        <v>193</v>
      </c>
      <c r="E1154" s="151" t="s">
        <v>20</v>
      </c>
      <c r="F1154" s="152" t="s">
        <v>287</v>
      </c>
      <c r="H1154" s="151" t="s">
        <v>20</v>
      </c>
      <c r="I1154" s="153"/>
      <c r="L1154" s="149"/>
      <c r="M1154" s="154"/>
      <c r="T1154" s="155"/>
      <c r="AT1154" s="151" t="s">
        <v>193</v>
      </c>
      <c r="AU1154" s="151" t="s">
        <v>82</v>
      </c>
      <c r="AV1154" s="12" t="s">
        <v>22</v>
      </c>
      <c r="AW1154" s="12" t="s">
        <v>36</v>
      </c>
      <c r="AX1154" s="12" t="s">
        <v>74</v>
      </c>
      <c r="AY1154" s="151" t="s">
        <v>181</v>
      </c>
    </row>
    <row r="1155" spans="2:51" s="13" customFormat="1" ht="11.25">
      <c r="B1155" s="156"/>
      <c r="D1155" s="150" t="s">
        <v>193</v>
      </c>
      <c r="E1155" s="157" t="s">
        <v>20</v>
      </c>
      <c r="F1155" s="158" t="s">
        <v>997</v>
      </c>
      <c r="H1155" s="159">
        <v>11.214</v>
      </c>
      <c r="I1155" s="160"/>
      <c r="L1155" s="156"/>
      <c r="M1155" s="161"/>
      <c r="T1155" s="162"/>
      <c r="AT1155" s="157" t="s">
        <v>193</v>
      </c>
      <c r="AU1155" s="157" t="s">
        <v>82</v>
      </c>
      <c r="AV1155" s="13" t="s">
        <v>82</v>
      </c>
      <c r="AW1155" s="13" t="s">
        <v>36</v>
      </c>
      <c r="AX1155" s="13" t="s">
        <v>74</v>
      </c>
      <c r="AY1155" s="157" t="s">
        <v>181</v>
      </c>
    </row>
    <row r="1156" spans="2:51" s="12" customFormat="1" ht="11.25">
      <c r="B1156" s="149"/>
      <c r="D1156" s="150" t="s">
        <v>193</v>
      </c>
      <c r="E1156" s="151" t="s">
        <v>20</v>
      </c>
      <c r="F1156" s="152" t="s">
        <v>291</v>
      </c>
      <c r="H1156" s="151" t="s">
        <v>20</v>
      </c>
      <c r="I1156" s="153"/>
      <c r="L1156" s="149"/>
      <c r="M1156" s="154"/>
      <c r="T1156" s="155"/>
      <c r="AT1156" s="151" t="s">
        <v>193</v>
      </c>
      <c r="AU1156" s="151" t="s">
        <v>82</v>
      </c>
      <c r="AV1156" s="12" t="s">
        <v>22</v>
      </c>
      <c r="AW1156" s="12" t="s">
        <v>36</v>
      </c>
      <c r="AX1156" s="12" t="s">
        <v>74</v>
      </c>
      <c r="AY1156" s="151" t="s">
        <v>181</v>
      </c>
    </row>
    <row r="1157" spans="2:51" s="13" customFormat="1" ht="11.25">
      <c r="B1157" s="156"/>
      <c r="D1157" s="150" t="s">
        <v>193</v>
      </c>
      <c r="E1157" s="157" t="s">
        <v>20</v>
      </c>
      <c r="F1157" s="158" t="s">
        <v>998</v>
      </c>
      <c r="H1157" s="159">
        <v>6.16</v>
      </c>
      <c r="I1157" s="160"/>
      <c r="L1157" s="156"/>
      <c r="M1157" s="161"/>
      <c r="T1157" s="162"/>
      <c r="AT1157" s="157" t="s">
        <v>193</v>
      </c>
      <c r="AU1157" s="157" t="s">
        <v>82</v>
      </c>
      <c r="AV1157" s="13" t="s">
        <v>82</v>
      </c>
      <c r="AW1157" s="13" t="s">
        <v>36</v>
      </c>
      <c r="AX1157" s="13" t="s">
        <v>74</v>
      </c>
      <c r="AY1157" s="157" t="s">
        <v>181</v>
      </c>
    </row>
    <row r="1158" spans="2:51" s="14" customFormat="1" ht="11.25">
      <c r="B1158" s="163"/>
      <c r="D1158" s="150" t="s">
        <v>193</v>
      </c>
      <c r="E1158" s="164" t="s">
        <v>20</v>
      </c>
      <c r="F1158" s="165" t="s">
        <v>202</v>
      </c>
      <c r="H1158" s="166">
        <v>22.553999999999998</v>
      </c>
      <c r="I1158" s="167"/>
      <c r="L1158" s="163"/>
      <c r="M1158" s="187"/>
      <c r="N1158" s="188"/>
      <c r="O1158" s="188"/>
      <c r="P1158" s="188"/>
      <c r="Q1158" s="188"/>
      <c r="R1158" s="188"/>
      <c r="S1158" s="188"/>
      <c r="T1158" s="189"/>
      <c r="AT1158" s="164" t="s">
        <v>193</v>
      </c>
      <c r="AU1158" s="164" t="s">
        <v>82</v>
      </c>
      <c r="AV1158" s="14" t="s">
        <v>189</v>
      </c>
      <c r="AW1158" s="14" t="s">
        <v>36</v>
      </c>
      <c r="AX1158" s="14" t="s">
        <v>22</v>
      </c>
      <c r="AY1158" s="164" t="s">
        <v>181</v>
      </c>
    </row>
    <row r="1159" spans="2:51" s="1" customFormat="1" ht="6.95" customHeight="1">
      <c r="B1159" s="42"/>
      <c r="C1159" s="43"/>
      <c r="D1159" s="43"/>
      <c r="E1159" s="43"/>
      <c r="F1159" s="43"/>
      <c r="G1159" s="43"/>
      <c r="H1159" s="43"/>
      <c r="I1159" s="43"/>
      <c r="J1159" s="43"/>
      <c r="K1159" s="43"/>
      <c r="L1159" s="33"/>
    </row>
  </sheetData>
  <sheetProtection algorithmName="SHA-512" hashValue="psbgjQJaZDL78w0B0BfJPhS4vSt5B8rn5GPUrbmCD4YJcPog6nt4Wd/dkgdC8a1zEDPsDv5uXBi7ePCb8PBsCA==" saltValue="+wWGVWwPLC87af6JqoF4A7jduyZbrgb3TCAflzvQHFP+9Ds1DJXvsTACXGYy+vqajtdP+4pj1AzYe5WYlAvJyA==" spinCount="100000" sheet="1" objects="1" scenarios="1" formatColumns="0" formatRows="0" autoFilter="0"/>
  <autoFilter ref="C99:K1158" xr:uid="{00000000-0009-0000-0000-000001000000}"/>
  <mergeCells count="12">
    <mergeCell ref="E92:H92"/>
    <mergeCell ref="L2:V2"/>
    <mergeCell ref="E50:H50"/>
    <mergeCell ref="E52:H52"/>
    <mergeCell ref="E54:H54"/>
    <mergeCell ref="E88:H88"/>
    <mergeCell ref="E90:H90"/>
    <mergeCell ref="E7:H7"/>
    <mergeCell ref="E9:H9"/>
    <mergeCell ref="E11:H11"/>
    <mergeCell ref="E20:H20"/>
    <mergeCell ref="E29:H29"/>
  </mergeCells>
  <hyperlinks>
    <hyperlink ref="F104" r:id="rId1" xr:uid="{00000000-0004-0000-0100-000000000000}"/>
    <hyperlink ref="F108" r:id="rId2" xr:uid="{00000000-0004-0000-0100-000001000000}"/>
    <hyperlink ref="F115" r:id="rId3" xr:uid="{00000000-0004-0000-0100-000002000000}"/>
    <hyperlink ref="F120" r:id="rId4" xr:uid="{00000000-0004-0000-0100-000003000000}"/>
    <hyperlink ref="F125" r:id="rId5" xr:uid="{00000000-0004-0000-0100-000004000000}"/>
    <hyperlink ref="F130" r:id="rId6" xr:uid="{00000000-0004-0000-0100-000005000000}"/>
    <hyperlink ref="F139" r:id="rId7" xr:uid="{00000000-0004-0000-0100-000006000000}"/>
    <hyperlink ref="F180" r:id="rId8" xr:uid="{00000000-0004-0000-0100-000007000000}"/>
    <hyperlink ref="F184" r:id="rId9" xr:uid="{00000000-0004-0000-0100-000008000000}"/>
    <hyperlink ref="F188" r:id="rId10" xr:uid="{00000000-0004-0000-0100-000009000000}"/>
    <hyperlink ref="F193" r:id="rId11" xr:uid="{00000000-0004-0000-0100-00000A000000}"/>
    <hyperlink ref="F210" r:id="rId12" xr:uid="{00000000-0004-0000-0100-00000B000000}"/>
    <hyperlink ref="F220" r:id="rId13" xr:uid="{00000000-0004-0000-0100-00000C000000}"/>
    <hyperlink ref="F247" r:id="rId14" xr:uid="{00000000-0004-0000-0100-00000D000000}"/>
    <hyperlink ref="F256" r:id="rId15" xr:uid="{00000000-0004-0000-0100-00000E000000}"/>
    <hyperlink ref="F265" r:id="rId16" xr:uid="{00000000-0004-0000-0100-00000F000000}"/>
    <hyperlink ref="F277" r:id="rId17" xr:uid="{00000000-0004-0000-0100-000010000000}"/>
    <hyperlink ref="F283" r:id="rId18" xr:uid="{00000000-0004-0000-0100-000011000000}"/>
    <hyperlink ref="F287" r:id="rId19" xr:uid="{00000000-0004-0000-0100-000012000000}"/>
    <hyperlink ref="F291" r:id="rId20" xr:uid="{00000000-0004-0000-0100-000013000000}"/>
    <hyperlink ref="F295" r:id="rId21" xr:uid="{00000000-0004-0000-0100-000014000000}"/>
    <hyperlink ref="F304" r:id="rId22" xr:uid="{00000000-0004-0000-0100-000015000000}"/>
    <hyperlink ref="F311" r:id="rId23" xr:uid="{00000000-0004-0000-0100-000016000000}"/>
    <hyperlink ref="F324" r:id="rId24" xr:uid="{00000000-0004-0000-0100-000017000000}"/>
    <hyperlink ref="F329" r:id="rId25" xr:uid="{00000000-0004-0000-0100-000018000000}"/>
    <hyperlink ref="F339" r:id="rId26" xr:uid="{00000000-0004-0000-0100-000019000000}"/>
    <hyperlink ref="F348" r:id="rId27" xr:uid="{00000000-0004-0000-0100-00001A000000}"/>
    <hyperlink ref="F352" r:id="rId28" xr:uid="{00000000-0004-0000-0100-00001B000000}"/>
    <hyperlink ref="F359" r:id="rId29" xr:uid="{00000000-0004-0000-0100-00001C000000}"/>
    <hyperlink ref="F368" r:id="rId30" xr:uid="{00000000-0004-0000-0100-00001D000000}"/>
    <hyperlink ref="F418" r:id="rId31" xr:uid="{00000000-0004-0000-0100-00001E000000}"/>
    <hyperlink ref="F420" r:id="rId32" xr:uid="{00000000-0004-0000-0100-00001F000000}"/>
    <hyperlink ref="F423" r:id="rId33" xr:uid="{00000000-0004-0000-0100-000020000000}"/>
    <hyperlink ref="F425" r:id="rId34" xr:uid="{00000000-0004-0000-0100-000021000000}"/>
    <hyperlink ref="F428" r:id="rId35" xr:uid="{00000000-0004-0000-0100-000022000000}"/>
    <hyperlink ref="F431" r:id="rId36" xr:uid="{00000000-0004-0000-0100-000023000000}"/>
    <hyperlink ref="F435" r:id="rId37" xr:uid="{00000000-0004-0000-0100-000024000000}"/>
    <hyperlink ref="F444" r:id="rId38" xr:uid="{00000000-0004-0000-0100-000025000000}"/>
    <hyperlink ref="F453" r:id="rId39" xr:uid="{00000000-0004-0000-0100-000026000000}"/>
    <hyperlink ref="F459" r:id="rId40" xr:uid="{00000000-0004-0000-0100-000027000000}"/>
    <hyperlink ref="F465" r:id="rId41" xr:uid="{00000000-0004-0000-0100-000028000000}"/>
    <hyperlink ref="F471" r:id="rId42" xr:uid="{00000000-0004-0000-0100-000029000000}"/>
    <hyperlink ref="F477" r:id="rId43" xr:uid="{00000000-0004-0000-0100-00002A000000}"/>
    <hyperlink ref="F486" r:id="rId44" xr:uid="{00000000-0004-0000-0100-00002B000000}"/>
    <hyperlink ref="F495" r:id="rId45" xr:uid="{00000000-0004-0000-0100-00002C000000}"/>
    <hyperlink ref="F504" r:id="rId46" xr:uid="{00000000-0004-0000-0100-00002D000000}"/>
    <hyperlink ref="F514" r:id="rId47" xr:uid="{00000000-0004-0000-0100-00002E000000}"/>
    <hyperlink ref="F523" r:id="rId48" xr:uid="{00000000-0004-0000-0100-00002F000000}"/>
    <hyperlink ref="F532" r:id="rId49" xr:uid="{00000000-0004-0000-0100-000030000000}"/>
    <hyperlink ref="F536" r:id="rId50" xr:uid="{00000000-0004-0000-0100-000031000000}"/>
    <hyperlink ref="F555" r:id="rId51" xr:uid="{00000000-0004-0000-0100-000032000000}"/>
    <hyperlink ref="F564" r:id="rId52" xr:uid="{00000000-0004-0000-0100-000033000000}"/>
    <hyperlink ref="F571" r:id="rId53" xr:uid="{00000000-0004-0000-0100-000034000000}"/>
    <hyperlink ref="F580" r:id="rId54" xr:uid="{00000000-0004-0000-0100-000035000000}"/>
    <hyperlink ref="F590" r:id="rId55" xr:uid="{00000000-0004-0000-0100-000036000000}"/>
    <hyperlink ref="F595" r:id="rId56" xr:uid="{00000000-0004-0000-0100-000037000000}"/>
    <hyperlink ref="F600" r:id="rId57" xr:uid="{00000000-0004-0000-0100-000038000000}"/>
    <hyperlink ref="F610" r:id="rId58" xr:uid="{00000000-0004-0000-0100-000039000000}"/>
    <hyperlink ref="F620" r:id="rId59" xr:uid="{00000000-0004-0000-0100-00003A000000}"/>
    <hyperlink ref="F645" r:id="rId60" xr:uid="{00000000-0004-0000-0100-00003B000000}"/>
    <hyperlink ref="F649" r:id="rId61" xr:uid="{00000000-0004-0000-0100-00003C000000}"/>
    <hyperlink ref="F652" r:id="rId62" xr:uid="{00000000-0004-0000-0100-00003D000000}"/>
    <hyperlink ref="F666" r:id="rId63" xr:uid="{00000000-0004-0000-0100-00003E000000}"/>
    <hyperlink ref="F669" r:id="rId64" xr:uid="{00000000-0004-0000-0100-00003F000000}"/>
    <hyperlink ref="F678" r:id="rId65" xr:uid="{00000000-0004-0000-0100-000040000000}"/>
    <hyperlink ref="F687" r:id="rId66" xr:uid="{00000000-0004-0000-0100-000041000000}"/>
    <hyperlink ref="F690" r:id="rId67" xr:uid="{00000000-0004-0000-0100-000042000000}"/>
    <hyperlink ref="F709" r:id="rId68" xr:uid="{00000000-0004-0000-0100-000043000000}"/>
    <hyperlink ref="F711" r:id="rId69" xr:uid="{00000000-0004-0000-0100-000044000000}"/>
    <hyperlink ref="F730" r:id="rId70" xr:uid="{00000000-0004-0000-0100-000045000000}"/>
    <hyperlink ref="F739" r:id="rId71" xr:uid="{00000000-0004-0000-0100-000046000000}"/>
    <hyperlink ref="F753" r:id="rId72" xr:uid="{00000000-0004-0000-0100-000047000000}"/>
    <hyperlink ref="F762" r:id="rId73" xr:uid="{00000000-0004-0000-0100-000048000000}"/>
    <hyperlink ref="F783" r:id="rId74" xr:uid="{00000000-0004-0000-0100-000049000000}"/>
    <hyperlink ref="F811" r:id="rId75" xr:uid="{00000000-0004-0000-0100-00004A000000}"/>
    <hyperlink ref="F820" r:id="rId76" xr:uid="{00000000-0004-0000-0100-00004B000000}"/>
    <hyperlink ref="F822" r:id="rId77" xr:uid="{00000000-0004-0000-0100-00004C000000}"/>
    <hyperlink ref="F831" r:id="rId78" xr:uid="{00000000-0004-0000-0100-00004D000000}"/>
    <hyperlink ref="F850" r:id="rId79" xr:uid="{00000000-0004-0000-0100-00004E000000}"/>
    <hyperlink ref="F853" r:id="rId80" xr:uid="{00000000-0004-0000-0100-00004F000000}"/>
    <hyperlink ref="F860" r:id="rId81" xr:uid="{00000000-0004-0000-0100-000050000000}"/>
    <hyperlink ref="F863" r:id="rId82" xr:uid="{00000000-0004-0000-0100-000051000000}"/>
    <hyperlink ref="F890" r:id="rId83" xr:uid="{00000000-0004-0000-0100-000052000000}"/>
    <hyperlink ref="F917" r:id="rId84" xr:uid="{00000000-0004-0000-0100-000053000000}"/>
    <hyperlink ref="F929" r:id="rId85" xr:uid="{00000000-0004-0000-0100-000054000000}"/>
    <hyperlink ref="F958" r:id="rId86" xr:uid="{00000000-0004-0000-0100-000055000000}"/>
    <hyperlink ref="F960" r:id="rId87" xr:uid="{00000000-0004-0000-0100-000056000000}"/>
    <hyperlink ref="F972" r:id="rId88" xr:uid="{00000000-0004-0000-0100-000057000000}"/>
    <hyperlink ref="F983" r:id="rId89" xr:uid="{00000000-0004-0000-0100-000058000000}"/>
    <hyperlink ref="F992" r:id="rId90" xr:uid="{00000000-0004-0000-0100-000059000000}"/>
    <hyperlink ref="F994" r:id="rId91" xr:uid="{00000000-0004-0000-0100-00005A000000}"/>
    <hyperlink ref="F1003" r:id="rId92" xr:uid="{00000000-0004-0000-0100-00005B000000}"/>
    <hyperlink ref="F1012" r:id="rId93" xr:uid="{00000000-0004-0000-0100-00005C000000}"/>
    <hyperlink ref="F1015" r:id="rId94" xr:uid="{00000000-0004-0000-0100-00005D000000}"/>
    <hyperlink ref="F1021" r:id="rId95" xr:uid="{00000000-0004-0000-0100-00005E000000}"/>
    <hyperlink ref="F1031" r:id="rId96" xr:uid="{00000000-0004-0000-0100-00005F000000}"/>
    <hyperlink ref="F1041" r:id="rId97" xr:uid="{00000000-0004-0000-0100-000060000000}"/>
    <hyperlink ref="F1052" r:id="rId98" xr:uid="{00000000-0004-0000-0100-000061000000}"/>
    <hyperlink ref="F1097" r:id="rId99" xr:uid="{00000000-0004-0000-0100-000062000000}"/>
    <hyperlink ref="F1124" r:id="rId100" xr:uid="{00000000-0004-0000-0100-000063000000}"/>
    <hyperlink ref="F1151" r:id="rId101" xr:uid="{00000000-0004-0000-0100-00006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139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2269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2637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ROUND((SUM(BE88:BE130)),  2)</f>
        <v>0</v>
      </c>
      <c r="I35" s="94">
        <v>0.21</v>
      </c>
      <c r="J35" s="84">
        <f>ROUND(((SUM(BE88:BE130))*I35),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ROUND((SUM(BF88:BF130)),  2)</f>
        <v>0</v>
      </c>
      <c r="I36" s="94">
        <v>0.12</v>
      </c>
      <c r="J36" s="84">
        <f>ROUND(((SUM(BF88:BF130))*I36),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ROUND((SUM(BG88:BG130)),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ROUND((SUM(BH88:BH130)),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ROUND((SUM(BI88:BI130)),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2269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SO_D3 - Vzduchotechnika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J88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2221</v>
      </c>
      <c r="E64" s="106"/>
      <c r="F64" s="106"/>
      <c r="G64" s="106"/>
      <c r="H64" s="106"/>
      <c r="I64" s="106"/>
      <c r="J64" s="107">
        <f>J89</f>
        <v>0</v>
      </c>
      <c r="L64" s="104"/>
    </row>
    <row r="65" spans="2:12" s="8" customFormat="1" ht="24.95" customHeight="1">
      <c r="B65" s="104"/>
      <c r="D65" s="105" t="s">
        <v>2638</v>
      </c>
      <c r="E65" s="106"/>
      <c r="F65" s="106"/>
      <c r="G65" s="106"/>
      <c r="H65" s="106"/>
      <c r="I65" s="106"/>
      <c r="J65" s="107">
        <f>J96</f>
        <v>0</v>
      </c>
      <c r="L65" s="104"/>
    </row>
    <row r="66" spans="2:12" s="8" customFormat="1" ht="24.95" customHeight="1">
      <c r="B66" s="104"/>
      <c r="D66" s="105" t="s">
        <v>1908</v>
      </c>
      <c r="E66" s="106"/>
      <c r="F66" s="106"/>
      <c r="G66" s="106"/>
      <c r="H66" s="106"/>
      <c r="I66" s="106"/>
      <c r="J66" s="107">
        <f>J116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166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5" t="str">
        <f>E7</f>
        <v>ZŠ Milín - stavební úpravy hygienického zařízení</v>
      </c>
      <c r="F76" s="326"/>
      <c r="G76" s="326"/>
      <c r="H76" s="326"/>
      <c r="L76" s="33"/>
    </row>
    <row r="77" spans="2:12" ht="12" customHeight="1">
      <c r="B77" s="21"/>
      <c r="C77" s="28" t="s">
        <v>143</v>
      </c>
      <c r="L77" s="21"/>
    </row>
    <row r="78" spans="2:12" s="1" customFormat="1" ht="16.5" customHeight="1">
      <c r="B78" s="33"/>
      <c r="E78" s="325" t="s">
        <v>2269</v>
      </c>
      <c r="F78" s="327"/>
      <c r="G78" s="327"/>
      <c r="H78" s="327"/>
      <c r="L78" s="33"/>
    </row>
    <row r="79" spans="2:12" s="1" customFormat="1" ht="12" customHeight="1">
      <c r="B79" s="33"/>
      <c r="C79" s="28" t="s">
        <v>145</v>
      </c>
      <c r="L79" s="33"/>
    </row>
    <row r="80" spans="2:12" s="1" customFormat="1" ht="16.5" customHeight="1">
      <c r="B80" s="33"/>
      <c r="E80" s="284" t="str">
        <f>E11</f>
        <v>SO_D3 - Vzduchotechnika</v>
      </c>
      <c r="F80" s="327"/>
      <c r="G80" s="327"/>
      <c r="H80" s="327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23</v>
      </c>
      <c r="F82" s="26" t="str">
        <f>F14</f>
        <v>Milín</v>
      </c>
      <c r="I82" s="28" t="s">
        <v>25</v>
      </c>
      <c r="J82" s="50" t="str">
        <f>IF(J14="","",J14)</f>
        <v>13. 4. 2025</v>
      </c>
      <c r="L82" s="33"/>
    </row>
    <row r="83" spans="2:65" s="1" customFormat="1" ht="6.95" customHeight="1">
      <c r="B83" s="33"/>
      <c r="L83" s="33"/>
    </row>
    <row r="84" spans="2:65" s="1" customFormat="1" ht="15.2" customHeight="1">
      <c r="B84" s="33"/>
      <c r="C84" s="28" t="s">
        <v>29</v>
      </c>
      <c r="F84" s="26" t="str">
        <f>E17</f>
        <v xml:space="preserve"> </v>
      </c>
      <c r="I84" s="28" t="s">
        <v>35</v>
      </c>
      <c r="J84" s="31" t="str">
        <f>E23</f>
        <v xml:space="preserve"> </v>
      </c>
      <c r="L84" s="33"/>
    </row>
    <row r="85" spans="2:65" s="1" customFormat="1" ht="15.2" customHeight="1">
      <c r="B85" s="33"/>
      <c r="C85" s="28" t="s">
        <v>33</v>
      </c>
      <c r="F85" s="26" t="str">
        <f>IF(E20="","",E20)</f>
        <v>Vyplň údaj</v>
      </c>
      <c r="I85" s="28" t="s">
        <v>37</v>
      </c>
      <c r="J85" s="31" t="str">
        <f>E26</f>
        <v xml:space="preserve"> 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167</v>
      </c>
      <c r="D87" s="114" t="s">
        <v>59</v>
      </c>
      <c r="E87" s="114" t="s">
        <v>55</v>
      </c>
      <c r="F87" s="114" t="s">
        <v>56</v>
      </c>
      <c r="G87" s="114" t="s">
        <v>168</v>
      </c>
      <c r="H87" s="114" t="s">
        <v>169</v>
      </c>
      <c r="I87" s="114" t="s">
        <v>170</v>
      </c>
      <c r="J87" s="114" t="s">
        <v>149</v>
      </c>
      <c r="K87" s="115" t="s">
        <v>171</v>
      </c>
      <c r="L87" s="112"/>
      <c r="M87" s="57" t="s">
        <v>20</v>
      </c>
      <c r="N87" s="58" t="s">
        <v>44</v>
      </c>
      <c r="O87" s="58" t="s">
        <v>172</v>
      </c>
      <c r="P87" s="58" t="s">
        <v>173</v>
      </c>
      <c r="Q87" s="58" t="s">
        <v>174</v>
      </c>
      <c r="R87" s="58" t="s">
        <v>175</v>
      </c>
      <c r="S87" s="58" t="s">
        <v>176</v>
      </c>
      <c r="T87" s="59" t="s">
        <v>177</v>
      </c>
    </row>
    <row r="88" spans="2:65" s="1" customFormat="1" ht="22.9" customHeight="1">
      <c r="B88" s="33"/>
      <c r="C88" s="62" t="s">
        <v>178</v>
      </c>
      <c r="J88" s="116">
        <f>BK88</f>
        <v>0</v>
      </c>
      <c r="L88" s="33"/>
      <c r="M88" s="60"/>
      <c r="N88" s="51"/>
      <c r="O88" s="51"/>
      <c r="P88" s="117">
        <f>P89+P96+P116</f>
        <v>0</v>
      </c>
      <c r="Q88" s="51"/>
      <c r="R88" s="117">
        <f>R89+R96+R116</f>
        <v>0</v>
      </c>
      <c r="S88" s="51"/>
      <c r="T88" s="118">
        <f>T89+T96+T116</f>
        <v>0</v>
      </c>
      <c r="AT88" s="18" t="s">
        <v>73</v>
      </c>
      <c r="AU88" s="18" t="s">
        <v>150</v>
      </c>
      <c r="BK88" s="119">
        <f>BK89+BK96+BK116</f>
        <v>0</v>
      </c>
    </row>
    <row r="89" spans="2:65" s="11" customFormat="1" ht="25.9" customHeight="1">
      <c r="B89" s="120"/>
      <c r="D89" s="121" t="s">
        <v>73</v>
      </c>
      <c r="E89" s="122" t="s">
        <v>1066</v>
      </c>
      <c r="F89" s="122" t="s">
        <v>95</v>
      </c>
      <c r="I89" s="123"/>
      <c r="J89" s="124">
        <f>BK89</f>
        <v>0</v>
      </c>
      <c r="L89" s="120"/>
      <c r="M89" s="125"/>
      <c r="P89" s="126">
        <f>SUM(P90:P95)</f>
        <v>0</v>
      </c>
      <c r="R89" s="126">
        <f>SUM(R90:R95)</f>
        <v>0</v>
      </c>
      <c r="T89" s="127">
        <f>SUM(T90:T95)</f>
        <v>0</v>
      </c>
      <c r="AR89" s="121" t="s">
        <v>22</v>
      </c>
      <c r="AT89" s="128" t="s">
        <v>73</v>
      </c>
      <c r="AU89" s="128" t="s">
        <v>74</v>
      </c>
      <c r="AY89" s="121" t="s">
        <v>181</v>
      </c>
      <c r="BK89" s="129">
        <f>SUM(BK90:BK95)</f>
        <v>0</v>
      </c>
    </row>
    <row r="90" spans="2:65" s="1" customFormat="1" ht="24.2" customHeight="1">
      <c r="B90" s="33"/>
      <c r="C90" s="132" t="s">
        <v>22</v>
      </c>
      <c r="D90" s="132" t="s">
        <v>184</v>
      </c>
      <c r="E90" s="133" t="s">
        <v>1506</v>
      </c>
      <c r="F90" s="134" t="s">
        <v>1507</v>
      </c>
      <c r="G90" s="135" t="s">
        <v>1082</v>
      </c>
      <c r="H90" s="136">
        <v>8</v>
      </c>
      <c r="I90" s="137"/>
      <c r="J90" s="138">
        <f t="shared" ref="J90:J95" si="0">ROUND(I90*H90,2)</f>
        <v>0</v>
      </c>
      <c r="K90" s="134" t="s">
        <v>20</v>
      </c>
      <c r="L90" s="33"/>
      <c r="M90" s="139" t="s">
        <v>20</v>
      </c>
      <c r="N90" s="140" t="s">
        <v>45</v>
      </c>
      <c r="P90" s="141">
        <f t="shared" ref="P90:P95" si="1">O90*H90</f>
        <v>0</v>
      </c>
      <c r="Q90" s="141">
        <v>0</v>
      </c>
      <c r="R90" s="141">
        <f t="shared" ref="R90:R95" si="2">Q90*H90</f>
        <v>0</v>
      </c>
      <c r="S90" s="141">
        <v>0</v>
      </c>
      <c r="T90" s="142">
        <f t="shared" ref="T90:T95" si="3">S90*H90</f>
        <v>0</v>
      </c>
      <c r="AR90" s="143" t="s">
        <v>189</v>
      </c>
      <c r="AT90" s="143" t="s">
        <v>184</v>
      </c>
      <c r="AU90" s="143" t="s">
        <v>22</v>
      </c>
      <c r="AY90" s="18" t="s">
        <v>181</v>
      </c>
      <c r="BE90" s="144">
        <f t="shared" ref="BE90:BE95" si="4">IF(N90="základní",J90,0)</f>
        <v>0</v>
      </c>
      <c r="BF90" s="144">
        <f t="shared" ref="BF90:BF95" si="5">IF(N90="snížená",J90,0)</f>
        <v>0</v>
      </c>
      <c r="BG90" s="144">
        <f t="shared" ref="BG90:BG95" si="6">IF(N90="zákl. přenesená",J90,0)</f>
        <v>0</v>
      </c>
      <c r="BH90" s="144">
        <f t="shared" ref="BH90:BH95" si="7">IF(N90="sníž. přenesená",J90,0)</f>
        <v>0</v>
      </c>
      <c r="BI90" s="144">
        <f t="shared" ref="BI90:BI95" si="8">IF(N90="nulová",J90,0)</f>
        <v>0</v>
      </c>
      <c r="BJ90" s="18" t="s">
        <v>22</v>
      </c>
      <c r="BK90" s="144">
        <f t="shared" ref="BK90:BK95" si="9">ROUND(I90*H90,2)</f>
        <v>0</v>
      </c>
      <c r="BL90" s="18" t="s">
        <v>189</v>
      </c>
      <c r="BM90" s="143" t="s">
        <v>2639</v>
      </c>
    </row>
    <row r="91" spans="2:65" s="1" customFormat="1" ht="24.2" customHeight="1">
      <c r="B91" s="33"/>
      <c r="C91" s="132" t="s">
        <v>82</v>
      </c>
      <c r="D91" s="132" t="s">
        <v>184</v>
      </c>
      <c r="E91" s="133" t="s">
        <v>1509</v>
      </c>
      <c r="F91" s="134" t="s">
        <v>1510</v>
      </c>
      <c r="G91" s="135" t="s">
        <v>1082</v>
      </c>
      <c r="H91" s="136">
        <v>15</v>
      </c>
      <c r="I91" s="137"/>
      <c r="J91" s="138">
        <f t="shared" si="0"/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22</v>
      </c>
      <c r="BK91" s="144">
        <f t="shared" si="9"/>
        <v>0</v>
      </c>
      <c r="BL91" s="18" t="s">
        <v>189</v>
      </c>
      <c r="BM91" s="143" t="s">
        <v>2640</v>
      </c>
    </row>
    <row r="92" spans="2:65" s="1" customFormat="1" ht="24.2" customHeight="1">
      <c r="B92" s="33"/>
      <c r="C92" s="132" t="s">
        <v>182</v>
      </c>
      <c r="D92" s="132" t="s">
        <v>184</v>
      </c>
      <c r="E92" s="133" t="s">
        <v>1512</v>
      </c>
      <c r="F92" s="134" t="s">
        <v>1513</v>
      </c>
      <c r="G92" s="135" t="s">
        <v>1417</v>
      </c>
      <c r="H92" s="136">
        <v>35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2641</v>
      </c>
    </row>
    <row r="93" spans="2:65" s="1" customFormat="1" ht="16.5" customHeight="1">
      <c r="B93" s="33"/>
      <c r="C93" s="132" t="s">
        <v>189</v>
      </c>
      <c r="D93" s="132" t="s">
        <v>184</v>
      </c>
      <c r="E93" s="133" t="s">
        <v>1515</v>
      </c>
      <c r="F93" s="134" t="s">
        <v>1516</v>
      </c>
      <c r="G93" s="135" t="s">
        <v>452</v>
      </c>
      <c r="H93" s="136">
        <v>0.2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2642</v>
      </c>
    </row>
    <row r="94" spans="2:65" s="1" customFormat="1" ht="16.5" customHeight="1">
      <c r="B94" s="33"/>
      <c r="C94" s="132" t="s">
        <v>216</v>
      </c>
      <c r="D94" s="132" t="s">
        <v>184</v>
      </c>
      <c r="E94" s="133" t="s">
        <v>1518</v>
      </c>
      <c r="F94" s="134" t="s">
        <v>1519</v>
      </c>
      <c r="G94" s="135" t="s">
        <v>1239</v>
      </c>
      <c r="H94" s="136">
        <v>10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2643</v>
      </c>
    </row>
    <row r="95" spans="2:65" s="1" customFormat="1" ht="24.2" customHeight="1">
      <c r="B95" s="33"/>
      <c r="C95" s="132" t="s">
        <v>222</v>
      </c>
      <c r="D95" s="132" t="s">
        <v>184</v>
      </c>
      <c r="E95" s="133" t="s">
        <v>2644</v>
      </c>
      <c r="F95" s="134" t="s">
        <v>1522</v>
      </c>
      <c r="G95" s="135" t="s">
        <v>1082</v>
      </c>
      <c r="H95" s="136">
        <v>1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2645</v>
      </c>
    </row>
    <row r="96" spans="2:65" s="11" customFormat="1" ht="25.9" customHeight="1">
      <c r="B96" s="120"/>
      <c r="D96" s="121" t="s">
        <v>73</v>
      </c>
      <c r="E96" s="122" t="s">
        <v>1078</v>
      </c>
      <c r="F96" s="122" t="s">
        <v>2646</v>
      </c>
      <c r="I96" s="123"/>
      <c r="J96" s="124">
        <f>BK96</f>
        <v>0</v>
      </c>
      <c r="L96" s="120"/>
      <c r="M96" s="125"/>
      <c r="P96" s="126">
        <f>SUM(P97:P115)</f>
        <v>0</v>
      </c>
      <c r="R96" s="126">
        <f>SUM(R97:R115)</f>
        <v>0</v>
      </c>
      <c r="T96" s="127">
        <f>SUM(T97:T115)</f>
        <v>0</v>
      </c>
      <c r="AR96" s="121" t="s">
        <v>22</v>
      </c>
      <c r="AT96" s="128" t="s">
        <v>73</v>
      </c>
      <c r="AU96" s="128" t="s">
        <v>74</v>
      </c>
      <c r="AY96" s="121" t="s">
        <v>181</v>
      </c>
      <c r="BK96" s="129">
        <f>SUM(BK97:BK115)</f>
        <v>0</v>
      </c>
    </row>
    <row r="97" spans="2:65" s="1" customFormat="1" ht="37.9" customHeight="1">
      <c r="B97" s="33"/>
      <c r="C97" s="132" t="s">
        <v>231</v>
      </c>
      <c r="D97" s="132" t="s">
        <v>184</v>
      </c>
      <c r="E97" s="133" t="s">
        <v>22</v>
      </c>
      <c r="F97" s="134" t="s">
        <v>1402</v>
      </c>
      <c r="G97" s="135" t="s">
        <v>1070</v>
      </c>
      <c r="H97" s="136">
        <v>1</v>
      </c>
      <c r="I97" s="137"/>
      <c r="J97" s="138">
        <f t="shared" ref="J97:J115" si="10">ROUND(I97*H97,2)</f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ref="P97:P115" si="11">O97*H97</f>
        <v>0</v>
      </c>
      <c r="Q97" s="141">
        <v>0</v>
      </c>
      <c r="R97" s="141">
        <f t="shared" ref="R97:R115" si="12">Q97*H97</f>
        <v>0</v>
      </c>
      <c r="S97" s="141">
        <v>0</v>
      </c>
      <c r="T97" s="142">
        <f t="shared" ref="T97:T115" si="13">S97*H97</f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ref="BE97:BE115" si="14">IF(N97="základní",J97,0)</f>
        <v>0</v>
      </c>
      <c r="BF97" s="144">
        <f t="shared" ref="BF97:BF115" si="15">IF(N97="snížená",J97,0)</f>
        <v>0</v>
      </c>
      <c r="BG97" s="144">
        <f t="shared" ref="BG97:BG115" si="16">IF(N97="zákl. přenesená",J97,0)</f>
        <v>0</v>
      </c>
      <c r="BH97" s="144">
        <f t="shared" ref="BH97:BH115" si="17">IF(N97="sníž. přenesená",J97,0)</f>
        <v>0</v>
      </c>
      <c r="BI97" s="144">
        <f t="shared" ref="BI97:BI115" si="18">IF(N97="nulová",J97,0)</f>
        <v>0</v>
      </c>
      <c r="BJ97" s="18" t="s">
        <v>22</v>
      </c>
      <c r="BK97" s="144">
        <f t="shared" ref="BK97:BK115" si="19">ROUND(I97*H97,2)</f>
        <v>0</v>
      </c>
      <c r="BL97" s="18" t="s">
        <v>189</v>
      </c>
      <c r="BM97" s="143" t="s">
        <v>2647</v>
      </c>
    </row>
    <row r="98" spans="2:65" s="1" customFormat="1" ht="37.9" customHeight="1">
      <c r="B98" s="33"/>
      <c r="C98" s="132" t="s">
        <v>262</v>
      </c>
      <c r="D98" s="132" t="s">
        <v>184</v>
      </c>
      <c r="E98" s="133" t="s">
        <v>82</v>
      </c>
      <c r="F98" s="134" t="s">
        <v>1407</v>
      </c>
      <c r="G98" s="135" t="s">
        <v>1070</v>
      </c>
      <c r="H98" s="136">
        <v>2</v>
      </c>
      <c r="I98" s="137"/>
      <c r="J98" s="138">
        <f t="shared" si="1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1"/>
        <v>0</v>
      </c>
      <c r="Q98" s="141">
        <v>0</v>
      </c>
      <c r="R98" s="141">
        <f t="shared" si="12"/>
        <v>0</v>
      </c>
      <c r="S98" s="141">
        <v>0</v>
      </c>
      <c r="T98" s="142">
        <f t="shared" si="1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14"/>
        <v>0</v>
      </c>
      <c r="BF98" s="144">
        <f t="shared" si="15"/>
        <v>0</v>
      </c>
      <c r="BG98" s="144">
        <f t="shared" si="16"/>
        <v>0</v>
      </c>
      <c r="BH98" s="144">
        <f t="shared" si="17"/>
        <v>0</v>
      </c>
      <c r="BI98" s="144">
        <f t="shared" si="18"/>
        <v>0</v>
      </c>
      <c r="BJ98" s="18" t="s">
        <v>22</v>
      </c>
      <c r="BK98" s="144">
        <f t="shared" si="19"/>
        <v>0</v>
      </c>
      <c r="BL98" s="18" t="s">
        <v>189</v>
      </c>
      <c r="BM98" s="143" t="s">
        <v>2648</v>
      </c>
    </row>
    <row r="99" spans="2:65" s="1" customFormat="1" ht="37.9" customHeight="1">
      <c r="B99" s="33"/>
      <c r="C99" s="132" t="s">
        <v>267</v>
      </c>
      <c r="D99" s="132" t="s">
        <v>184</v>
      </c>
      <c r="E99" s="133" t="s">
        <v>182</v>
      </c>
      <c r="F99" s="134" t="s">
        <v>1409</v>
      </c>
      <c r="G99" s="135" t="s">
        <v>1070</v>
      </c>
      <c r="H99" s="136">
        <v>8</v>
      </c>
      <c r="I99" s="137"/>
      <c r="J99" s="138">
        <f t="shared" si="1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1"/>
        <v>0</v>
      </c>
      <c r="Q99" s="141">
        <v>0</v>
      </c>
      <c r="R99" s="141">
        <f t="shared" si="12"/>
        <v>0</v>
      </c>
      <c r="S99" s="141">
        <v>0</v>
      </c>
      <c r="T99" s="142">
        <f t="shared" si="1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14"/>
        <v>0</v>
      </c>
      <c r="BF99" s="144">
        <f t="shared" si="15"/>
        <v>0</v>
      </c>
      <c r="BG99" s="144">
        <f t="shared" si="16"/>
        <v>0</v>
      </c>
      <c r="BH99" s="144">
        <f t="shared" si="17"/>
        <v>0</v>
      </c>
      <c r="BI99" s="144">
        <f t="shared" si="18"/>
        <v>0</v>
      </c>
      <c r="BJ99" s="18" t="s">
        <v>22</v>
      </c>
      <c r="BK99" s="144">
        <f t="shared" si="19"/>
        <v>0</v>
      </c>
      <c r="BL99" s="18" t="s">
        <v>189</v>
      </c>
      <c r="BM99" s="143" t="s">
        <v>2649</v>
      </c>
    </row>
    <row r="100" spans="2:65" s="1" customFormat="1" ht="37.9" customHeight="1">
      <c r="B100" s="33"/>
      <c r="C100" s="132" t="s">
        <v>27</v>
      </c>
      <c r="D100" s="132" t="s">
        <v>184</v>
      </c>
      <c r="E100" s="133" t="s">
        <v>216</v>
      </c>
      <c r="F100" s="134" t="s">
        <v>1411</v>
      </c>
      <c r="G100" s="135" t="s">
        <v>1070</v>
      </c>
      <c r="H100" s="136">
        <v>2</v>
      </c>
      <c r="I100" s="137"/>
      <c r="J100" s="138">
        <f t="shared" si="1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1"/>
        <v>0</v>
      </c>
      <c r="Q100" s="141">
        <v>0</v>
      </c>
      <c r="R100" s="141">
        <f t="shared" si="12"/>
        <v>0</v>
      </c>
      <c r="S100" s="141">
        <v>0</v>
      </c>
      <c r="T100" s="142">
        <f t="shared" si="1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14"/>
        <v>0</v>
      </c>
      <c r="BF100" s="144">
        <f t="shared" si="15"/>
        <v>0</v>
      </c>
      <c r="BG100" s="144">
        <f t="shared" si="16"/>
        <v>0</v>
      </c>
      <c r="BH100" s="144">
        <f t="shared" si="17"/>
        <v>0</v>
      </c>
      <c r="BI100" s="144">
        <f t="shared" si="18"/>
        <v>0</v>
      </c>
      <c r="BJ100" s="18" t="s">
        <v>22</v>
      </c>
      <c r="BK100" s="144">
        <f t="shared" si="19"/>
        <v>0</v>
      </c>
      <c r="BL100" s="18" t="s">
        <v>189</v>
      </c>
      <c r="BM100" s="143" t="s">
        <v>2650</v>
      </c>
    </row>
    <row r="101" spans="2:65" s="1" customFormat="1" ht="37.9" customHeight="1">
      <c r="B101" s="33"/>
      <c r="C101" s="132" t="s">
        <v>277</v>
      </c>
      <c r="D101" s="132" t="s">
        <v>184</v>
      </c>
      <c r="E101" s="133" t="s">
        <v>222</v>
      </c>
      <c r="F101" s="134" t="s">
        <v>1413</v>
      </c>
      <c r="G101" s="135" t="s">
        <v>1070</v>
      </c>
      <c r="H101" s="136">
        <v>4</v>
      </c>
      <c r="I101" s="137"/>
      <c r="J101" s="138">
        <f t="shared" si="1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1"/>
        <v>0</v>
      </c>
      <c r="Q101" s="141">
        <v>0</v>
      </c>
      <c r="R101" s="141">
        <f t="shared" si="12"/>
        <v>0</v>
      </c>
      <c r="S101" s="141">
        <v>0</v>
      </c>
      <c r="T101" s="142">
        <f t="shared" si="1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14"/>
        <v>0</v>
      </c>
      <c r="BF101" s="144">
        <f t="shared" si="15"/>
        <v>0</v>
      </c>
      <c r="BG101" s="144">
        <f t="shared" si="16"/>
        <v>0</v>
      </c>
      <c r="BH101" s="144">
        <f t="shared" si="17"/>
        <v>0</v>
      </c>
      <c r="BI101" s="144">
        <f t="shared" si="18"/>
        <v>0</v>
      </c>
      <c r="BJ101" s="18" t="s">
        <v>22</v>
      </c>
      <c r="BK101" s="144">
        <f t="shared" si="19"/>
        <v>0</v>
      </c>
      <c r="BL101" s="18" t="s">
        <v>189</v>
      </c>
      <c r="BM101" s="143" t="s">
        <v>2651</v>
      </c>
    </row>
    <row r="102" spans="2:65" s="1" customFormat="1" ht="33" customHeight="1">
      <c r="B102" s="33"/>
      <c r="C102" s="132" t="s">
        <v>308</v>
      </c>
      <c r="D102" s="132" t="s">
        <v>184</v>
      </c>
      <c r="E102" s="133" t="s">
        <v>1415</v>
      </c>
      <c r="F102" s="134" t="s">
        <v>1416</v>
      </c>
      <c r="G102" s="135" t="s">
        <v>1417</v>
      </c>
      <c r="H102" s="136">
        <v>8</v>
      </c>
      <c r="I102" s="137"/>
      <c r="J102" s="138">
        <f t="shared" si="1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1"/>
        <v>0</v>
      </c>
      <c r="Q102" s="141">
        <v>0</v>
      </c>
      <c r="R102" s="141">
        <f t="shared" si="12"/>
        <v>0</v>
      </c>
      <c r="S102" s="141">
        <v>0</v>
      </c>
      <c r="T102" s="142">
        <f t="shared" si="1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14"/>
        <v>0</v>
      </c>
      <c r="BF102" s="144">
        <f t="shared" si="15"/>
        <v>0</v>
      </c>
      <c r="BG102" s="144">
        <f t="shared" si="16"/>
        <v>0</v>
      </c>
      <c r="BH102" s="144">
        <f t="shared" si="17"/>
        <v>0</v>
      </c>
      <c r="BI102" s="144">
        <f t="shared" si="18"/>
        <v>0</v>
      </c>
      <c r="BJ102" s="18" t="s">
        <v>22</v>
      </c>
      <c r="BK102" s="144">
        <f t="shared" si="19"/>
        <v>0</v>
      </c>
      <c r="BL102" s="18" t="s">
        <v>189</v>
      </c>
      <c r="BM102" s="143" t="s">
        <v>2652</v>
      </c>
    </row>
    <row r="103" spans="2:65" s="1" customFormat="1" ht="24.2" customHeight="1">
      <c r="B103" s="33"/>
      <c r="C103" s="132" t="s">
        <v>317</v>
      </c>
      <c r="D103" s="132" t="s">
        <v>184</v>
      </c>
      <c r="E103" s="133" t="s">
        <v>1422</v>
      </c>
      <c r="F103" s="134" t="s">
        <v>1423</v>
      </c>
      <c r="G103" s="135" t="s">
        <v>1417</v>
      </c>
      <c r="H103" s="136">
        <v>6</v>
      </c>
      <c r="I103" s="137"/>
      <c r="J103" s="138">
        <f t="shared" si="1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1"/>
        <v>0</v>
      </c>
      <c r="Q103" s="141">
        <v>0</v>
      </c>
      <c r="R103" s="141">
        <f t="shared" si="12"/>
        <v>0</v>
      </c>
      <c r="S103" s="141">
        <v>0</v>
      </c>
      <c r="T103" s="142">
        <f t="shared" si="1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14"/>
        <v>0</v>
      </c>
      <c r="BF103" s="144">
        <f t="shared" si="15"/>
        <v>0</v>
      </c>
      <c r="BG103" s="144">
        <f t="shared" si="16"/>
        <v>0</v>
      </c>
      <c r="BH103" s="144">
        <f t="shared" si="17"/>
        <v>0</v>
      </c>
      <c r="BI103" s="144">
        <f t="shared" si="18"/>
        <v>0</v>
      </c>
      <c r="BJ103" s="18" t="s">
        <v>22</v>
      </c>
      <c r="BK103" s="144">
        <f t="shared" si="19"/>
        <v>0</v>
      </c>
      <c r="BL103" s="18" t="s">
        <v>189</v>
      </c>
      <c r="BM103" s="143" t="s">
        <v>2653</v>
      </c>
    </row>
    <row r="104" spans="2:65" s="1" customFormat="1" ht="24.2" customHeight="1">
      <c r="B104" s="33"/>
      <c r="C104" s="132" t="s">
        <v>322</v>
      </c>
      <c r="D104" s="132" t="s">
        <v>184</v>
      </c>
      <c r="E104" s="133" t="s">
        <v>1425</v>
      </c>
      <c r="F104" s="134" t="s">
        <v>1426</v>
      </c>
      <c r="G104" s="135" t="s">
        <v>1417</v>
      </c>
      <c r="H104" s="136">
        <v>1</v>
      </c>
      <c r="I104" s="137"/>
      <c r="J104" s="138">
        <f t="shared" si="1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1"/>
        <v>0</v>
      </c>
      <c r="Q104" s="141">
        <v>0</v>
      </c>
      <c r="R104" s="141">
        <f t="shared" si="12"/>
        <v>0</v>
      </c>
      <c r="S104" s="141">
        <v>0</v>
      </c>
      <c r="T104" s="142">
        <f t="shared" si="1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14"/>
        <v>0</v>
      </c>
      <c r="BF104" s="144">
        <f t="shared" si="15"/>
        <v>0</v>
      </c>
      <c r="BG104" s="144">
        <f t="shared" si="16"/>
        <v>0</v>
      </c>
      <c r="BH104" s="144">
        <f t="shared" si="17"/>
        <v>0</v>
      </c>
      <c r="BI104" s="144">
        <f t="shared" si="18"/>
        <v>0</v>
      </c>
      <c r="BJ104" s="18" t="s">
        <v>22</v>
      </c>
      <c r="BK104" s="144">
        <f t="shared" si="19"/>
        <v>0</v>
      </c>
      <c r="BL104" s="18" t="s">
        <v>189</v>
      </c>
      <c r="BM104" s="143" t="s">
        <v>2654</v>
      </c>
    </row>
    <row r="105" spans="2:65" s="1" customFormat="1" ht="24.2" customHeight="1">
      <c r="B105" s="33"/>
      <c r="C105" s="132" t="s">
        <v>329</v>
      </c>
      <c r="D105" s="132" t="s">
        <v>184</v>
      </c>
      <c r="E105" s="133" t="s">
        <v>1428</v>
      </c>
      <c r="F105" s="134" t="s">
        <v>1429</v>
      </c>
      <c r="G105" s="135" t="s">
        <v>211</v>
      </c>
      <c r="H105" s="136">
        <v>2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2655</v>
      </c>
    </row>
    <row r="106" spans="2:65" s="1" customFormat="1" ht="24.2" customHeight="1">
      <c r="B106" s="33"/>
      <c r="C106" s="132" t="s">
        <v>337</v>
      </c>
      <c r="D106" s="132" t="s">
        <v>184</v>
      </c>
      <c r="E106" s="133" t="s">
        <v>1431</v>
      </c>
      <c r="F106" s="134" t="s">
        <v>1432</v>
      </c>
      <c r="G106" s="135" t="s">
        <v>1239</v>
      </c>
      <c r="H106" s="136">
        <v>20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2656</v>
      </c>
    </row>
    <row r="107" spans="2:65" s="1" customFormat="1" ht="24.2" customHeight="1">
      <c r="B107" s="33"/>
      <c r="C107" s="132" t="s">
        <v>7</v>
      </c>
      <c r="D107" s="132" t="s">
        <v>184</v>
      </c>
      <c r="E107" s="133" t="s">
        <v>1437</v>
      </c>
      <c r="F107" s="134" t="s">
        <v>1438</v>
      </c>
      <c r="G107" s="135" t="s">
        <v>211</v>
      </c>
      <c r="H107" s="136">
        <v>2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2657</v>
      </c>
    </row>
    <row r="108" spans="2:65" s="1" customFormat="1" ht="24.2" customHeight="1">
      <c r="B108" s="33"/>
      <c r="C108" s="132" t="s">
        <v>359</v>
      </c>
      <c r="D108" s="132" t="s">
        <v>184</v>
      </c>
      <c r="E108" s="133" t="s">
        <v>1440</v>
      </c>
      <c r="F108" s="134" t="s">
        <v>1441</v>
      </c>
      <c r="G108" s="135" t="s">
        <v>1070</v>
      </c>
      <c r="H108" s="136">
        <v>2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2658</v>
      </c>
    </row>
    <row r="109" spans="2:65" s="1" customFormat="1" ht="24.2" customHeight="1">
      <c r="B109" s="33"/>
      <c r="C109" s="132" t="s">
        <v>365</v>
      </c>
      <c r="D109" s="132" t="s">
        <v>184</v>
      </c>
      <c r="E109" s="133" t="s">
        <v>1443</v>
      </c>
      <c r="F109" s="134" t="s">
        <v>1444</v>
      </c>
      <c r="G109" s="135" t="s">
        <v>1070</v>
      </c>
      <c r="H109" s="136">
        <v>2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2659</v>
      </c>
    </row>
    <row r="110" spans="2:65" s="1" customFormat="1" ht="24.2" customHeight="1">
      <c r="B110" s="33"/>
      <c r="C110" s="132" t="s">
        <v>378</v>
      </c>
      <c r="D110" s="132" t="s">
        <v>184</v>
      </c>
      <c r="E110" s="133" t="s">
        <v>1449</v>
      </c>
      <c r="F110" s="134" t="s">
        <v>1450</v>
      </c>
      <c r="G110" s="135" t="s">
        <v>1341</v>
      </c>
      <c r="H110" s="136">
        <v>2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2660</v>
      </c>
    </row>
    <row r="111" spans="2:65" s="1" customFormat="1" ht="24.2" customHeight="1">
      <c r="B111" s="33"/>
      <c r="C111" s="132" t="s">
        <v>313</v>
      </c>
      <c r="D111" s="132" t="s">
        <v>184</v>
      </c>
      <c r="E111" s="133" t="s">
        <v>2661</v>
      </c>
      <c r="F111" s="134" t="s">
        <v>1420</v>
      </c>
      <c r="G111" s="135" t="s">
        <v>1417</v>
      </c>
      <c r="H111" s="136">
        <v>1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2662</v>
      </c>
    </row>
    <row r="112" spans="2:65" s="1" customFormat="1" ht="16.5" customHeight="1">
      <c r="B112" s="33"/>
      <c r="C112" s="132" t="s">
        <v>348</v>
      </c>
      <c r="D112" s="132" t="s">
        <v>184</v>
      </c>
      <c r="E112" s="133" t="s">
        <v>2663</v>
      </c>
      <c r="F112" s="134" t="s">
        <v>1435</v>
      </c>
      <c r="G112" s="135" t="s">
        <v>1070</v>
      </c>
      <c r="H112" s="136">
        <v>1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2664</v>
      </c>
    </row>
    <row r="113" spans="2:65" s="1" customFormat="1" ht="33" customHeight="1">
      <c r="B113" s="33"/>
      <c r="C113" s="132" t="s">
        <v>8</v>
      </c>
      <c r="D113" s="132" t="s">
        <v>184</v>
      </c>
      <c r="E113" s="133" t="s">
        <v>1452</v>
      </c>
      <c r="F113" s="134" t="s">
        <v>1453</v>
      </c>
      <c r="G113" s="135" t="s">
        <v>1417</v>
      </c>
      <c r="H113" s="136">
        <v>1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2665</v>
      </c>
    </row>
    <row r="114" spans="2:65" s="1" customFormat="1" ht="142.15" customHeight="1">
      <c r="B114" s="33"/>
      <c r="C114" s="132" t="s">
        <v>370</v>
      </c>
      <c r="D114" s="132" t="s">
        <v>184</v>
      </c>
      <c r="E114" s="133" t="s">
        <v>2666</v>
      </c>
      <c r="F114" s="134" t="s">
        <v>2667</v>
      </c>
      <c r="G114" s="135" t="s">
        <v>1070</v>
      </c>
      <c r="H114" s="136">
        <v>1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2668</v>
      </c>
    </row>
    <row r="115" spans="2:65" s="1" customFormat="1" ht="33" customHeight="1">
      <c r="B115" s="33"/>
      <c r="C115" s="132" t="s">
        <v>303</v>
      </c>
      <c r="D115" s="132" t="s">
        <v>184</v>
      </c>
      <c r="E115" s="133" t="s">
        <v>1455</v>
      </c>
      <c r="F115" s="134" t="s">
        <v>1456</v>
      </c>
      <c r="G115" s="135" t="s">
        <v>1417</v>
      </c>
      <c r="H115" s="136">
        <v>9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2669</v>
      </c>
    </row>
    <row r="116" spans="2:65" s="11" customFormat="1" ht="25.9" customHeight="1">
      <c r="B116" s="120"/>
      <c r="D116" s="121" t="s">
        <v>73</v>
      </c>
      <c r="E116" s="122" t="s">
        <v>1138</v>
      </c>
      <c r="F116" s="122" t="s">
        <v>1461</v>
      </c>
      <c r="I116" s="123"/>
      <c r="J116" s="124">
        <f>BK116</f>
        <v>0</v>
      </c>
      <c r="L116" s="120"/>
      <c r="M116" s="125"/>
      <c r="P116" s="126">
        <f>SUM(P117:P130)</f>
        <v>0</v>
      </c>
      <c r="R116" s="126">
        <f>SUM(R117:R130)</f>
        <v>0</v>
      </c>
      <c r="T116" s="127">
        <f>SUM(T117:T130)</f>
        <v>0</v>
      </c>
      <c r="AR116" s="121" t="s">
        <v>22</v>
      </c>
      <c r="AT116" s="128" t="s">
        <v>73</v>
      </c>
      <c r="AU116" s="128" t="s">
        <v>74</v>
      </c>
      <c r="AY116" s="121" t="s">
        <v>181</v>
      </c>
      <c r="BK116" s="129">
        <f>SUM(BK117:BK130)</f>
        <v>0</v>
      </c>
    </row>
    <row r="117" spans="2:65" s="1" customFormat="1" ht="24.2" customHeight="1">
      <c r="B117" s="33"/>
      <c r="C117" s="132" t="s">
        <v>402</v>
      </c>
      <c r="D117" s="132" t="s">
        <v>184</v>
      </c>
      <c r="E117" s="133" t="s">
        <v>1468</v>
      </c>
      <c r="F117" s="134" t="s">
        <v>1469</v>
      </c>
      <c r="G117" s="135" t="s">
        <v>1341</v>
      </c>
      <c r="H117" s="136">
        <v>4</v>
      </c>
      <c r="I117" s="137"/>
      <c r="J117" s="138">
        <f t="shared" ref="J117:J130" si="20">ROUND(I117*H117,2)</f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ref="P117:P130" si="21">O117*H117</f>
        <v>0</v>
      </c>
      <c r="Q117" s="141">
        <v>0</v>
      </c>
      <c r="R117" s="141">
        <f t="shared" ref="R117:R130" si="22">Q117*H117</f>
        <v>0</v>
      </c>
      <c r="S117" s="141">
        <v>0</v>
      </c>
      <c r="T117" s="142">
        <f t="shared" ref="T117:T130" si="23">S117*H117</f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ref="BE117:BE130" si="24">IF(N117="základní",J117,0)</f>
        <v>0</v>
      </c>
      <c r="BF117" s="144">
        <f t="shared" ref="BF117:BF130" si="25">IF(N117="snížená",J117,0)</f>
        <v>0</v>
      </c>
      <c r="BG117" s="144">
        <f t="shared" ref="BG117:BG130" si="26">IF(N117="zákl. přenesená",J117,0)</f>
        <v>0</v>
      </c>
      <c r="BH117" s="144">
        <f t="shared" ref="BH117:BH130" si="27">IF(N117="sníž. přenesená",J117,0)</f>
        <v>0</v>
      </c>
      <c r="BI117" s="144">
        <f t="shared" ref="BI117:BI130" si="28">IF(N117="nulová",J117,0)</f>
        <v>0</v>
      </c>
      <c r="BJ117" s="18" t="s">
        <v>22</v>
      </c>
      <c r="BK117" s="144">
        <f t="shared" ref="BK117:BK130" si="29">ROUND(I117*H117,2)</f>
        <v>0</v>
      </c>
      <c r="BL117" s="18" t="s">
        <v>189</v>
      </c>
      <c r="BM117" s="143" t="s">
        <v>2670</v>
      </c>
    </row>
    <row r="118" spans="2:65" s="1" customFormat="1" ht="33" customHeight="1">
      <c r="B118" s="33"/>
      <c r="C118" s="132" t="s">
        <v>418</v>
      </c>
      <c r="D118" s="132" t="s">
        <v>184</v>
      </c>
      <c r="E118" s="133" t="s">
        <v>1474</v>
      </c>
      <c r="F118" s="134" t="s">
        <v>1475</v>
      </c>
      <c r="G118" s="135" t="s">
        <v>1341</v>
      </c>
      <c r="H118" s="136">
        <v>3</v>
      </c>
      <c r="I118" s="137"/>
      <c r="J118" s="138">
        <f t="shared" si="2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21"/>
        <v>0</v>
      </c>
      <c r="Q118" s="141">
        <v>0</v>
      </c>
      <c r="R118" s="141">
        <f t="shared" si="22"/>
        <v>0</v>
      </c>
      <c r="S118" s="141">
        <v>0</v>
      </c>
      <c r="T118" s="142">
        <f t="shared" si="2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24"/>
        <v>0</v>
      </c>
      <c r="BF118" s="144">
        <f t="shared" si="25"/>
        <v>0</v>
      </c>
      <c r="BG118" s="144">
        <f t="shared" si="26"/>
        <v>0</v>
      </c>
      <c r="BH118" s="144">
        <f t="shared" si="27"/>
        <v>0</v>
      </c>
      <c r="BI118" s="144">
        <f t="shared" si="28"/>
        <v>0</v>
      </c>
      <c r="BJ118" s="18" t="s">
        <v>22</v>
      </c>
      <c r="BK118" s="144">
        <f t="shared" si="29"/>
        <v>0</v>
      </c>
      <c r="BL118" s="18" t="s">
        <v>189</v>
      </c>
      <c r="BM118" s="143" t="s">
        <v>2671</v>
      </c>
    </row>
    <row r="119" spans="2:65" s="1" customFormat="1" ht="16.5" customHeight="1">
      <c r="B119" s="33"/>
      <c r="C119" s="132" t="s">
        <v>431</v>
      </c>
      <c r="D119" s="132" t="s">
        <v>184</v>
      </c>
      <c r="E119" s="133" t="s">
        <v>1480</v>
      </c>
      <c r="F119" s="134" t="s">
        <v>1481</v>
      </c>
      <c r="G119" s="135" t="s">
        <v>1341</v>
      </c>
      <c r="H119" s="136">
        <v>2</v>
      </c>
      <c r="I119" s="137"/>
      <c r="J119" s="138">
        <f t="shared" si="2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21"/>
        <v>0</v>
      </c>
      <c r="Q119" s="141">
        <v>0</v>
      </c>
      <c r="R119" s="141">
        <f t="shared" si="22"/>
        <v>0</v>
      </c>
      <c r="S119" s="141">
        <v>0</v>
      </c>
      <c r="T119" s="142">
        <f t="shared" si="2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24"/>
        <v>0</v>
      </c>
      <c r="BF119" s="144">
        <f t="shared" si="25"/>
        <v>0</v>
      </c>
      <c r="BG119" s="144">
        <f t="shared" si="26"/>
        <v>0</v>
      </c>
      <c r="BH119" s="144">
        <f t="shared" si="27"/>
        <v>0</v>
      </c>
      <c r="BI119" s="144">
        <f t="shared" si="28"/>
        <v>0</v>
      </c>
      <c r="BJ119" s="18" t="s">
        <v>22</v>
      </c>
      <c r="BK119" s="144">
        <f t="shared" si="29"/>
        <v>0</v>
      </c>
      <c r="BL119" s="18" t="s">
        <v>189</v>
      </c>
      <c r="BM119" s="143" t="s">
        <v>2672</v>
      </c>
    </row>
    <row r="120" spans="2:65" s="1" customFormat="1" ht="16.5" customHeight="1">
      <c r="B120" s="33"/>
      <c r="C120" s="132" t="s">
        <v>396</v>
      </c>
      <c r="D120" s="132" t="s">
        <v>184</v>
      </c>
      <c r="E120" s="133" t="s">
        <v>1945</v>
      </c>
      <c r="F120" s="134" t="s">
        <v>1946</v>
      </c>
      <c r="G120" s="135" t="s">
        <v>1070</v>
      </c>
      <c r="H120" s="136">
        <v>1</v>
      </c>
      <c r="I120" s="137"/>
      <c r="J120" s="138">
        <f t="shared" si="2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21"/>
        <v>0</v>
      </c>
      <c r="Q120" s="141">
        <v>0</v>
      </c>
      <c r="R120" s="141">
        <f t="shared" si="22"/>
        <v>0</v>
      </c>
      <c r="S120" s="141">
        <v>0</v>
      </c>
      <c r="T120" s="142">
        <f t="shared" si="2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24"/>
        <v>0</v>
      </c>
      <c r="BF120" s="144">
        <f t="shared" si="25"/>
        <v>0</v>
      </c>
      <c r="BG120" s="144">
        <f t="shared" si="26"/>
        <v>0</v>
      </c>
      <c r="BH120" s="144">
        <f t="shared" si="27"/>
        <v>0</v>
      </c>
      <c r="BI120" s="144">
        <f t="shared" si="28"/>
        <v>0</v>
      </c>
      <c r="BJ120" s="18" t="s">
        <v>22</v>
      </c>
      <c r="BK120" s="144">
        <f t="shared" si="29"/>
        <v>0</v>
      </c>
      <c r="BL120" s="18" t="s">
        <v>189</v>
      </c>
      <c r="BM120" s="143" t="s">
        <v>2673</v>
      </c>
    </row>
    <row r="121" spans="2:65" s="1" customFormat="1" ht="24.2" customHeight="1">
      <c r="B121" s="33"/>
      <c r="C121" s="132" t="s">
        <v>385</v>
      </c>
      <c r="D121" s="132" t="s">
        <v>184</v>
      </c>
      <c r="E121" s="133" t="s">
        <v>2674</v>
      </c>
      <c r="F121" s="134" t="s">
        <v>1463</v>
      </c>
      <c r="G121" s="135" t="s">
        <v>1070</v>
      </c>
      <c r="H121" s="136">
        <v>1</v>
      </c>
      <c r="I121" s="137"/>
      <c r="J121" s="138">
        <f t="shared" si="2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21"/>
        <v>0</v>
      </c>
      <c r="Q121" s="141">
        <v>0</v>
      </c>
      <c r="R121" s="141">
        <f t="shared" si="22"/>
        <v>0</v>
      </c>
      <c r="S121" s="141">
        <v>0</v>
      </c>
      <c r="T121" s="142">
        <f t="shared" si="2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24"/>
        <v>0</v>
      </c>
      <c r="BF121" s="144">
        <f t="shared" si="25"/>
        <v>0</v>
      </c>
      <c r="BG121" s="144">
        <f t="shared" si="26"/>
        <v>0</v>
      </c>
      <c r="BH121" s="144">
        <f t="shared" si="27"/>
        <v>0</v>
      </c>
      <c r="BI121" s="144">
        <f t="shared" si="28"/>
        <v>0</v>
      </c>
      <c r="BJ121" s="18" t="s">
        <v>22</v>
      </c>
      <c r="BK121" s="144">
        <f t="shared" si="29"/>
        <v>0</v>
      </c>
      <c r="BL121" s="18" t="s">
        <v>189</v>
      </c>
      <c r="BM121" s="143" t="s">
        <v>2675</v>
      </c>
    </row>
    <row r="122" spans="2:65" s="1" customFormat="1" ht="37.9" customHeight="1">
      <c r="B122" s="33"/>
      <c r="C122" s="132" t="s">
        <v>409</v>
      </c>
      <c r="D122" s="132" t="s">
        <v>184</v>
      </c>
      <c r="E122" s="133" t="s">
        <v>2676</v>
      </c>
      <c r="F122" s="134" t="s">
        <v>2677</v>
      </c>
      <c r="G122" s="135" t="s">
        <v>1070</v>
      </c>
      <c r="H122" s="136">
        <v>1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2678</v>
      </c>
    </row>
    <row r="123" spans="2:65" s="1" customFormat="1" ht="24.2" customHeight="1">
      <c r="B123" s="33"/>
      <c r="C123" s="132" t="s">
        <v>424</v>
      </c>
      <c r="D123" s="132" t="s">
        <v>184</v>
      </c>
      <c r="E123" s="133" t="s">
        <v>2679</v>
      </c>
      <c r="F123" s="134" t="s">
        <v>1478</v>
      </c>
      <c r="G123" s="135" t="s">
        <v>1070</v>
      </c>
      <c r="H123" s="136">
        <v>1</v>
      </c>
      <c r="I123" s="137"/>
      <c r="J123" s="138">
        <f t="shared" si="2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21"/>
        <v>0</v>
      </c>
      <c r="Q123" s="141">
        <v>0</v>
      </c>
      <c r="R123" s="141">
        <f t="shared" si="22"/>
        <v>0</v>
      </c>
      <c r="S123" s="141">
        <v>0</v>
      </c>
      <c r="T123" s="142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2680</v>
      </c>
    </row>
    <row r="124" spans="2:65" s="1" customFormat="1" ht="24.2" customHeight="1">
      <c r="B124" s="33"/>
      <c r="C124" s="132" t="s">
        <v>436</v>
      </c>
      <c r="D124" s="132" t="s">
        <v>184</v>
      </c>
      <c r="E124" s="133" t="s">
        <v>2681</v>
      </c>
      <c r="F124" s="134" t="s">
        <v>2682</v>
      </c>
      <c r="G124" s="135" t="s">
        <v>1070</v>
      </c>
      <c r="H124" s="136">
        <v>1</v>
      </c>
      <c r="I124" s="137"/>
      <c r="J124" s="138">
        <f t="shared" si="2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21"/>
        <v>0</v>
      </c>
      <c r="Q124" s="141">
        <v>0</v>
      </c>
      <c r="R124" s="141">
        <f t="shared" si="22"/>
        <v>0</v>
      </c>
      <c r="S124" s="141">
        <v>0</v>
      </c>
      <c r="T124" s="142">
        <f t="shared" si="2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24"/>
        <v>0</v>
      </c>
      <c r="BF124" s="144">
        <f t="shared" si="25"/>
        <v>0</v>
      </c>
      <c r="BG124" s="144">
        <f t="shared" si="26"/>
        <v>0</v>
      </c>
      <c r="BH124" s="144">
        <f t="shared" si="27"/>
        <v>0</v>
      </c>
      <c r="BI124" s="144">
        <f t="shared" si="28"/>
        <v>0</v>
      </c>
      <c r="BJ124" s="18" t="s">
        <v>22</v>
      </c>
      <c r="BK124" s="144">
        <f t="shared" si="29"/>
        <v>0</v>
      </c>
      <c r="BL124" s="18" t="s">
        <v>189</v>
      </c>
      <c r="BM124" s="143" t="s">
        <v>2683</v>
      </c>
    </row>
    <row r="125" spans="2:65" s="1" customFormat="1" ht="16.5" customHeight="1">
      <c r="B125" s="33"/>
      <c r="C125" s="132" t="s">
        <v>441</v>
      </c>
      <c r="D125" s="132" t="s">
        <v>184</v>
      </c>
      <c r="E125" s="133" t="s">
        <v>2684</v>
      </c>
      <c r="F125" s="134" t="s">
        <v>1487</v>
      </c>
      <c r="G125" s="135" t="s">
        <v>1070</v>
      </c>
      <c r="H125" s="136">
        <v>1</v>
      </c>
      <c r="I125" s="137"/>
      <c r="J125" s="138">
        <f t="shared" si="2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21"/>
        <v>0</v>
      </c>
      <c r="Q125" s="141">
        <v>0</v>
      </c>
      <c r="R125" s="141">
        <f t="shared" si="22"/>
        <v>0</v>
      </c>
      <c r="S125" s="141">
        <v>0</v>
      </c>
      <c r="T125" s="142">
        <f t="shared" si="2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24"/>
        <v>0</v>
      </c>
      <c r="BF125" s="144">
        <f t="shared" si="25"/>
        <v>0</v>
      </c>
      <c r="BG125" s="144">
        <f t="shared" si="26"/>
        <v>0</v>
      </c>
      <c r="BH125" s="144">
        <f t="shared" si="27"/>
        <v>0</v>
      </c>
      <c r="BI125" s="144">
        <f t="shared" si="28"/>
        <v>0</v>
      </c>
      <c r="BJ125" s="18" t="s">
        <v>22</v>
      </c>
      <c r="BK125" s="144">
        <f t="shared" si="29"/>
        <v>0</v>
      </c>
      <c r="BL125" s="18" t="s">
        <v>189</v>
      </c>
      <c r="BM125" s="143" t="s">
        <v>2685</v>
      </c>
    </row>
    <row r="126" spans="2:65" s="1" customFormat="1" ht="24.2" customHeight="1">
      <c r="B126" s="33"/>
      <c r="C126" s="132" t="s">
        <v>449</v>
      </c>
      <c r="D126" s="132" t="s">
        <v>184</v>
      </c>
      <c r="E126" s="133" t="s">
        <v>2686</v>
      </c>
      <c r="F126" s="134" t="s">
        <v>1490</v>
      </c>
      <c r="G126" s="135" t="s">
        <v>1070</v>
      </c>
      <c r="H126" s="136">
        <v>1</v>
      </c>
      <c r="I126" s="137"/>
      <c r="J126" s="138">
        <f t="shared" si="20"/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 t="shared" si="21"/>
        <v>0</v>
      </c>
      <c r="Q126" s="141">
        <v>0</v>
      </c>
      <c r="R126" s="141">
        <f t="shared" si="22"/>
        <v>0</v>
      </c>
      <c r="S126" s="141">
        <v>0</v>
      </c>
      <c r="T126" s="142">
        <f t="shared" si="23"/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 t="shared" si="24"/>
        <v>0</v>
      </c>
      <c r="BF126" s="144">
        <f t="shared" si="25"/>
        <v>0</v>
      </c>
      <c r="BG126" s="144">
        <f t="shared" si="26"/>
        <v>0</v>
      </c>
      <c r="BH126" s="144">
        <f t="shared" si="27"/>
        <v>0</v>
      </c>
      <c r="BI126" s="144">
        <f t="shared" si="28"/>
        <v>0</v>
      </c>
      <c r="BJ126" s="18" t="s">
        <v>22</v>
      </c>
      <c r="BK126" s="144">
        <f t="shared" si="29"/>
        <v>0</v>
      </c>
      <c r="BL126" s="18" t="s">
        <v>189</v>
      </c>
      <c r="BM126" s="143" t="s">
        <v>2687</v>
      </c>
    </row>
    <row r="127" spans="2:65" s="1" customFormat="1" ht="24.2" customHeight="1">
      <c r="B127" s="33"/>
      <c r="C127" s="132" t="s">
        <v>455</v>
      </c>
      <c r="D127" s="132" t="s">
        <v>184</v>
      </c>
      <c r="E127" s="133" t="s">
        <v>2688</v>
      </c>
      <c r="F127" s="134" t="s">
        <v>1493</v>
      </c>
      <c r="G127" s="135" t="s">
        <v>1070</v>
      </c>
      <c r="H127" s="136">
        <v>1</v>
      </c>
      <c r="I127" s="137"/>
      <c r="J127" s="138">
        <f t="shared" si="20"/>
        <v>0</v>
      </c>
      <c r="K127" s="134" t="s">
        <v>20</v>
      </c>
      <c r="L127" s="33"/>
      <c r="M127" s="139" t="s">
        <v>20</v>
      </c>
      <c r="N127" s="140" t="s">
        <v>45</v>
      </c>
      <c r="P127" s="141">
        <f t="shared" si="21"/>
        <v>0</v>
      </c>
      <c r="Q127" s="141">
        <v>0</v>
      </c>
      <c r="R127" s="141">
        <f t="shared" si="22"/>
        <v>0</v>
      </c>
      <c r="S127" s="141">
        <v>0</v>
      </c>
      <c r="T127" s="142">
        <f t="shared" si="23"/>
        <v>0</v>
      </c>
      <c r="AR127" s="143" t="s">
        <v>189</v>
      </c>
      <c r="AT127" s="143" t="s">
        <v>184</v>
      </c>
      <c r="AU127" s="143" t="s">
        <v>22</v>
      </c>
      <c r="AY127" s="18" t="s">
        <v>181</v>
      </c>
      <c r="BE127" s="144">
        <f t="shared" si="24"/>
        <v>0</v>
      </c>
      <c r="BF127" s="144">
        <f t="shared" si="25"/>
        <v>0</v>
      </c>
      <c r="BG127" s="144">
        <f t="shared" si="26"/>
        <v>0</v>
      </c>
      <c r="BH127" s="144">
        <f t="shared" si="27"/>
        <v>0</v>
      </c>
      <c r="BI127" s="144">
        <f t="shared" si="28"/>
        <v>0</v>
      </c>
      <c r="BJ127" s="18" t="s">
        <v>22</v>
      </c>
      <c r="BK127" s="144">
        <f t="shared" si="29"/>
        <v>0</v>
      </c>
      <c r="BL127" s="18" t="s">
        <v>189</v>
      </c>
      <c r="BM127" s="143" t="s">
        <v>2689</v>
      </c>
    </row>
    <row r="128" spans="2:65" s="1" customFormat="1" ht="21.75" customHeight="1">
      <c r="B128" s="33"/>
      <c r="C128" s="132" t="s">
        <v>461</v>
      </c>
      <c r="D128" s="132" t="s">
        <v>184</v>
      </c>
      <c r="E128" s="133" t="s">
        <v>2690</v>
      </c>
      <c r="F128" s="134" t="s">
        <v>2691</v>
      </c>
      <c r="G128" s="135" t="s">
        <v>1070</v>
      </c>
      <c r="H128" s="136">
        <v>1</v>
      </c>
      <c r="I128" s="137"/>
      <c r="J128" s="138">
        <f t="shared" si="20"/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 t="shared" si="21"/>
        <v>0</v>
      </c>
      <c r="Q128" s="141">
        <v>0</v>
      </c>
      <c r="R128" s="141">
        <f t="shared" si="22"/>
        <v>0</v>
      </c>
      <c r="S128" s="141">
        <v>0</v>
      </c>
      <c r="T128" s="142">
        <f t="shared" si="23"/>
        <v>0</v>
      </c>
      <c r="AR128" s="143" t="s">
        <v>189</v>
      </c>
      <c r="AT128" s="143" t="s">
        <v>184</v>
      </c>
      <c r="AU128" s="143" t="s">
        <v>22</v>
      </c>
      <c r="AY128" s="18" t="s">
        <v>181</v>
      </c>
      <c r="BE128" s="144">
        <f t="shared" si="24"/>
        <v>0</v>
      </c>
      <c r="BF128" s="144">
        <f t="shared" si="25"/>
        <v>0</v>
      </c>
      <c r="BG128" s="144">
        <f t="shared" si="26"/>
        <v>0</v>
      </c>
      <c r="BH128" s="144">
        <f t="shared" si="27"/>
        <v>0</v>
      </c>
      <c r="BI128" s="144">
        <f t="shared" si="28"/>
        <v>0</v>
      </c>
      <c r="BJ128" s="18" t="s">
        <v>22</v>
      </c>
      <c r="BK128" s="144">
        <f t="shared" si="29"/>
        <v>0</v>
      </c>
      <c r="BL128" s="18" t="s">
        <v>189</v>
      </c>
      <c r="BM128" s="143" t="s">
        <v>2692</v>
      </c>
    </row>
    <row r="129" spans="2:65" s="1" customFormat="1" ht="16.5" customHeight="1">
      <c r="B129" s="33"/>
      <c r="C129" s="132" t="s">
        <v>466</v>
      </c>
      <c r="D129" s="132" t="s">
        <v>184</v>
      </c>
      <c r="E129" s="133" t="s">
        <v>2693</v>
      </c>
      <c r="F129" s="134" t="s">
        <v>1499</v>
      </c>
      <c r="G129" s="135" t="s">
        <v>1070</v>
      </c>
      <c r="H129" s="136">
        <v>1</v>
      </c>
      <c r="I129" s="137"/>
      <c r="J129" s="138">
        <f t="shared" si="20"/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 t="shared" si="21"/>
        <v>0</v>
      </c>
      <c r="Q129" s="141">
        <v>0</v>
      </c>
      <c r="R129" s="141">
        <f t="shared" si="22"/>
        <v>0</v>
      </c>
      <c r="S129" s="141">
        <v>0</v>
      </c>
      <c r="T129" s="142">
        <f t="shared" si="23"/>
        <v>0</v>
      </c>
      <c r="AR129" s="143" t="s">
        <v>189</v>
      </c>
      <c r="AT129" s="143" t="s">
        <v>184</v>
      </c>
      <c r="AU129" s="143" t="s">
        <v>22</v>
      </c>
      <c r="AY129" s="18" t="s">
        <v>181</v>
      </c>
      <c r="BE129" s="144">
        <f t="shared" si="24"/>
        <v>0</v>
      </c>
      <c r="BF129" s="144">
        <f t="shared" si="25"/>
        <v>0</v>
      </c>
      <c r="BG129" s="144">
        <f t="shared" si="26"/>
        <v>0</v>
      </c>
      <c r="BH129" s="144">
        <f t="shared" si="27"/>
        <v>0</v>
      </c>
      <c r="BI129" s="144">
        <f t="shared" si="28"/>
        <v>0</v>
      </c>
      <c r="BJ129" s="18" t="s">
        <v>22</v>
      </c>
      <c r="BK129" s="144">
        <f t="shared" si="29"/>
        <v>0</v>
      </c>
      <c r="BL129" s="18" t="s">
        <v>189</v>
      </c>
      <c r="BM129" s="143" t="s">
        <v>2694</v>
      </c>
    </row>
    <row r="130" spans="2:65" s="1" customFormat="1" ht="24.2" customHeight="1">
      <c r="B130" s="33"/>
      <c r="C130" s="132" t="s">
        <v>472</v>
      </c>
      <c r="D130" s="132" t="s">
        <v>184</v>
      </c>
      <c r="E130" s="133" t="s">
        <v>2695</v>
      </c>
      <c r="F130" s="134" t="s">
        <v>1502</v>
      </c>
      <c r="G130" s="135" t="s">
        <v>1070</v>
      </c>
      <c r="H130" s="136">
        <v>1</v>
      </c>
      <c r="I130" s="137"/>
      <c r="J130" s="138">
        <f t="shared" si="20"/>
        <v>0</v>
      </c>
      <c r="K130" s="134" t="s">
        <v>20</v>
      </c>
      <c r="L130" s="33"/>
      <c r="M130" s="190" t="s">
        <v>20</v>
      </c>
      <c r="N130" s="191" t="s">
        <v>45</v>
      </c>
      <c r="O130" s="192"/>
      <c r="P130" s="193">
        <f t="shared" si="21"/>
        <v>0</v>
      </c>
      <c r="Q130" s="193">
        <v>0</v>
      </c>
      <c r="R130" s="193">
        <f t="shared" si="22"/>
        <v>0</v>
      </c>
      <c r="S130" s="193">
        <v>0</v>
      </c>
      <c r="T130" s="194">
        <f t="shared" si="23"/>
        <v>0</v>
      </c>
      <c r="AR130" s="143" t="s">
        <v>189</v>
      </c>
      <c r="AT130" s="143" t="s">
        <v>184</v>
      </c>
      <c r="AU130" s="143" t="s">
        <v>22</v>
      </c>
      <c r="AY130" s="18" t="s">
        <v>181</v>
      </c>
      <c r="BE130" s="144">
        <f t="shared" si="24"/>
        <v>0</v>
      </c>
      <c r="BF130" s="144">
        <f t="shared" si="25"/>
        <v>0</v>
      </c>
      <c r="BG130" s="144">
        <f t="shared" si="26"/>
        <v>0</v>
      </c>
      <c r="BH130" s="144">
        <f t="shared" si="27"/>
        <v>0</v>
      </c>
      <c r="BI130" s="144">
        <f t="shared" si="28"/>
        <v>0</v>
      </c>
      <c r="BJ130" s="18" t="s">
        <v>22</v>
      </c>
      <c r="BK130" s="144">
        <f t="shared" si="29"/>
        <v>0</v>
      </c>
      <c r="BL130" s="18" t="s">
        <v>189</v>
      </c>
      <c r="BM130" s="143" t="s">
        <v>2696</v>
      </c>
    </row>
    <row r="131" spans="2:65" s="1" customFormat="1" ht="6.95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33"/>
    </row>
  </sheetData>
  <sheetProtection algorithmName="SHA-512" hashValue="gRKUV72r7DQsYMiFltrB8+Cy7BmTnhBR8h9eXS7kGzCBOuxSQkgLBl4T4YNz2JdpuOBecX9/UlnFV/BE2XMbYA==" saltValue="3IyZ37S/a2YXxFSS15oCVXkLlj59Q2D7PJ0mJuH2mMBIUaaHWPgDywHBLqMpE3AhJxctMWeH8ePTFxgoZ+Fuag==" spinCount="100000" sheet="1" objects="1" scenarios="1" formatColumns="0" formatRows="0" autoFilter="0"/>
  <autoFilter ref="C87:K130" xr:uid="{00000000-0009-0000-0000-000013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9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141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2269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2697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ROUND((SUM(BE87:BE90)),  2)</f>
        <v>0</v>
      </c>
      <c r="I35" s="94">
        <v>0.21</v>
      </c>
      <c r="J35" s="84">
        <f>ROUND(((SUM(BE87:BE90))*I35),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ROUND((SUM(BF87:BF90)),  2)</f>
        <v>0</v>
      </c>
      <c r="I36" s="94">
        <v>0.12</v>
      </c>
      <c r="J36" s="84">
        <f>ROUND(((SUM(BF87:BF90))*I36),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ROUND((SUM(BG87:BG90)),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ROUND((SUM(BH87:BH90)),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ROUND((SUM(BI87:BI90)),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2269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VRN_D - Vedlejší náklady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J87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1525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9" customFormat="1" ht="19.899999999999999" customHeight="1">
      <c r="B65" s="108"/>
      <c r="D65" s="109" t="s">
        <v>1526</v>
      </c>
      <c r="E65" s="110"/>
      <c r="F65" s="110"/>
      <c r="G65" s="110"/>
      <c r="H65" s="110"/>
      <c r="I65" s="110"/>
      <c r="J65" s="111">
        <f>J89</f>
        <v>0</v>
      </c>
      <c r="L65" s="108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166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5" t="str">
        <f>E7</f>
        <v>ZŠ Milín - stavební úpravy hygienického zařízení</v>
      </c>
      <c r="F75" s="326"/>
      <c r="G75" s="326"/>
      <c r="H75" s="326"/>
      <c r="L75" s="33"/>
    </row>
    <row r="76" spans="2:12" ht="12" customHeight="1">
      <c r="B76" s="21"/>
      <c r="C76" s="28" t="s">
        <v>143</v>
      </c>
      <c r="L76" s="21"/>
    </row>
    <row r="77" spans="2:12" s="1" customFormat="1" ht="16.5" customHeight="1">
      <c r="B77" s="33"/>
      <c r="E77" s="325" t="s">
        <v>2269</v>
      </c>
      <c r="F77" s="327"/>
      <c r="G77" s="327"/>
      <c r="H77" s="327"/>
      <c r="L77" s="33"/>
    </row>
    <row r="78" spans="2:12" s="1" customFormat="1" ht="12" customHeight="1">
      <c r="B78" s="33"/>
      <c r="C78" s="28" t="s">
        <v>145</v>
      </c>
      <c r="L78" s="33"/>
    </row>
    <row r="79" spans="2:12" s="1" customFormat="1" ht="16.5" customHeight="1">
      <c r="B79" s="33"/>
      <c r="E79" s="284" t="str">
        <f>E11</f>
        <v>VRN_D - Vedlejší náklady</v>
      </c>
      <c r="F79" s="327"/>
      <c r="G79" s="327"/>
      <c r="H79" s="327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23</v>
      </c>
      <c r="F81" s="26" t="str">
        <f>F14</f>
        <v>Milín</v>
      </c>
      <c r="I81" s="28" t="s">
        <v>25</v>
      </c>
      <c r="J81" s="50" t="str">
        <f>IF(J14="","",J14)</f>
        <v>13. 4. 2025</v>
      </c>
      <c r="L81" s="33"/>
    </row>
    <row r="82" spans="2:65" s="1" customFormat="1" ht="6.95" customHeight="1">
      <c r="B82" s="33"/>
      <c r="L82" s="33"/>
    </row>
    <row r="83" spans="2:65" s="1" customFormat="1" ht="15.2" customHeight="1">
      <c r="B83" s="33"/>
      <c r="C83" s="28" t="s">
        <v>29</v>
      </c>
      <c r="F83" s="26" t="str">
        <f>E17</f>
        <v xml:space="preserve"> </v>
      </c>
      <c r="I83" s="28" t="s">
        <v>35</v>
      </c>
      <c r="J83" s="31" t="str">
        <f>E23</f>
        <v xml:space="preserve"> </v>
      </c>
      <c r="L83" s="33"/>
    </row>
    <row r="84" spans="2:65" s="1" customFormat="1" ht="15.2" customHeight="1">
      <c r="B84" s="33"/>
      <c r="C84" s="28" t="s">
        <v>33</v>
      </c>
      <c r="F84" s="26" t="str">
        <f>IF(E20="","",E20)</f>
        <v>Vyplň údaj</v>
      </c>
      <c r="I84" s="28" t="s">
        <v>37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167</v>
      </c>
      <c r="D86" s="114" t="s">
        <v>59</v>
      </c>
      <c r="E86" s="114" t="s">
        <v>55</v>
      </c>
      <c r="F86" s="114" t="s">
        <v>56</v>
      </c>
      <c r="G86" s="114" t="s">
        <v>168</v>
      </c>
      <c r="H86" s="114" t="s">
        <v>169</v>
      </c>
      <c r="I86" s="114" t="s">
        <v>170</v>
      </c>
      <c r="J86" s="114" t="s">
        <v>149</v>
      </c>
      <c r="K86" s="115" t="s">
        <v>171</v>
      </c>
      <c r="L86" s="112"/>
      <c r="M86" s="57" t="s">
        <v>20</v>
      </c>
      <c r="N86" s="58" t="s">
        <v>44</v>
      </c>
      <c r="O86" s="58" t="s">
        <v>172</v>
      </c>
      <c r="P86" s="58" t="s">
        <v>173</v>
      </c>
      <c r="Q86" s="58" t="s">
        <v>174</v>
      </c>
      <c r="R86" s="58" t="s">
        <v>175</v>
      </c>
      <c r="S86" s="58" t="s">
        <v>176</v>
      </c>
      <c r="T86" s="59" t="s">
        <v>177</v>
      </c>
    </row>
    <row r="87" spans="2:65" s="1" customFormat="1" ht="22.9" customHeight="1">
      <c r="B87" s="33"/>
      <c r="C87" s="62" t="s">
        <v>178</v>
      </c>
      <c r="J87" s="116">
        <f>BK87</f>
        <v>0</v>
      </c>
      <c r="L87" s="33"/>
      <c r="M87" s="60"/>
      <c r="N87" s="51"/>
      <c r="O87" s="51"/>
      <c r="P87" s="117">
        <f>P88</f>
        <v>0</v>
      </c>
      <c r="Q87" s="51"/>
      <c r="R87" s="117">
        <f>R88</f>
        <v>0</v>
      </c>
      <c r="S87" s="51"/>
      <c r="T87" s="118">
        <f>T88</f>
        <v>0</v>
      </c>
      <c r="AT87" s="18" t="s">
        <v>73</v>
      </c>
      <c r="AU87" s="18" t="s">
        <v>150</v>
      </c>
      <c r="BK87" s="119">
        <f>BK88</f>
        <v>0</v>
      </c>
    </row>
    <row r="88" spans="2:65" s="11" customFormat="1" ht="25.9" customHeight="1">
      <c r="B88" s="120"/>
      <c r="D88" s="121" t="s">
        <v>73</v>
      </c>
      <c r="E88" s="122" t="s">
        <v>1527</v>
      </c>
      <c r="F88" s="122" t="s">
        <v>1528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0</v>
      </c>
      <c r="T88" s="127">
        <f>T89</f>
        <v>0</v>
      </c>
      <c r="AR88" s="121" t="s">
        <v>216</v>
      </c>
      <c r="AT88" s="128" t="s">
        <v>73</v>
      </c>
      <c r="AU88" s="128" t="s">
        <v>74</v>
      </c>
      <c r="AY88" s="121" t="s">
        <v>181</v>
      </c>
      <c r="BK88" s="129">
        <f>BK89</f>
        <v>0</v>
      </c>
    </row>
    <row r="89" spans="2:65" s="11" customFormat="1" ht="22.9" customHeight="1">
      <c r="B89" s="120"/>
      <c r="D89" s="121" t="s">
        <v>73</v>
      </c>
      <c r="E89" s="130" t="s">
        <v>1529</v>
      </c>
      <c r="F89" s="130" t="s">
        <v>1530</v>
      </c>
      <c r="I89" s="123"/>
      <c r="J89" s="131">
        <f>BK89</f>
        <v>0</v>
      </c>
      <c r="L89" s="120"/>
      <c r="M89" s="125"/>
      <c r="P89" s="126">
        <f>P90</f>
        <v>0</v>
      </c>
      <c r="R89" s="126">
        <f>R90</f>
        <v>0</v>
      </c>
      <c r="T89" s="127">
        <f>T90</f>
        <v>0</v>
      </c>
      <c r="AR89" s="121" t="s">
        <v>216</v>
      </c>
      <c r="AT89" s="128" t="s">
        <v>73</v>
      </c>
      <c r="AU89" s="128" t="s">
        <v>22</v>
      </c>
      <c r="AY89" s="121" t="s">
        <v>181</v>
      </c>
      <c r="BK89" s="129">
        <f>BK90</f>
        <v>0</v>
      </c>
    </row>
    <row r="90" spans="2:65" s="1" customFormat="1" ht="101.25" customHeight="1">
      <c r="B90" s="33"/>
      <c r="C90" s="132" t="s">
        <v>22</v>
      </c>
      <c r="D90" s="132" t="s">
        <v>184</v>
      </c>
      <c r="E90" s="133" t="s">
        <v>1531</v>
      </c>
      <c r="F90" s="134" t="s">
        <v>1532</v>
      </c>
      <c r="G90" s="135" t="s">
        <v>1533</v>
      </c>
      <c r="H90" s="198"/>
      <c r="I90" s="137"/>
      <c r="J90" s="138">
        <f>ROUND(I90*H90,2)</f>
        <v>0</v>
      </c>
      <c r="K90" s="134" t="s">
        <v>20</v>
      </c>
      <c r="L90" s="33"/>
      <c r="M90" s="190" t="s">
        <v>20</v>
      </c>
      <c r="N90" s="191" t="s">
        <v>45</v>
      </c>
      <c r="O90" s="192"/>
      <c r="P90" s="193">
        <f>O90*H90</f>
        <v>0</v>
      </c>
      <c r="Q90" s="193">
        <v>0</v>
      </c>
      <c r="R90" s="193">
        <f>Q90*H90</f>
        <v>0</v>
      </c>
      <c r="S90" s="193">
        <v>0</v>
      </c>
      <c r="T90" s="194">
        <f>S90*H90</f>
        <v>0</v>
      </c>
      <c r="AR90" s="143" t="s">
        <v>1534</v>
      </c>
      <c r="AT90" s="143" t="s">
        <v>184</v>
      </c>
      <c r="AU90" s="143" t="s">
        <v>82</v>
      </c>
      <c r="AY90" s="18" t="s">
        <v>181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22</v>
      </c>
      <c r="BK90" s="144">
        <f>ROUND(I90*H90,2)</f>
        <v>0</v>
      </c>
      <c r="BL90" s="18" t="s">
        <v>1534</v>
      </c>
      <c r="BM90" s="143" t="s">
        <v>2698</v>
      </c>
    </row>
    <row r="91" spans="2:65" s="1" customFormat="1" ht="6.95" customHeight="1"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33"/>
    </row>
  </sheetData>
  <sheetProtection algorithmName="SHA-512" hashValue="MsM/DfZ6TVvLIPk1+u8TqwFfd77oaW6nRCeXv9+qqSTP+naOEQR6vmbWJBoba7s/oGvbieD3P1w0e/DTazoFFA==" saltValue="2R3buF2UlKWOsmoF92m7o0tSRofnvRkPXD6CzGScH0ARIEzhAyWBHHhS82LrztRB1puhOMslM5DXzh5E/mACkw==" spinCount="100000" sheet="1" objects="1" scenarios="1" formatColumns="0" formatRows="0" autoFilter="0"/>
  <autoFilter ref="C86:K90" xr:uid="{00000000-0009-0000-0000-000014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99" customWidth="1"/>
    <col min="2" max="2" width="1.6640625" style="199" customWidth="1"/>
    <col min="3" max="4" width="5" style="199" customWidth="1"/>
    <col min="5" max="5" width="11.6640625" style="199" customWidth="1"/>
    <col min="6" max="6" width="9.1640625" style="199" customWidth="1"/>
    <col min="7" max="7" width="5" style="199" customWidth="1"/>
    <col min="8" max="8" width="77.83203125" style="199" customWidth="1"/>
    <col min="9" max="10" width="20" style="199" customWidth="1"/>
    <col min="11" max="11" width="1.6640625" style="199" customWidth="1"/>
  </cols>
  <sheetData>
    <row r="1" spans="2:11" customFormat="1" ht="37.5" customHeight="1"/>
    <row r="2" spans="2:11" customFormat="1" ht="7.5" customHeight="1">
      <c r="B2" s="200"/>
      <c r="C2" s="201"/>
      <c r="D2" s="201"/>
      <c r="E2" s="201"/>
      <c r="F2" s="201"/>
      <c r="G2" s="201"/>
      <c r="H2" s="201"/>
      <c r="I2" s="201"/>
      <c r="J2" s="201"/>
      <c r="K2" s="202"/>
    </row>
    <row r="3" spans="2:11" s="16" customFormat="1" ht="45" customHeight="1">
      <c r="B3" s="203"/>
      <c r="C3" s="331" t="s">
        <v>2699</v>
      </c>
      <c r="D3" s="331"/>
      <c r="E3" s="331"/>
      <c r="F3" s="331"/>
      <c r="G3" s="331"/>
      <c r="H3" s="331"/>
      <c r="I3" s="331"/>
      <c r="J3" s="331"/>
      <c r="K3" s="204"/>
    </row>
    <row r="4" spans="2:11" customFormat="1" ht="25.5" customHeight="1">
      <c r="B4" s="205"/>
      <c r="C4" s="330" t="s">
        <v>2700</v>
      </c>
      <c r="D4" s="330"/>
      <c r="E4" s="330"/>
      <c r="F4" s="330"/>
      <c r="G4" s="330"/>
      <c r="H4" s="330"/>
      <c r="I4" s="330"/>
      <c r="J4" s="330"/>
      <c r="K4" s="206"/>
    </row>
    <row r="5" spans="2:11" customFormat="1" ht="5.25" customHeight="1">
      <c r="B5" s="205"/>
      <c r="C5" s="207"/>
      <c r="D5" s="207"/>
      <c r="E5" s="207"/>
      <c r="F5" s="207"/>
      <c r="G5" s="207"/>
      <c r="H5" s="207"/>
      <c r="I5" s="207"/>
      <c r="J5" s="207"/>
      <c r="K5" s="206"/>
    </row>
    <row r="6" spans="2:11" customFormat="1" ht="15" customHeight="1">
      <c r="B6" s="205"/>
      <c r="C6" s="329" t="s">
        <v>2701</v>
      </c>
      <c r="D6" s="329"/>
      <c r="E6" s="329"/>
      <c r="F6" s="329"/>
      <c r="G6" s="329"/>
      <c r="H6" s="329"/>
      <c r="I6" s="329"/>
      <c r="J6" s="329"/>
      <c r="K6" s="206"/>
    </row>
    <row r="7" spans="2:11" customFormat="1" ht="15" customHeight="1">
      <c r="B7" s="209"/>
      <c r="C7" s="329" t="s">
        <v>2702</v>
      </c>
      <c r="D7" s="329"/>
      <c r="E7" s="329"/>
      <c r="F7" s="329"/>
      <c r="G7" s="329"/>
      <c r="H7" s="329"/>
      <c r="I7" s="329"/>
      <c r="J7" s="329"/>
      <c r="K7" s="206"/>
    </row>
    <row r="8" spans="2:11" customFormat="1" ht="12.75" customHeight="1">
      <c r="B8" s="209"/>
      <c r="C8" s="208"/>
      <c r="D8" s="208"/>
      <c r="E8" s="208"/>
      <c r="F8" s="208"/>
      <c r="G8" s="208"/>
      <c r="H8" s="208"/>
      <c r="I8" s="208"/>
      <c r="J8" s="208"/>
      <c r="K8" s="206"/>
    </row>
    <row r="9" spans="2:11" customFormat="1" ht="15" customHeight="1">
      <c r="B9" s="209"/>
      <c r="C9" s="329" t="s">
        <v>2703</v>
      </c>
      <c r="D9" s="329"/>
      <c r="E9" s="329"/>
      <c r="F9" s="329"/>
      <c r="G9" s="329"/>
      <c r="H9" s="329"/>
      <c r="I9" s="329"/>
      <c r="J9" s="329"/>
      <c r="K9" s="206"/>
    </row>
    <row r="10" spans="2:11" customFormat="1" ht="15" customHeight="1">
      <c r="B10" s="209"/>
      <c r="C10" s="208"/>
      <c r="D10" s="329" t="s">
        <v>2704</v>
      </c>
      <c r="E10" s="329"/>
      <c r="F10" s="329"/>
      <c r="G10" s="329"/>
      <c r="H10" s="329"/>
      <c r="I10" s="329"/>
      <c r="J10" s="329"/>
      <c r="K10" s="206"/>
    </row>
    <row r="11" spans="2:11" customFormat="1" ht="15" customHeight="1">
      <c r="B11" s="209"/>
      <c r="C11" s="210"/>
      <c r="D11" s="329" t="s">
        <v>2705</v>
      </c>
      <c r="E11" s="329"/>
      <c r="F11" s="329"/>
      <c r="G11" s="329"/>
      <c r="H11" s="329"/>
      <c r="I11" s="329"/>
      <c r="J11" s="329"/>
      <c r="K11" s="206"/>
    </row>
    <row r="12" spans="2:11" customFormat="1" ht="15" customHeight="1">
      <c r="B12" s="209"/>
      <c r="C12" s="210"/>
      <c r="D12" s="208"/>
      <c r="E12" s="208"/>
      <c r="F12" s="208"/>
      <c r="G12" s="208"/>
      <c r="H12" s="208"/>
      <c r="I12" s="208"/>
      <c r="J12" s="208"/>
      <c r="K12" s="206"/>
    </row>
    <row r="13" spans="2:11" customFormat="1" ht="15" customHeight="1">
      <c r="B13" s="209"/>
      <c r="C13" s="210"/>
      <c r="D13" s="211" t="s">
        <v>2706</v>
      </c>
      <c r="E13" s="208"/>
      <c r="F13" s="208"/>
      <c r="G13" s="208"/>
      <c r="H13" s="208"/>
      <c r="I13" s="208"/>
      <c r="J13" s="208"/>
      <c r="K13" s="206"/>
    </row>
    <row r="14" spans="2:11" customFormat="1" ht="12.75" customHeight="1">
      <c r="B14" s="209"/>
      <c r="C14" s="210"/>
      <c r="D14" s="210"/>
      <c r="E14" s="210"/>
      <c r="F14" s="210"/>
      <c r="G14" s="210"/>
      <c r="H14" s="210"/>
      <c r="I14" s="210"/>
      <c r="J14" s="210"/>
      <c r="K14" s="206"/>
    </row>
    <row r="15" spans="2:11" customFormat="1" ht="15" customHeight="1">
      <c r="B15" s="209"/>
      <c r="C15" s="210"/>
      <c r="D15" s="329" t="s">
        <v>2707</v>
      </c>
      <c r="E15" s="329"/>
      <c r="F15" s="329"/>
      <c r="G15" s="329"/>
      <c r="H15" s="329"/>
      <c r="I15" s="329"/>
      <c r="J15" s="329"/>
      <c r="K15" s="206"/>
    </row>
    <row r="16" spans="2:11" customFormat="1" ht="15" customHeight="1">
      <c r="B16" s="209"/>
      <c r="C16" s="210"/>
      <c r="D16" s="329" t="s">
        <v>2708</v>
      </c>
      <c r="E16" s="329"/>
      <c r="F16" s="329"/>
      <c r="G16" s="329"/>
      <c r="H16" s="329"/>
      <c r="I16" s="329"/>
      <c r="J16" s="329"/>
      <c r="K16" s="206"/>
    </row>
    <row r="17" spans="2:11" customFormat="1" ht="15" customHeight="1">
      <c r="B17" s="209"/>
      <c r="C17" s="210"/>
      <c r="D17" s="329" t="s">
        <v>2709</v>
      </c>
      <c r="E17" s="329"/>
      <c r="F17" s="329"/>
      <c r="G17" s="329"/>
      <c r="H17" s="329"/>
      <c r="I17" s="329"/>
      <c r="J17" s="329"/>
      <c r="K17" s="206"/>
    </row>
    <row r="18" spans="2:11" customFormat="1" ht="15" customHeight="1">
      <c r="B18" s="209"/>
      <c r="C18" s="210"/>
      <c r="D18" s="210"/>
      <c r="E18" s="212" t="s">
        <v>80</v>
      </c>
      <c r="F18" s="329" t="s">
        <v>2710</v>
      </c>
      <c r="G18" s="329"/>
      <c r="H18" s="329"/>
      <c r="I18" s="329"/>
      <c r="J18" s="329"/>
      <c r="K18" s="206"/>
    </row>
    <row r="19" spans="2:11" customFormat="1" ht="15" customHeight="1">
      <c r="B19" s="209"/>
      <c r="C19" s="210"/>
      <c r="D19" s="210"/>
      <c r="E19" s="212" t="s">
        <v>2711</v>
      </c>
      <c r="F19" s="329" t="s">
        <v>2712</v>
      </c>
      <c r="G19" s="329"/>
      <c r="H19" s="329"/>
      <c r="I19" s="329"/>
      <c r="J19" s="329"/>
      <c r="K19" s="206"/>
    </row>
    <row r="20" spans="2:11" customFormat="1" ht="15" customHeight="1">
      <c r="B20" s="209"/>
      <c r="C20" s="210"/>
      <c r="D20" s="210"/>
      <c r="E20" s="212" t="s">
        <v>2713</v>
      </c>
      <c r="F20" s="329" t="s">
        <v>2714</v>
      </c>
      <c r="G20" s="329"/>
      <c r="H20" s="329"/>
      <c r="I20" s="329"/>
      <c r="J20" s="329"/>
      <c r="K20" s="206"/>
    </row>
    <row r="21" spans="2:11" customFormat="1" ht="15" customHeight="1">
      <c r="B21" s="209"/>
      <c r="C21" s="210"/>
      <c r="D21" s="210"/>
      <c r="E21" s="212" t="s">
        <v>2715</v>
      </c>
      <c r="F21" s="329" t="s">
        <v>2716</v>
      </c>
      <c r="G21" s="329"/>
      <c r="H21" s="329"/>
      <c r="I21" s="329"/>
      <c r="J21" s="329"/>
      <c r="K21" s="206"/>
    </row>
    <row r="22" spans="2:11" customFormat="1" ht="15" customHeight="1">
      <c r="B22" s="209"/>
      <c r="C22" s="210"/>
      <c r="D22" s="210"/>
      <c r="E22" s="212" t="s">
        <v>2717</v>
      </c>
      <c r="F22" s="329" t="s">
        <v>1461</v>
      </c>
      <c r="G22" s="329"/>
      <c r="H22" s="329"/>
      <c r="I22" s="329"/>
      <c r="J22" s="329"/>
      <c r="K22" s="206"/>
    </row>
    <row r="23" spans="2:11" customFormat="1" ht="15" customHeight="1">
      <c r="B23" s="209"/>
      <c r="C23" s="210"/>
      <c r="D23" s="210"/>
      <c r="E23" s="212" t="s">
        <v>86</v>
      </c>
      <c r="F23" s="329" t="s">
        <v>2718</v>
      </c>
      <c r="G23" s="329"/>
      <c r="H23" s="329"/>
      <c r="I23" s="329"/>
      <c r="J23" s="329"/>
      <c r="K23" s="206"/>
    </row>
    <row r="24" spans="2:11" customFormat="1" ht="12.75" customHeight="1">
      <c r="B24" s="209"/>
      <c r="C24" s="210"/>
      <c r="D24" s="210"/>
      <c r="E24" s="210"/>
      <c r="F24" s="210"/>
      <c r="G24" s="210"/>
      <c r="H24" s="210"/>
      <c r="I24" s="210"/>
      <c r="J24" s="210"/>
      <c r="K24" s="206"/>
    </row>
    <row r="25" spans="2:11" customFormat="1" ht="15" customHeight="1">
      <c r="B25" s="209"/>
      <c r="C25" s="329" t="s">
        <v>2719</v>
      </c>
      <c r="D25" s="329"/>
      <c r="E25" s="329"/>
      <c r="F25" s="329"/>
      <c r="G25" s="329"/>
      <c r="H25" s="329"/>
      <c r="I25" s="329"/>
      <c r="J25" s="329"/>
      <c r="K25" s="206"/>
    </row>
    <row r="26" spans="2:11" customFormat="1" ht="15" customHeight="1">
      <c r="B26" s="209"/>
      <c r="C26" s="329" t="s">
        <v>2720</v>
      </c>
      <c r="D26" s="329"/>
      <c r="E26" s="329"/>
      <c r="F26" s="329"/>
      <c r="G26" s="329"/>
      <c r="H26" s="329"/>
      <c r="I26" s="329"/>
      <c r="J26" s="329"/>
      <c r="K26" s="206"/>
    </row>
    <row r="27" spans="2:11" customFormat="1" ht="15" customHeight="1">
      <c r="B27" s="209"/>
      <c r="C27" s="208"/>
      <c r="D27" s="329" t="s">
        <v>2721</v>
      </c>
      <c r="E27" s="329"/>
      <c r="F27" s="329"/>
      <c r="G27" s="329"/>
      <c r="H27" s="329"/>
      <c r="I27" s="329"/>
      <c r="J27" s="329"/>
      <c r="K27" s="206"/>
    </row>
    <row r="28" spans="2:11" customFormat="1" ht="15" customHeight="1">
      <c r="B28" s="209"/>
      <c r="C28" s="210"/>
      <c r="D28" s="329" t="s">
        <v>2722</v>
      </c>
      <c r="E28" s="329"/>
      <c r="F28" s="329"/>
      <c r="G28" s="329"/>
      <c r="H28" s="329"/>
      <c r="I28" s="329"/>
      <c r="J28" s="329"/>
      <c r="K28" s="206"/>
    </row>
    <row r="29" spans="2:11" customFormat="1" ht="12.75" customHeight="1">
      <c r="B29" s="209"/>
      <c r="C29" s="210"/>
      <c r="D29" s="210"/>
      <c r="E29" s="210"/>
      <c r="F29" s="210"/>
      <c r="G29" s="210"/>
      <c r="H29" s="210"/>
      <c r="I29" s="210"/>
      <c r="J29" s="210"/>
      <c r="K29" s="206"/>
    </row>
    <row r="30" spans="2:11" customFormat="1" ht="15" customHeight="1">
      <c r="B30" s="209"/>
      <c r="C30" s="210"/>
      <c r="D30" s="329" t="s">
        <v>2723</v>
      </c>
      <c r="E30" s="329"/>
      <c r="F30" s="329"/>
      <c r="G30" s="329"/>
      <c r="H30" s="329"/>
      <c r="I30" s="329"/>
      <c r="J30" s="329"/>
      <c r="K30" s="206"/>
    </row>
    <row r="31" spans="2:11" customFormat="1" ht="15" customHeight="1">
      <c r="B31" s="209"/>
      <c r="C31" s="210"/>
      <c r="D31" s="329" t="s">
        <v>2724</v>
      </c>
      <c r="E31" s="329"/>
      <c r="F31" s="329"/>
      <c r="G31" s="329"/>
      <c r="H31" s="329"/>
      <c r="I31" s="329"/>
      <c r="J31" s="329"/>
      <c r="K31" s="206"/>
    </row>
    <row r="32" spans="2:11" customFormat="1" ht="12.75" customHeight="1">
      <c r="B32" s="209"/>
      <c r="C32" s="210"/>
      <c r="D32" s="210"/>
      <c r="E32" s="210"/>
      <c r="F32" s="210"/>
      <c r="G32" s="210"/>
      <c r="H32" s="210"/>
      <c r="I32" s="210"/>
      <c r="J32" s="210"/>
      <c r="K32" s="206"/>
    </row>
    <row r="33" spans="2:11" customFormat="1" ht="15" customHeight="1">
      <c r="B33" s="209"/>
      <c r="C33" s="210"/>
      <c r="D33" s="329" t="s">
        <v>2725</v>
      </c>
      <c r="E33" s="329"/>
      <c r="F33" s="329"/>
      <c r="G33" s="329"/>
      <c r="H33" s="329"/>
      <c r="I33" s="329"/>
      <c r="J33" s="329"/>
      <c r="K33" s="206"/>
    </row>
    <row r="34" spans="2:11" customFormat="1" ht="15" customHeight="1">
      <c r="B34" s="209"/>
      <c r="C34" s="210"/>
      <c r="D34" s="329" t="s">
        <v>2726</v>
      </c>
      <c r="E34" s="329"/>
      <c r="F34" s="329"/>
      <c r="G34" s="329"/>
      <c r="H34" s="329"/>
      <c r="I34" s="329"/>
      <c r="J34" s="329"/>
      <c r="K34" s="206"/>
    </row>
    <row r="35" spans="2:11" customFormat="1" ht="15" customHeight="1">
      <c r="B35" s="209"/>
      <c r="C35" s="210"/>
      <c r="D35" s="329" t="s">
        <v>2727</v>
      </c>
      <c r="E35" s="329"/>
      <c r="F35" s="329"/>
      <c r="G35" s="329"/>
      <c r="H35" s="329"/>
      <c r="I35" s="329"/>
      <c r="J35" s="329"/>
      <c r="K35" s="206"/>
    </row>
    <row r="36" spans="2:11" customFormat="1" ht="15" customHeight="1">
      <c r="B36" s="209"/>
      <c r="C36" s="210"/>
      <c r="D36" s="208"/>
      <c r="E36" s="211" t="s">
        <v>167</v>
      </c>
      <c r="F36" s="208"/>
      <c r="G36" s="329" t="s">
        <v>2728</v>
      </c>
      <c r="H36" s="329"/>
      <c r="I36" s="329"/>
      <c r="J36" s="329"/>
      <c r="K36" s="206"/>
    </row>
    <row r="37" spans="2:11" customFormat="1" ht="30.75" customHeight="1">
      <c r="B37" s="209"/>
      <c r="C37" s="210"/>
      <c r="D37" s="208"/>
      <c r="E37" s="211" t="s">
        <v>2729</v>
      </c>
      <c r="F37" s="208"/>
      <c r="G37" s="329" t="s">
        <v>2730</v>
      </c>
      <c r="H37" s="329"/>
      <c r="I37" s="329"/>
      <c r="J37" s="329"/>
      <c r="K37" s="206"/>
    </row>
    <row r="38" spans="2:11" customFormat="1" ht="15" customHeight="1">
      <c r="B38" s="209"/>
      <c r="C38" s="210"/>
      <c r="D38" s="208"/>
      <c r="E38" s="211" t="s">
        <v>55</v>
      </c>
      <c r="F38" s="208"/>
      <c r="G38" s="329" t="s">
        <v>2731</v>
      </c>
      <c r="H38" s="329"/>
      <c r="I38" s="329"/>
      <c r="J38" s="329"/>
      <c r="K38" s="206"/>
    </row>
    <row r="39" spans="2:11" customFormat="1" ht="15" customHeight="1">
      <c r="B39" s="209"/>
      <c r="C39" s="210"/>
      <c r="D39" s="208"/>
      <c r="E39" s="211" t="s">
        <v>56</v>
      </c>
      <c r="F39" s="208"/>
      <c r="G39" s="329" t="s">
        <v>2732</v>
      </c>
      <c r="H39" s="329"/>
      <c r="I39" s="329"/>
      <c r="J39" s="329"/>
      <c r="K39" s="206"/>
    </row>
    <row r="40" spans="2:11" customFormat="1" ht="15" customHeight="1">
      <c r="B40" s="209"/>
      <c r="C40" s="210"/>
      <c r="D40" s="208"/>
      <c r="E40" s="211" t="s">
        <v>168</v>
      </c>
      <c r="F40" s="208"/>
      <c r="G40" s="329" t="s">
        <v>2733</v>
      </c>
      <c r="H40" s="329"/>
      <c r="I40" s="329"/>
      <c r="J40" s="329"/>
      <c r="K40" s="206"/>
    </row>
    <row r="41" spans="2:11" customFormat="1" ht="15" customHeight="1">
      <c r="B41" s="209"/>
      <c r="C41" s="210"/>
      <c r="D41" s="208"/>
      <c r="E41" s="211" t="s">
        <v>169</v>
      </c>
      <c r="F41" s="208"/>
      <c r="G41" s="329" t="s">
        <v>2734</v>
      </c>
      <c r="H41" s="329"/>
      <c r="I41" s="329"/>
      <c r="J41" s="329"/>
      <c r="K41" s="206"/>
    </row>
    <row r="42" spans="2:11" customFormat="1" ht="15" customHeight="1">
      <c r="B42" s="209"/>
      <c r="C42" s="210"/>
      <c r="D42" s="208"/>
      <c r="E42" s="211" t="s">
        <v>2735</v>
      </c>
      <c r="F42" s="208"/>
      <c r="G42" s="329" t="s">
        <v>2736</v>
      </c>
      <c r="H42" s="329"/>
      <c r="I42" s="329"/>
      <c r="J42" s="329"/>
      <c r="K42" s="206"/>
    </row>
    <row r="43" spans="2:11" customFormat="1" ht="15" customHeight="1">
      <c r="B43" s="209"/>
      <c r="C43" s="210"/>
      <c r="D43" s="208"/>
      <c r="E43" s="211"/>
      <c r="F43" s="208"/>
      <c r="G43" s="329" t="s">
        <v>2737</v>
      </c>
      <c r="H43" s="329"/>
      <c r="I43" s="329"/>
      <c r="J43" s="329"/>
      <c r="K43" s="206"/>
    </row>
    <row r="44" spans="2:11" customFormat="1" ht="15" customHeight="1">
      <c r="B44" s="209"/>
      <c r="C44" s="210"/>
      <c r="D44" s="208"/>
      <c r="E44" s="211" t="s">
        <v>2738</v>
      </c>
      <c r="F44" s="208"/>
      <c r="G44" s="329" t="s">
        <v>2739</v>
      </c>
      <c r="H44" s="329"/>
      <c r="I44" s="329"/>
      <c r="J44" s="329"/>
      <c r="K44" s="206"/>
    </row>
    <row r="45" spans="2:11" customFormat="1" ht="15" customHeight="1">
      <c r="B45" s="209"/>
      <c r="C45" s="210"/>
      <c r="D45" s="208"/>
      <c r="E45" s="211" t="s">
        <v>171</v>
      </c>
      <c r="F45" s="208"/>
      <c r="G45" s="329" t="s">
        <v>2740</v>
      </c>
      <c r="H45" s="329"/>
      <c r="I45" s="329"/>
      <c r="J45" s="329"/>
      <c r="K45" s="206"/>
    </row>
    <row r="46" spans="2:11" customFormat="1" ht="12.75" customHeight="1">
      <c r="B46" s="209"/>
      <c r="C46" s="210"/>
      <c r="D46" s="208"/>
      <c r="E46" s="208"/>
      <c r="F46" s="208"/>
      <c r="G46" s="208"/>
      <c r="H46" s="208"/>
      <c r="I46" s="208"/>
      <c r="J46" s="208"/>
      <c r="K46" s="206"/>
    </row>
    <row r="47" spans="2:11" customFormat="1" ht="15" customHeight="1">
      <c r="B47" s="209"/>
      <c r="C47" s="210"/>
      <c r="D47" s="329" t="s">
        <v>2741</v>
      </c>
      <c r="E47" s="329"/>
      <c r="F47" s="329"/>
      <c r="G47" s="329"/>
      <c r="H47" s="329"/>
      <c r="I47" s="329"/>
      <c r="J47" s="329"/>
      <c r="K47" s="206"/>
    </row>
    <row r="48" spans="2:11" customFormat="1" ht="15" customHeight="1">
      <c r="B48" s="209"/>
      <c r="C48" s="210"/>
      <c r="D48" s="210"/>
      <c r="E48" s="329" t="s">
        <v>2742</v>
      </c>
      <c r="F48" s="329"/>
      <c r="G48" s="329"/>
      <c r="H48" s="329"/>
      <c r="I48" s="329"/>
      <c r="J48" s="329"/>
      <c r="K48" s="206"/>
    </row>
    <row r="49" spans="2:11" customFormat="1" ht="15" customHeight="1">
      <c r="B49" s="209"/>
      <c r="C49" s="210"/>
      <c r="D49" s="210"/>
      <c r="E49" s="329" t="s">
        <v>2743</v>
      </c>
      <c r="F49" s="329"/>
      <c r="G49" s="329"/>
      <c r="H49" s="329"/>
      <c r="I49" s="329"/>
      <c r="J49" s="329"/>
      <c r="K49" s="206"/>
    </row>
    <row r="50" spans="2:11" customFormat="1" ht="15" customHeight="1">
      <c r="B50" s="209"/>
      <c r="C50" s="210"/>
      <c r="D50" s="210"/>
      <c r="E50" s="329" t="s">
        <v>2744</v>
      </c>
      <c r="F50" s="329"/>
      <c r="G50" s="329"/>
      <c r="H50" s="329"/>
      <c r="I50" s="329"/>
      <c r="J50" s="329"/>
      <c r="K50" s="206"/>
    </row>
    <row r="51" spans="2:11" customFormat="1" ht="15" customHeight="1">
      <c r="B51" s="209"/>
      <c r="C51" s="210"/>
      <c r="D51" s="329" t="s">
        <v>2745</v>
      </c>
      <c r="E51" s="329"/>
      <c r="F51" s="329"/>
      <c r="G51" s="329"/>
      <c r="H51" s="329"/>
      <c r="I51" s="329"/>
      <c r="J51" s="329"/>
      <c r="K51" s="206"/>
    </row>
    <row r="52" spans="2:11" customFormat="1" ht="25.5" customHeight="1">
      <c r="B52" s="205"/>
      <c r="C52" s="330" t="s">
        <v>2746</v>
      </c>
      <c r="D52" s="330"/>
      <c r="E52" s="330"/>
      <c r="F52" s="330"/>
      <c r="G52" s="330"/>
      <c r="H52" s="330"/>
      <c r="I52" s="330"/>
      <c r="J52" s="330"/>
      <c r="K52" s="206"/>
    </row>
    <row r="53" spans="2:11" customFormat="1" ht="5.25" customHeight="1">
      <c r="B53" s="205"/>
      <c r="C53" s="207"/>
      <c r="D53" s="207"/>
      <c r="E53" s="207"/>
      <c r="F53" s="207"/>
      <c r="G53" s="207"/>
      <c r="H53" s="207"/>
      <c r="I53" s="207"/>
      <c r="J53" s="207"/>
      <c r="K53" s="206"/>
    </row>
    <row r="54" spans="2:11" customFormat="1" ht="15" customHeight="1">
      <c r="B54" s="205"/>
      <c r="C54" s="329" t="s">
        <v>2747</v>
      </c>
      <c r="D54" s="329"/>
      <c r="E54" s="329"/>
      <c r="F54" s="329"/>
      <c r="G54" s="329"/>
      <c r="H54" s="329"/>
      <c r="I54" s="329"/>
      <c r="J54" s="329"/>
      <c r="K54" s="206"/>
    </row>
    <row r="55" spans="2:11" customFormat="1" ht="15" customHeight="1">
      <c r="B55" s="205"/>
      <c r="C55" s="329" t="s">
        <v>2748</v>
      </c>
      <c r="D55" s="329"/>
      <c r="E55" s="329"/>
      <c r="F55" s="329"/>
      <c r="G55" s="329"/>
      <c r="H55" s="329"/>
      <c r="I55" s="329"/>
      <c r="J55" s="329"/>
      <c r="K55" s="206"/>
    </row>
    <row r="56" spans="2:11" customFormat="1" ht="12.75" customHeight="1">
      <c r="B56" s="205"/>
      <c r="C56" s="208"/>
      <c r="D56" s="208"/>
      <c r="E56" s="208"/>
      <c r="F56" s="208"/>
      <c r="G56" s="208"/>
      <c r="H56" s="208"/>
      <c r="I56" s="208"/>
      <c r="J56" s="208"/>
      <c r="K56" s="206"/>
    </row>
    <row r="57" spans="2:11" customFormat="1" ht="15" customHeight="1">
      <c r="B57" s="205"/>
      <c r="C57" s="329" t="s">
        <v>2749</v>
      </c>
      <c r="D57" s="329"/>
      <c r="E57" s="329"/>
      <c r="F57" s="329"/>
      <c r="G57" s="329"/>
      <c r="H57" s="329"/>
      <c r="I57" s="329"/>
      <c r="J57" s="329"/>
      <c r="K57" s="206"/>
    </row>
    <row r="58" spans="2:11" customFormat="1" ht="15" customHeight="1">
      <c r="B58" s="205"/>
      <c r="C58" s="210"/>
      <c r="D58" s="329" t="s">
        <v>2750</v>
      </c>
      <c r="E58" s="329"/>
      <c r="F58" s="329"/>
      <c r="G58" s="329"/>
      <c r="H58" s="329"/>
      <c r="I58" s="329"/>
      <c r="J58" s="329"/>
      <c r="K58" s="206"/>
    </row>
    <row r="59" spans="2:11" customFormat="1" ht="15" customHeight="1">
      <c r="B59" s="205"/>
      <c r="C59" s="210"/>
      <c r="D59" s="329" t="s">
        <v>2751</v>
      </c>
      <c r="E59" s="329"/>
      <c r="F59" s="329"/>
      <c r="G59" s="329"/>
      <c r="H59" s="329"/>
      <c r="I59" s="329"/>
      <c r="J59" s="329"/>
      <c r="K59" s="206"/>
    </row>
    <row r="60" spans="2:11" customFormat="1" ht="15" customHeight="1">
      <c r="B60" s="205"/>
      <c r="C60" s="210"/>
      <c r="D60" s="329" t="s">
        <v>2752</v>
      </c>
      <c r="E60" s="329"/>
      <c r="F60" s="329"/>
      <c r="G60" s="329"/>
      <c r="H60" s="329"/>
      <c r="I60" s="329"/>
      <c r="J60" s="329"/>
      <c r="K60" s="206"/>
    </row>
    <row r="61" spans="2:11" customFormat="1" ht="15" customHeight="1">
      <c r="B61" s="205"/>
      <c r="C61" s="210"/>
      <c r="D61" s="329" t="s">
        <v>2753</v>
      </c>
      <c r="E61" s="329"/>
      <c r="F61" s="329"/>
      <c r="G61" s="329"/>
      <c r="H61" s="329"/>
      <c r="I61" s="329"/>
      <c r="J61" s="329"/>
      <c r="K61" s="206"/>
    </row>
    <row r="62" spans="2:11" customFormat="1" ht="15" customHeight="1">
      <c r="B62" s="205"/>
      <c r="C62" s="210"/>
      <c r="D62" s="332" t="s">
        <v>2754</v>
      </c>
      <c r="E62" s="332"/>
      <c r="F62" s="332"/>
      <c r="G62" s="332"/>
      <c r="H62" s="332"/>
      <c r="I62" s="332"/>
      <c r="J62" s="332"/>
      <c r="K62" s="206"/>
    </row>
    <row r="63" spans="2:11" customFormat="1" ht="15" customHeight="1">
      <c r="B63" s="205"/>
      <c r="C63" s="210"/>
      <c r="D63" s="329" t="s">
        <v>2755</v>
      </c>
      <c r="E63" s="329"/>
      <c r="F63" s="329"/>
      <c r="G63" s="329"/>
      <c r="H63" s="329"/>
      <c r="I63" s="329"/>
      <c r="J63" s="329"/>
      <c r="K63" s="206"/>
    </row>
    <row r="64" spans="2:11" customFormat="1" ht="12.75" customHeight="1">
      <c r="B64" s="205"/>
      <c r="C64" s="210"/>
      <c r="D64" s="210"/>
      <c r="E64" s="213"/>
      <c r="F64" s="210"/>
      <c r="G64" s="210"/>
      <c r="H64" s="210"/>
      <c r="I64" s="210"/>
      <c r="J64" s="210"/>
      <c r="K64" s="206"/>
    </row>
    <row r="65" spans="2:11" customFormat="1" ht="15" customHeight="1">
      <c r="B65" s="205"/>
      <c r="C65" s="210"/>
      <c r="D65" s="329" t="s">
        <v>2756</v>
      </c>
      <c r="E65" s="329"/>
      <c r="F65" s="329"/>
      <c r="G65" s="329"/>
      <c r="H65" s="329"/>
      <c r="I65" s="329"/>
      <c r="J65" s="329"/>
      <c r="K65" s="206"/>
    </row>
    <row r="66" spans="2:11" customFormat="1" ht="15" customHeight="1">
      <c r="B66" s="205"/>
      <c r="C66" s="210"/>
      <c r="D66" s="332" t="s">
        <v>2757</v>
      </c>
      <c r="E66" s="332"/>
      <c r="F66" s="332"/>
      <c r="G66" s="332"/>
      <c r="H66" s="332"/>
      <c r="I66" s="332"/>
      <c r="J66" s="332"/>
      <c r="K66" s="206"/>
    </row>
    <row r="67" spans="2:11" customFormat="1" ht="15" customHeight="1">
      <c r="B67" s="205"/>
      <c r="C67" s="210"/>
      <c r="D67" s="329" t="s">
        <v>2758</v>
      </c>
      <c r="E67" s="329"/>
      <c r="F67" s="329"/>
      <c r="G67" s="329"/>
      <c r="H67" s="329"/>
      <c r="I67" s="329"/>
      <c r="J67" s="329"/>
      <c r="K67" s="206"/>
    </row>
    <row r="68" spans="2:11" customFormat="1" ht="15" customHeight="1">
      <c r="B68" s="205"/>
      <c r="C68" s="210"/>
      <c r="D68" s="329" t="s">
        <v>2759</v>
      </c>
      <c r="E68" s="329"/>
      <c r="F68" s="329"/>
      <c r="G68" s="329"/>
      <c r="H68" s="329"/>
      <c r="I68" s="329"/>
      <c r="J68" s="329"/>
      <c r="K68" s="206"/>
    </row>
    <row r="69" spans="2:11" customFormat="1" ht="15" customHeight="1">
      <c r="B69" s="205"/>
      <c r="C69" s="210"/>
      <c r="D69" s="329" t="s">
        <v>2760</v>
      </c>
      <c r="E69" s="329"/>
      <c r="F69" s="329"/>
      <c r="G69" s="329"/>
      <c r="H69" s="329"/>
      <c r="I69" s="329"/>
      <c r="J69" s="329"/>
      <c r="K69" s="206"/>
    </row>
    <row r="70" spans="2:11" customFormat="1" ht="15" customHeight="1">
      <c r="B70" s="205"/>
      <c r="C70" s="210"/>
      <c r="D70" s="329" t="s">
        <v>2761</v>
      </c>
      <c r="E70" s="329"/>
      <c r="F70" s="329"/>
      <c r="G70" s="329"/>
      <c r="H70" s="329"/>
      <c r="I70" s="329"/>
      <c r="J70" s="329"/>
      <c r="K70" s="206"/>
    </row>
    <row r="71" spans="2:11" customFormat="1" ht="12.75" customHeight="1">
      <c r="B71" s="214"/>
      <c r="C71" s="215"/>
      <c r="D71" s="215"/>
      <c r="E71" s="215"/>
      <c r="F71" s="215"/>
      <c r="G71" s="215"/>
      <c r="H71" s="215"/>
      <c r="I71" s="215"/>
      <c r="J71" s="215"/>
      <c r="K71" s="216"/>
    </row>
    <row r="72" spans="2:11" customFormat="1" ht="18.75" customHeight="1">
      <c r="B72" s="217"/>
      <c r="C72" s="217"/>
      <c r="D72" s="217"/>
      <c r="E72" s="217"/>
      <c r="F72" s="217"/>
      <c r="G72" s="217"/>
      <c r="H72" s="217"/>
      <c r="I72" s="217"/>
      <c r="J72" s="217"/>
      <c r="K72" s="218"/>
    </row>
    <row r="73" spans="2:11" customFormat="1" ht="18.75" customHeight="1">
      <c r="B73" s="218"/>
      <c r="C73" s="218"/>
      <c r="D73" s="218"/>
      <c r="E73" s="218"/>
      <c r="F73" s="218"/>
      <c r="G73" s="218"/>
      <c r="H73" s="218"/>
      <c r="I73" s="218"/>
      <c r="J73" s="218"/>
      <c r="K73" s="218"/>
    </row>
    <row r="74" spans="2:11" customFormat="1" ht="7.5" customHeight="1">
      <c r="B74" s="219"/>
      <c r="C74" s="220"/>
      <c r="D74" s="220"/>
      <c r="E74" s="220"/>
      <c r="F74" s="220"/>
      <c r="G74" s="220"/>
      <c r="H74" s="220"/>
      <c r="I74" s="220"/>
      <c r="J74" s="220"/>
      <c r="K74" s="221"/>
    </row>
    <row r="75" spans="2:11" customFormat="1" ht="45" customHeight="1">
      <c r="B75" s="222"/>
      <c r="C75" s="333" t="s">
        <v>2762</v>
      </c>
      <c r="D75" s="333"/>
      <c r="E75" s="333"/>
      <c r="F75" s="333"/>
      <c r="G75" s="333"/>
      <c r="H75" s="333"/>
      <c r="I75" s="333"/>
      <c r="J75" s="333"/>
      <c r="K75" s="223"/>
    </row>
    <row r="76" spans="2:11" customFormat="1" ht="17.25" customHeight="1">
      <c r="B76" s="222"/>
      <c r="C76" s="224" t="s">
        <v>2763</v>
      </c>
      <c r="D76" s="224"/>
      <c r="E76" s="224"/>
      <c r="F76" s="224" t="s">
        <v>2764</v>
      </c>
      <c r="G76" s="225"/>
      <c r="H76" s="224" t="s">
        <v>56</v>
      </c>
      <c r="I76" s="224" t="s">
        <v>59</v>
      </c>
      <c r="J76" s="224" t="s">
        <v>2765</v>
      </c>
      <c r="K76" s="223"/>
    </row>
    <row r="77" spans="2:11" customFormat="1" ht="17.25" customHeight="1">
      <c r="B77" s="222"/>
      <c r="C77" s="226" t="s">
        <v>2766</v>
      </c>
      <c r="D77" s="226"/>
      <c r="E77" s="226"/>
      <c r="F77" s="227" t="s">
        <v>2767</v>
      </c>
      <c r="G77" s="228"/>
      <c r="H77" s="226"/>
      <c r="I77" s="226"/>
      <c r="J77" s="226" t="s">
        <v>2768</v>
      </c>
      <c r="K77" s="223"/>
    </row>
    <row r="78" spans="2:11" customFormat="1" ht="5.25" customHeight="1">
      <c r="B78" s="222"/>
      <c r="C78" s="229"/>
      <c r="D78" s="229"/>
      <c r="E78" s="229"/>
      <c r="F78" s="229"/>
      <c r="G78" s="230"/>
      <c r="H78" s="229"/>
      <c r="I78" s="229"/>
      <c r="J78" s="229"/>
      <c r="K78" s="223"/>
    </row>
    <row r="79" spans="2:11" customFormat="1" ht="15" customHeight="1">
      <c r="B79" s="222"/>
      <c r="C79" s="211" t="s">
        <v>55</v>
      </c>
      <c r="D79" s="231"/>
      <c r="E79" s="231"/>
      <c r="F79" s="232" t="s">
        <v>2769</v>
      </c>
      <c r="G79" s="233"/>
      <c r="H79" s="211" t="s">
        <v>2770</v>
      </c>
      <c r="I79" s="211" t="s">
        <v>2771</v>
      </c>
      <c r="J79" s="211">
        <v>20</v>
      </c>
      <c r="K79" s="223"/>
    </row>
    <row r="80" spans="2:11" customFormat="1" ht="15" customHeight="1">
      <c r="B80" s="222"/>
      <c r="C80" s="211" t="s">
        <v>2772</v>
      </c>
      <c r="D80" s="211"/>
      <c r="E80" s="211"/>
      <c r="F80" s="232" t="s">
        <v>2769</v>
      </c>
      <c r="G80" s="233"/>
      <c r="H80" s="211" t="s">
        <v>2773</v>
      </c>
      <c r="I80" s="211" t="s">
        <v>2771</v>
      </c>
      <c r="J80" s="211">
        <v>120</v>
      </c>
      <c r="K80" s="223"/>
    </row>
    <row r="81" spans="2:11" customFormat="1" ht="15" customHeight="1">
      <c r="B81" s="234"/>
      <c r="C81" s="211" t="s">
        <v>2774</v>
      </c>
      <c r="D81" s="211"/>
      <c r="E81" s="211"/>
      <c r="F81" s="232" t="s">
        <v>2775</v>
      </c>
      <c r="G81" s="233"/>
      <c r="H81" s="211" t="s">
        <v>2776</v>
      </c>
      <c r="I81" s="211" t="s">
        <v>2771</v>
      </c>
      <c r="J81" s="211">
        <v>50</v>
      </c>
      <c r="K81" s="223"/>
    </row>
    <row r="82" spans="2:11" customFormat="1" ht="15" customHeight="1">
      <c r="B82" s="234"/>
      <c r="C82" s="211" t="s">
        <v>2777</v>
      </c>
      <c r="D82" s="211"/>
      <c r="E82" s="211"/>
      <c r="F82" s="232" t="s">
        <v>2769</v>
      </c>
      <c r="G82" s="233"/>
      <c r="H82" s="211" t="s">
        <v>2778</v>
      </c>
      <c r="I82" s="211" t="s">
        <v>2779</v>
      </c>
      <c r="J82" s="211"/>
      <c r="K82" s="223"/>
    </row>
    <row r="83" spans="2:11" customFormat="1" ht="15" customHeight="1">
      <c r="B83" s="234"/>
      <c r="C83" s="211" t="s">
        <v>2780</v>
      </c>
      <c r="D83" s="211"/>
      <c r="E83" s="211"/>
      <c r="F83" s="232" t="s">
        <v>2775</v>
      </c>
      <c r="G83" s="211"/>
      <c r="H83" s="211" t="s">
        <v>2781</v>
      </c>
      <c r="I83" s="211" t="s">
        <v>2771</v>
      </c>
      <c r="J83" s="211">
        <v>15</v>
      </c>
      <c r="K83" s="223"/>
    </row>
    <row r="84" spans="2:11" customFormat="1" ht="15" customHeight="1">
      <c r="B84" s="234"/>
      <c r="C84" s="211" t="s">
        <v>2782</v>
      </c>
      <c r="D84" s="211"/>
      <c r="E84" s="211"/>
      <c r="F84" s="232" t="s">
        <v>2775</v>
      </c>
      <c r="G84" s="211"/>
      <c r="H84" s="211" t="s">
        <v>2783</v>
      </c>
      <c r="I84" s="211" t="s">
        <v>2771</v>
      </c>
      <c r="J84" s="211">
        <v>15</v>
      </c>
      <c r="K84" s="223"/>
    </row>
    <row r="85" spans="2:11" customFormat="1" ht="15" customHeight="1">
      <c r="B85" s="234"/>
      <c r="C85" s="211" t="s">
        <v>2784</v>
      </c>
      <c r="D85" s="211"/>
      <c r="E85" s="211"/>
      <c r="F85" s="232" t="s">
        <v>2775</v>
      </c>
      <c r="G85" s="211"/>
      <c r="H85" s="211" t="s">
        <v>2785</v>
      </c>
      <c r="I85" s="211" t="s">
        <v>2771</v>
      </c>
      <c r="J85" s="211">
        <v>20</v>
      </c>
      <c r="K85" s="223"/>
    </row>
    <row r="86" spans="2:11" customFormat="1" ht="15" customHeight="1">
      <c r="B86" s="234"/>
      <c r="C86" s="211" t="s">
        <v>2786</v>
      </c>
      <c r="D86" s="211"/>
      <c r="E86" s="211"/>
      <c r="F86" s="232" t="s">
        <v>2775</v>
      </c>
      <c r="G86" s="211"/>
      <c r="H86" s="211" t="s">
        <v>2787</v>
      </c>
      <c r="I86" s="211" t="s">
        <v>2771</v>
      </c>
      <c r="J86" s="211">
        <v>20</v>
      </c>
      <c r="K86" s="223"/>
    </row>
    <row r="87" spans="2:11" customFormat="1" ht="15" customHeight="1">
      <c r="B87" s="234"/>
      <c r="C87" s="211" t="s">
        <v>2788</v>
      </c>
      <c r="D87" s="211"/>
      <c r="E87" s="211"/>
      <c r="F87" s="232" t="s">
        <v>2775</v>
      </c>
      <c r="G87" s="233"/>
      <c r="H87" s="211" t="s">
        <v>2789</v>
      </c>
      <c r="I87" s="211" t="s">
        <v>2771</v>
      </c>
      <c r="J87" s="211">
        <v>50</v>
      </c>
      <c r="K87" s="223"/>
    </row>
    <row r="88" spans="2:11" customFormat="1" ht="15" customHeight="1">
      <c r="B88" s="234"/>
      <c r="C88" s="211" t="s">
        <v>2790</v>
      </c>
      <c r="D88" s="211"/>
      <c r="E88" s="211"/>
      <c r="F88" s="232" t="s">
        <v>2775</v>
      </c>
      <c r="G88" s="233"/>
      <c r="H88" s="211" t="s">
        <v>2791</v>
      </c>
      <c r="I88" s="211" t="s">
        <v>2771</v>
      </c>
      <c r="J88" s="211">
        <v>20</v>
      </c>
      <c r="K88" s="223"/>
    </row>
    <row r="89" spans="2:11" customFormat="1" ht="15" customHeight="1">
      <c r="B89" s="234"/>
      <c r="C89" s="211" t="s">
        <v>2792</v>
      </c>
      <c r="D89" s="211"/>
      <c r="E89" s="211"/>
      <c r="F89" s="232" t="s">
        <v>2775</v>
      </c>
      <c r="G89" s="233"/>
      <c r="H89" s="211" t="s">
        <v>2793</v>
      </c>
      <c r="I89" s="211" t="s">
        <v>2771</v>
      </c>
      <c r="J89" s="211">
        <v>20</v>
      </c>
      <c r="K89" s="223"/>
    </row>
    <row r="90" spans="2:11" customFormat="1" ht="15" customHeight="1">
      <c r="B90" s="234"/>
      <c r="C90" s="211" t="s">
        <v>2794</v>
      </c>
      <c r="D90" s="211"/>
      <c r="E90" s="211"/>
      <c r="F90" s="232" t="s">
        <v>2775</v>
      </c>
      <c r="G90" s="233"/>
      <c r="H90" s="211" t="s">
        <v>2795</v>
      </c>
      <c r="I90" s="211" t="s">
        <v>2771</v>
      </c>
      <c r="J90" s="211">
        <v>50</v>
      </c>
      <c r="K90" s="223"/>
    </row>
    <row r="91" spans="2:11" customFormat="1" ht="15" customHeight="1">
      <c r="B91" s="234"/>
      <c r="C91" s="211" t="s">
        <v>2796</v>
      </c>
      <c r="D91" s="211"/>
      <c r="E91" s="211"/>
      <c r="F91" s="232" t="s">
        <v>2775</v>
      </c>
      <c r="G91" s="233"/>
      <c r="H91" s="211" t="s">
        <v>2796</v>
      </c>
      <c r="I91" s="211" t="s">
        <v>2771</v>
      </c>
      <c r="J91" s="211">
        <v>50</v>
      </c>
      <c r="K91" s="223"/>
    </row>
    <row r="92" spans="2:11" customFormat="1" ht="15" customHeight="1">
      <c r="B92" s="234"/>
      <c r="C92" s="211" t="s">
        <v>2797</v>
      </c>
      <c r="D92" s="211"/>
      <c r="E92" s="211"/>
      <c r="F92" s="232" t="s">
        <v>2775</v>
      </c>
      <c r="G92" s="233"/>
      <c r="H92" s="211" t="s">
        <v>2798</v>
      </c>
      <c r="I92" s="211" t="s">
        <v>2771</v>
      </c>
      <c r="J92" s="211">
        <v>255</v>
      </c>
      <c r="K92" s="223"/>
    </row>
    <row r="93" spans="2:11" customFormat="1" ht="15" customHeight="1">
      <c r="B93" s="234"/>
      <c r="C93" s="211" t="s">
        <v>2799</v>
      </c>
      <c r="D93" s="211"/>
      <c r="E93" s="211"/>
      <c r="F93" s="232" t="s">
        <v>2769</v>
      </c>
      <c r="G93" s="233"/>
      <c r="H93" s="211" t="s">
        <v>2800</v>
      </c>
      <c r="I93" s="211" t="s">
        <v>2801</v>
      </c>
      <c r="J93" s="211"/>
      <c r="K93" s="223"/>
    </row>
    <row r="94" spans="2:11" customFormat="1" ht="15" customHeight="1">
      <c r="B94" s="234"/>
      <c r="C94" s="211" t="s">
        <v>2802</v>
      </c>
      <c r="D94" s="211"/>
      <c r="E94" s="211"/>
      <c r="F94" s="232" t="s">
        <v>2769</v>
      </c>
      <c r="G94" s="233"/>
      <c r="H94" s="211" t="s">
        <v>2803</v>
      </c>
      <c r="I94" s="211" t="s">
        <v>2804</v>
      </c>
      <c r="J94" s="211"/>
      <c r="K94" s="223"/>
    </row>
    <row r="95" spans="2:11" customFormat="1" ht="15" customHeight="1">
      <c r="B95" s="234"/>
      <c r="C95" s="211" t="s">
        <v>2805</v>
      </c>
      <c r="D95" s="211"/>
      <c r="E95" s="211"/>
      <c r="F95" s="232" t="s">
        <v>2769</v>
      </c>
      <c r="G95" s="233"/>
      <c r="H95" s="211" t="s">
        <v>2805</v>
      </c>
      <c r="I95" s="211" t="s">
        <v>2804</v>
      </c>
      <c r="J95" s="211"/>
      <c r="K95" s="223"/>
    </row>
    <row r="96" spans="2:11" customFormat="1" ht="15" customHeight="1">
      <c r="B96" s="234"/>
      <c r="C96" s="211" t="s">
        <v>40</v>
      </c>
      <c r="D96" s="211"/>
      <c r="E96" s="211"/>
      <c r="F96" s="232" t="s">
        <v>2769</v>
      </c>
      <c r="G96" s="233"/>
      <c r="H96" s="211" t="s">
        <v>2806</v>
      </c>
      <c r="I96" s="211" t="s">
        <v>2804</v>
      </c>
      <c r="J96" s="211"/>
      <c r="K96" s="223"/>
    </row>
    <row r="97" spans="2:11" customFormat="1" ht="15" customHeight="1">
      <c r="B97" s="234"/>
      <c r="C97" s="211" t="s">
        <v>50</v>
      </c>
      <c r="D97" s="211"/>
      <c r="E97" s="211"/>
      <c r="F97" s="232" t="s">
        <v>2769</v>
      </c>
      <c r="G97" s="233"/>
      <c r="H97" s="211" t="s">
        <v>2807</v>
      </c>
      <c r="I97" s="211" t="s">
        <v>2804</v>
      </c>
      <c r="J97" s="211"/>
      <c r="K97" s="223"/>
    </row>
    <row r="98" spans="2:11" customFormat="1" ht="15" customHeight="1">
      <c r="B98" s="235"/>
      <c r="C98" s="236"/>
      <c r="D98" s="236"/>
      <c r="E98" s="236"/>
      <c r="F98" s="236"/>
      <c r="G98" s="236"/>
      <c r="H98" s="236"/>
      <c r="I98" s="236"/>
      <c r="J98" s="236"/>
      <c r="K98" s="237"/>
    </row>
    <row r="99" spans="2:11" customFormat="1" ht="18.75" customHeight="1">
      <c r="B99" s="238"/>
      <c r="C99" s="239"/>
      <c r="D99" s="239"/>
      <c r="E99" s="239"/>
      <c r="F99" s="239"/>
      <c r="G99" s="239"/>
      <c r="H99" s="239"/>
      <c r="I99" s="239"/>
      <c r="J99" s="239"/>
      <c r="K99" s="238"/>
    </row>
    <row r="100" spans="2:11" customFormat="1" ht="18.75" customHeight="1"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</row>
    <row r="101" spans="2:11" customFormat="1" ht="7.5" customHeight="1">
      <c r="B101" s="219"/>
      <c r="C101" s="220"/>
      <c r="D101" s="220"/>
      <c r="E101" s="220"/>
      <c r="F101" s="220"/>
      <c r="G101" s="220"/>
      <c r="H101" s="220"/>
      <c r="I101" s="220"/>
      <c r="J101" s="220"/>
      <c r="K101" s="221"/>
    </row>
    <row r="102" spans="2:11" customFormat="1" ht="45" customHeight="1">
      <c r="B102" s="222"/>
      <c r="C102" s="333" t="s">
        <v>2808</v>
      </c>
      <c r="D102" s="333"/>
      <c r="E102" s="333"/>
      <c r="F102" s="333"/>
      <c r="G102" s="333"/>
      <c r="H102" s="333"/>
      <c r="I102" s="333"/>
      <c r="J102" s="333"/>
      <c r="K102" s="223"/>
    </row>
    <row r="103" spans="2:11" customFormat="1" ht="17.25" customHeight="1">
      <c r="B103" s="222"/>
      <c r="C103" s="224" t="s">
        <v>2763</v>
      </c>
      <c r="D103" s="224"/>
      <c r="E103" s="224"/>
      <c r="F103" s="224" t="s">
        <v>2764</v>
      </c>
      <c r="G103" s="225"/>
      <c r="H103" s="224" t="s">
        <v>56</v>
      </c>
      <c r="I103" s="224" t="s">
        <v>59</v>
      </c>
      <c r="J103" s="224" t="s">
        <v>2765</v>
      </c>
      <c r="K103" s="223"/>
    </row>
    <row r="104" spans="2:11" customFormat="1" ht="17.25" customHeight="1">
      <c r="B104" s="222"/>
      <c r="C104" s="226" t="s">
        <v>2766</v>
      </c>
      <c r="D104" s="226"/>
      <c r="E104" s="226"/>
      <c r="F104" s="227" t="s">
        <v>2767</v>
      </c>
      <c r="G104" s="228"/>
      <c r="H104" s="226"/>
      <c r="I104" s="226"/>
      <c r="J104" s="226" t="s">
        <v>2768</v>
      </c>
      <c r="K104" s="223"/>
    </row>
    <row r="105" spans="2:11" customFormat="1" ht="5.25" customHeight="1">
      <c r="B105" s="222"/>
      <c r="C105" s="224"/>
      <c r="D105" s="224"/>
      <c r="E105" s="224"/>
      <c r="F105" s="224"/>
      <c r="G105" s="240"/>
      <c r="H105" s="224"/>
      <c r="I105" s="224"/>
      <c r="J105" s="224"/>
      <c r="K105" s="223"/>
    </row>
    <row r="106" spans="2:11" customFormat="1" ht="15" customHeight="1">
      <c r="B106" s="222"/>
      <c r="C106" s="211" t="s">
        <v>55</v>
      </c>
      <c r="D106" s="231"/>
      <c r="E106" s="231"/>
      <c r="F106" s="232" t="s">
        <v>2769</v>
      </c>
      <c r="G106" s="211"/>
      <c r="H106" s="211" t="s">
        <v>2809</v>
      </c>
      <c r="I106" s="211" t="s">
        <v>2771</v>
      </c>
      <c r="J106" s="211">
        <v>20</v>
      </c>
      <c r="K106" s="223"/>
    </row>
    <row r="107" spans="2:11" customFormat="1" ht="15" customHeight="1">
      <c r="B107" s="222"/>
      <c r="C107" s="211" t="s">
        <v>2772</v>
      </c>
      <c r="D107" s="211"/>
      <c r="E107" s="211"/>
      <c r="F107" s="232" t="s">
        <v>2769</v>
      </c>
      <c r="G107" s="211"/>
      <c r="H107" s="211" t="s">
        <v>2809</v>
      </c>
      <c r="I107" s="211" t="s">
        <v>2771</v>
      </c>
      <c r="J107" s="211">
        <v>120</v>
      </c>
      <c r="K107" s="223"/>
    </row>
    <row r="108" spans="2:11" customFormat="1" ht="15" customHeight="1">
      <c r="B108" s="234"/>
      <c r="C108" s="211" t="s">
        <v>2774</v>
      </c>
      <c r="D108" s="211"/>
      <c r="E108" s="211"/>
      <c r="F108" s="232" t="s">
        <v>2775</v>
      </c>
      <c r="G108" s="211"/>
      <c r="H108" s="211" t="s">
        <v>2809</v>
      </c>
      <c r="I108" s="211" t="s">
        <v>2771</v>
      </c>
      <c r="J108" s="211">
        <v>50</v>
      </c>
      <c r="K108" s="223"/>
    </row>
    <row r="109" spans="2:11" customFormat="1" ht="15" customHeight="1">
      <c r="B109" s="234"/>
      <c r="C109" s="211" t="s">
        <v>2777</v>
      </c>
      <c r="D109" s="211"/>
      <c r="E109" s="211"/>
      <c r="F109" s="232" t="s">
        <v>2769</v>
      </c>
      <c r="G109" s="211"/>
      <c r="H109" s="211" t="s">
        <v>2809</v>
      </c>
      <c r="I109" s="211" t="s">
        <v>2779</v>
      </c>
      <c r="J109" s="211"/>
      <c r="K109" s="223"/>
    </row>
    <row r="110" spans="2:11" customFormat="1" ht="15" customHeight="1">
      <c r="B110" s="234"/>
      <c r="C110" s="211" t="s">
        <v>2788</v>
      </c>
      <c r="D110" s="211"/>
      <c r="E110" s="211"/>
      <c r="F110" s="232" t="s">
        <v>2775</v>
      </c>
      <c r="G110" s="211"/>
      <c r="H110" s="211" t="s">
        <v>2809</v>
      </c>
      <c r="I110" s="211" t="s">
        <v>2771</v>
      </c>
      <c r="J110" s="211">
        <v>50</v>
      </c>
      <c r="K110" s="223"/>
    </row>
    <row r="111" spans="2:11" customFormat="1" ht="15" customHeight="1">
      <c r="B111" s="234"/>
      <c r="C111" s="211" t="s">
        <v>2796</v>
      </c>
      <c r="D111" s="211"/>
      <c r="E111" s="211"/>
      <c r="F111" s="232" t="s">
        <v>2775</v>
      </c>
      <c r="G111" s="211"/>
      <c r="H111" s="211" t="s">
        <v>2809</v>
      </c>
      <c r="I111" s="211" t="s">
        <v>2771</v>
      </c>
      <c r="J111" s="211">
        <v>50</v>
      </c>
      <c r="K111" s="223"/>
    </row>
    <row r="112" spans="2:11" customFormat="1" ht="15" customHeight="1">
      <c r="B112" s="234"/>
      <c r="C112" s="211" t="s">
        <v>2794</v>
      </c>
      <c r="D112" s="211"/>
      <c r="E112" s="211"/>
      <c r="F112" s="232" t="s">
        <v>2775</v>
      </c>
      <c r="G112" s="211"/>
      <c r="H112" s="211" t="s">
        <v>2809</v>
      </c>
      <c r="I112" s="211" t="s">
        <v>2771</v>
      </c>
      <c r="J112" s="211">
        <v>50</v>
      </c>
      <c r="K112" s="223"/>
    </row>
    <row r="113" spans="2:11" customFormat="1" ht="15" customHeight="1">
      <c r="B113" s="234"/>
      <c r="C113" s="211" t="s">
        <v>55</v>
      </c>
      <c r="D113" s="211"/>
      <c r="E113" s="211"/>
      <c r="F113" s="232" t="s">
        <v>2769</v>
      </c>
      <c r="G113" s="211"/>
      <c r="H113" s="211" t="s">
        <v>2810</v>
      </c>
      <c r="I113" s="211" t="s">
        <v>2771</v>
      </c>
      <c r="J113" s="211">
        <v>20</v>
      </c>
      <c r="K113" s="223"/>
    </row>
    <row r="114" spans="2:11" customFormat="1" ht="15" customHeight="1">
      <c r="B114" s="234"/>
      <c r="C114" s="211" t="s">
        <v>2811</v>
      </c>
      <c r="D114" s="211"/>
      <c r="E114" s="211"/>
      <c r="F114" s="232" t="s">
        <v>2769</v>
      </c>
      <c r="G114" s="211"/>
      <c r="H114" s="211" t="s">
        <v>2812</v>
      </c>
      <c r="I114" s="211" t="s">
        <v>2771</v>
      </c>
      <c r="J114" s="211">
        <v>120</v>
      </c>
      <c r="K114" s="223"/>
    </row>
    <row r="115" spans="2:11" customFormat="1" ht="15" customHeight="1">
      <c r="B115" s="234"/>
      <c r="C115" s="211" t="s">
        <v>40</v>
      </c>
      <c r="D115" s="211"/>
      <c r="E115" s="211"/>
      <c r="F115" s="232" t="s">
        <v>2769</v>
      </c>
      <c r="G115" s="211"/>
      <c r="H115" s="211" t="s">
        <v>2813</v>
      </c>
      <c r="I115" s="211" t="s">
        <v>2804</v>
      </c>
      <c r="J115" s="211"/>
      <c r="K115" s="223"/>
    </row>
    <row r="116" spans="2:11" customFormat="1" ht="15" customHeight="1">
      <c r="B116" s="234"/>
      <c r="C116" s="211" t="s">
        <v>50</v>
      </c>
      <c r="D116" s="211"/>
      <c r="E116" s="211"/>
      <c r="F116" s="232" t="s">
        <v>2769</v>
      </c>
      <c r="G116" s="211"/>
      <c r="H116" s="211" t="s">
        <v>2814</v>
      </c>
      <c r="I116" s="211" t="s">
        <v>2804</v>
      </c>
      <c r="J116" s="211"/>
      <c r="K116" s="223"/>
    </row>
    <row r="117" spans="2:11" customFormat="1" ht="15" customHeight="1">
      <c r="B117" s="234"/>
      <c r="C117" s="211" t="s">
        <v>59</v>
      </c>
      <c r="D117" s="211"/>
      <c r="E117" s="211"/>
      <c r="F117" s="232" t="s">
        <v>2769</v>
      </c>
      <c r="G117" s="211"/>
      <c r="H117" s="211" t="s">
        <v>2815</v>
      </c>
      <c r="I117" s="211" t="s">
        <v>2816</v>
      </c>
      <c r="J117" s="211"/>
      <c r="K117" s="223"/>
    </row>
    <row r="118" spans="2:11" customFormat="1" ht="15" customHeight="1">
      <c r="B118" s="235"/>
      <c r="C118" s="241"/>
      <c r="D118" s="241"/>
      <c r="E118" s="241"/>
      <c r="F118" s="241"/>
      <c r="G118" s="241"/>
      <c r="H118" s="241"/>
      <c r="I118" s="241"/>
      <c r="J118" s="241"/>
      <c r="K118" s="237"/>
    </row>
    <row r="119" spans="2:11" customFormat="1" ht="18.75" customHeight="1">
      <c r="B119" s="242"/>
      <c r="C119" s="243"/>
      <c r="D119" s="243"/>
      <c r="E119" s="243"/>
      <c r="F119" s="244"/>
      <c r="G119" s="243"/>
      <c r="H119" s="243"/>
      <c r="I119" s="243"/>
      <c r="J119" s="243"/>
      <c r="K119" s="242"/>
    </row>
    <row r="120" spans="2:11" customFormat="1" ht="18.75" customHeight="1"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</row>
    <row r="121" spans="2:11" customFormat="1" ht="7.5" customHeight="1">
      <c r="B121" s="245"/>
      <c r="C121" s="246"/>
      <c r="D121" s="246"/>
      <c r="E121" s="246"/>
      <c r="F121" s="246"/>
      <c r="G121" s="246"/>
      <c r="H121" s="246"/>
      <c r="I121" s="246"/>
      <c r="J121" s="246"/>
      <c r="K121" s="247"/>
    </row>
    <row r="122" spans="2:11" customFormat="1" ht="45" customHeight="1">
      <c r="B122" s="248"/>
      <c r="C122" s="331" t="s">
        <v>2817</v>
      </c>
      <c r="D122" s="331"/>
      <c r="E122" s="331"/>
      <c r="F122" s="331"/>
      <c r="G122" s="331"/>
      <c r="H122" s="331"/>
      <c r="I122" s="331"/>
      <c r="J122" s="331"/>
      <c r="K122" s="249"/>
    </row>
    <row r="123" spans="2:11" customFormat="1" ht="17.25" customHeight="1">
      <c r="B123" s="250"/>
      <c r="C123" s="224" t="s">
        <v>2763</v>
      </c>
      <c r="D123" s="224"/>
      <c r="E123" s="224"/>
      <c r="F123" s="224" t="s">
        <v>2764</v>
      </c>
      <c r="G123" s="225"/>
      <c r="H123" s="224" t="s">
        <v>56</v>
      </c>
      <c r="I123" s="224" t="s">
        <v>59</v>
      </c>
      <c r="J123" s="224" t="s">
        <v>2765</v>
      </c>
      <c r="K123" s="251"/>
    </row>
    <row r="124" spans="2:11" customFormat="1" ht="17.25" customHeight="1">
      <c r="B124" s="250"/>
      <c r="C124" s="226" t="s">
        <v>2766</v>
      </c>
      <c r="D124" s="226"/>
      <c r="E124" s="226"/>
      <c r="F124" s="227" t="s">
        <v>2767</v>
      </c>
      <c r="G124" s="228"/>
      <c r="H124" s="226"/>
      <c r="I124" s="226"/>
      <c r="J124" s="226" t="s">
        <v>2768</v>
      </c>
      <c r="K124" s="251"/>
    </row>
    <row r="125" spans="2:11" customFormat="1" ht="5.25" customHeight="1">
      <c r="B125" s="252"/>
      <c r="C125" s="229"/>
      <c r="D125" s="229"/>
      <c r="E125" s="229"/>
      <c r="F125" s="229"/>
      <c r="G125" s="253"/>
      <c r="H125" s="229"/>
      <c r="I125" s="229"/>
      <c r="J125" s="229"/>
      <c r="K125" s="254"/>
    </row>
    <row r="126" spans="2:11" customFormat="1" ht="15" customHeight="1">
      <c r="B126" s="252"/>
      <c r="C126" s="211" t="s">
        <v>2772</v>
      </c>
      <c r="D126" s="231"/>
      <c r="E126" s="231"/>
      <c r="F126" s="232" t="s">
        <v>2769</v>
      </c>
      <c r="G126" s="211"/>
      <c r="H126" s="211" t="s">
        <v>2809</v>
      </c>
      <c r="I126" s="211" t="s">
        <v>2771</v>
      </c>
      <c r="J126" s="211">
        <v>120</v>
      </c>
      <c r="K126" s="255"/>
    </row>
    <row r="127" spans="2:11" customFormat="1" ht="15" customHeight="1">
      <c r="B127" s="252"/>
      <c r="C127" s="211" t="s">
        <v>2818</v>
      </c>
      <c r="D127" s="211"/>
      <c r="E127" s="211"/>
      <c r="F127" s="232" t="s">
        <v>2769</v>
      </c>
      <c r="G127" s="211"/>
      <c r="H127" s="211" t="s">
        <v>2819</v>
      </c>
      <c r="I127" s="211" t="s">
        <v>2771</v>
      </c>
      <c r="J127" s="211" t="s">
        <v>2820</v>
      </c>
      <c r="K127" s="255"/>
    </row>
    <row r="128" spans="2:11" customFormat="1" ht="15" customHeight="1">
      <c r="B128" s="252"/>
      <c r="C128" s="211" t="s">
        <v>86</v>
      </c>
      <c r="D128" s="211"/>
      <c r="E128" s="211"/>
      <c r="F128" s="232" t="s">
        <v>2769</v>
      </c>
      <c r="G128" s="211"/>
      <c r="H128" s="211" t="s">
        <v>2821</v>
      </c>
      <c r="I128" s="211" t="s">
        <v>2771</v>
      </c>
      <c r="J128" s="211" t="s">
        <v>2820</v>
      </c>
      <c r="K128" s="255"/>
    </row>
    <row r="129" spans="2:11" customFormat="1" ht="15" customHeight="1">
      <c r="B129" s="252"/>
      <c r="C129" s="211" t="s">
        <v>2780</v>
      </c>
      <c r="D129" s="211"/>
      <c r="E129" s="211"/>
      <c r="F129" s="232" t="s">
        <v>2775</v>
      </c>
      <c r="G129" s="211"/>
      <c r="H129" s="211" t="s">
        <v>2781</v>
      </c>
      <c r="I129" s="211" t="s">
        <v>2771</v>
      </c>
      <c r="J129" s="211">
        <v>15</v>
      </c>
      <c r="K129" s="255"/>
    </row>
    <row r="130" spans="2:11" customFormat="1" ht="15" customHeight="1">
      <c r="B130" s="252"/>
      <c r="C130" s="211" t="s">
        <v>2782</v>
      </c>
      <c r="D130" s="211"/>
      <c r="E130" s="211"/>
      <c r="F130" s="232" t="s">
        <v>2775</v>
      </c>
      <c r="G130" s="211"/>
      <c r="H130" s="211" t="s">
        <v>2783</v>
      </c>
      <c r="I130" s="211" t="s">
        <v>2771</v>
      </c>
      <c r="J130" s="211">
        <v>15</v>
      </c>
      <c r="K130" s="255"/>
    </row>
    <row r="131" spans="2:11" customFormat="1" ht="15" customHeight="1">
      <c r="B131" s="252"/>
      <c r="C131" s="211" t="s">
        <v>2784</v>
      </c>
      <c r="D131" s="211"/>
      <c r="E131" s="211"/>
      <c r="F131" s="232" t="s">
        <v>2775</v>
      </c>
      <c r="G131" s="211"/>
      <c r="H131" s="211" t="s">
        <v>2785</v>
      </c>
      <c r="I131" s="211" t="s">
        <v>2771</v>
      </c>
      <c r="J131" s="211">
        <v>20</v>
      </c>
      <c r="K131" s="255"/>
    </row>
    <row r="132" spans="2:11" customFormat="1" ht="15" customHeight="1">
      <c r="B132" s="252"/>
      <c r="C132" s="211" t="s">
        <v>2786</v>
      </c>
      <c r="D132" s="211"/>
      <c r="E132" s="211"/>
      <c r="F132" s="232" t="s">
        <v>2775</v>
      </c>
      <c r="G132" s="211"/>
      <c r="H132" s="211" t="s">
        <v>2787</v>
      </c>
      <c r="I132" s="211" t="s">
        <v>2771</v>
      </c>
      <c r="J132" s="211">
        <v>20</v>
      </c>
      <c r="K132" s="255"/>
    </row>
    <row r="133" spans="2:11" customFormat="1" ht="15" customHeight="1">
      <c r="B133" s="252"/>
      <c r="C133" s="211" t="s">
        <v>2774</v>
      </c>
      <c r="D133" s="211"/>
      <c r="E133" s="211"/>
      <c r="F133" s="232" t="s">
        <v>2775</v>
      </c>
      <c r="G133" s="211"/>
      <c r="H133" s="211" t="s">
        <v>2809</v>
      </c>
      <c r="I133" s="211" t="s">
        <v>2771</v>
      </c>
      <c r="J133" s="211">
        <v>50</v>
      </c>
      <c r="K133" s="255"/>
    </row>
    <row r="134" spans="2:11" customFormat="1" ht="15" customHeight="1">
      <c r="B134" s="252"/>
      <c r="C134" s="211" t="s">
        <v>2788</v>
      </c>
      <c r="D134" s="211"/>
      <c r="E134" s="211"/>
      <c r="F134" s="232" t="s">
        <v>2775</v>
      </c>
      <c r="G134" s="211"/>
      <c r="H134" s="211" t="s">
        <v>2809</v>
      </c>
      <c r="I134" s="211" t="s">
        <v>2771</v>
      </c>
      <c r="J134" s="211">
        <v>50</v>
      </c>
      <c r="K134" s="255"/>
    </row>
    <row r="135" spans="2:11" customFormat="1" ht="15" customHeight="1">
      <c r="B135" s="252"/>
      <c r="C135" s="211" t="s">
        <v>2794</v>
      </c>
      <c r="D135" s="211"/>
      <c r="E135" s="211"/>
      <c r="F135" s="232" t="s">
        <v>2775</v>
      </c>
      <c r="G135" s="211"/>
      <c r="H135" s="211" t="s">
        <v>2809</v>
      </c>
      <c r="I135" s="211" t="s">
        <v>2771</v>
      </c>
      <c r="J135" s="211">
        <v>50</v>
      </c>
      <c r="K135" s="255"/>
    </row>
    <row r="136" spans="2:11" customFormat="1" ht="15" customHeight="1">
      <c r="B136" s="252"/>
      <c r="C136" s="211" t="s">
        <v>2796</v>
      </c>
      <c r="D136" s="211"/>
      <c r="E136" s="211"/>
      <c r="F136" s="232" t="s">
        <v>2775</v>
      </c>
      <c r="G136" s="211"/>
      <c r="H136" s="211" t="s">
        <v>2809</v>
      </c>
      <c r="I136" s="211" t="s">
        <v>2771</v>
      </c>
      <c r="J136" s="211">
        <v>50</v>
      </c>
      <c r="K136" s="255"/>
    </row>
    <row r="137" spans="2:11" customFormat="1" ht="15" customHeight="1">
      <c r="B137" s="252"/>
      <c r="C137" s="211" t="s">
        <v>2797</v>
      </c>
      <c r="D137" s="211"/>
      <c r="E137" s="211"/>
      <c r="F137" s="232" t="s">
        <v>2775</v>
      </c>
      <c r="G137" s="211"/>
      <c r="H137" s="211" t="s">
        <v>2822</v>
      </c>
      <c r="I137" s="211" t="s">
        <v>2771</v>
      </c>
      <c r="J137" s="211">
        <v>255</v>
      </c>
      <c r="K137" s="255"/>
    </row>
    <row r="138" spans="2:11" customFormat="1" ht="15" customHeight="1">
      <c r="B138" s="252"/>
      <c r="C138" s="211" t="s">
        <v>2799</v>
      </c>
      <c r="D138" s="211"/>
      <c r="E138" s="211"/>
      <c r="F138" s="232" t="s">
        <v>2769</v>
      </c>
      <c r="G138" s="211"/>
      <c r="H138" s="211" t="s">
        <v>2823</v>
      </c>
      <c r="I138" s="211" t="s">
        <v>2801</v>
      </c>
      <c r="J138" s="211"/>
      <c r="K138" s="255"/>
    </row>
    <row r="139" spans="2:11" customFormat="1" ht="15" customHeight="1">
      <c r="B139" s="252"/>
      <c r="C139" s="211" t="s">
        <v>2802</v>
      </c>
      <c r="D139" s="211"/>
      <c r="E139" s="211"/>
      <c r="F139" s="232" t="s">
        <v>2769</v>
      </c>
      <c r="G139" s="211"/>
      <c r="H139" s="211" t="s">
        <v>2824</v>
      </c>
      <c r="I139" s="211" t="s">
        <v>2804</v>
      </c>
      <c r="J139" s="211"/>
      <c r="K139" s="255"/>
    </row>
    <row r="140" spans="2:11" customFormat="1" ht="15" customHeight="1">
      <c r="B140" s="252"/>
      <c r="C140" s="211" t="s">
        <v>2805</v>
      </c>
      <c r="D140" s="211"/>
      <c r="E140" s="211"/>
      <c r="F140" s="232" t="s">
        <v>2769</v>
      </c>
      <c r="G140" s="211"/>
      <c r="H140" s="211" t="s">
        <v>2805</v>
      </c>
      <c r="I140" s="211" t="s">
        <v>2804</v>
      </c>
      <c r="J140" s="211"/>
      <c r="K140" s="255"/>
    </row>
    <row r="141" spans="2:11" customFormat="1" ht="15" customHeight="1">
      <c r="B141" s="252"/>
      <c r="C141" s="211" t="s">
        <v>40</v>
      </c>
      <c r="D141" s="211"/>
      <c r="E141" s="211"/>
      <c r="F141" s="232" t="s">
        <v>2769</v>
      </c>
      <c r="G141" s="211"/>
      <c r="H141" s="211" t="s">
        <v>2825</v>
      </c>
      <c r="I141" s="211" t="s">
        <v>2804</v>
      </c>
      <c r="J141" s="211"/>
      <c r="K141" s="255"/>
    </row>
    <row r="142" spans="2:11" customFormat="1" ht="15" customHeight="1">
      <c r="B142" s="252"/>
      <c r="C142" s="211" t="s">
        <v>2826</v>
      </c>
      <c r="D142" s="211"/>
      <c r="E142" s="211"/>
      <c r="F142" s="232" t="s">
        <v>2769</v>
      </c>
      <c r="G142" s="211"/>
      <c r="H142" s="211" t="s">
        <v>2827</v>
      </c>
      <c r="I142" s="211" t="s">
        <v>2804</v>
      </c>
      <c r="J142" s="211"/>
      <c r="K142" s="255"/>
    </row>
    <row r="143" spans="2:11" customFormat="1" ht="15" customHeight="1">
      <c r="B143" s="256"/>
      <c r="C143" s="257"/>
      <c r="D143" s="257"/>
      <c r="E143" s="257"/>
      <c r="F143" s="257"/>
      <c r="G143" s="257"/>
      <c r="H143" s="257"/>
      <c r="I143" s="257"/>
      <c r="J143" s="257"/>
      <c r="K143" s="258"/>
    </row>
    <row r="144" spans="2:11" customFormat="1" ht="18.75" customHeight="1">
      <c r="B144" s="243"/>
      <c r="C144" s="243"/>
      <c r="D144" s="243"/>
      <c r="E144" s="243"/>
      <c r="F144" s="244"/>
      <c r="G144" s="243"/>
      <c r="H144" s="243"/>
      <c r="I144" s="243"/>
      <c r="J144" s="243"/>
      <c r="K144" s="243"/>
    </row>
    <row r="145" spans="2:11" customFormat="1" ht="18.75" customHeight="1"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</row>
    <row r="146" spans="2:11" customFormat="1" ht="7.5" customHeight="1">
      <c r="B146" s="219"/>
      <c r="C146" s="220"/>
      <c r="D146" s="220"/>
      <c r="E146" s="220"/>
      <c r="F146" s="220"/>
      <c r="G146" s="220"/>
      <c r="H146" s="220"/>
      <c r="I146" s="220"/>
      <c r="J146" s="220"/>
      <c r="K146" s="221"/>
    </row>
    <row r="147" spans="2:11" customFormat="1" ht="45" customHeight="1">
      <c r="B147" s="222"/>
      <c r="C147" s="333" t="s">
        <v>2828</v>
      </c>
      <c r="D147" s="333"/>
      <c r="E147" s="333"/>
      <c r="F147" s="333"/>
      <c r="G147" s="333"/>
      <c r="H147" s="333"/>
      <c r="I147" s="333"/>
      <c r="J147" s="333"/>
      <c r="K147" s="223"/>
    </row>
    <row r="148" spans="2:11" customFormat="1" ht="17.25" customHeight="1">
      <c r="B148" s="222"/>
      <c r="C148" s="224" t="s">
        <v>2763</v>
      </c>
      <c r="D148" s="224"/>
      <c r="E148" s="224"/>
      <c r="F148" s="224" t="s">
        <v>2764</v>
      </c>
      <c r="G148" s="225"/>
      <c r="H148" s="224" t="s">
        <v>56</v>
      </c>
      <c r="I148" s="224" t="s">
        <v>59</v>
      </c>
      <c r="J148" s="224" t="s">
        <v>2765</v>
      </c>
      <c r="K148" s="223"/>
    </row>
    <row r="149" spans="2:11" customFormat="1" ht="17.25" customHeight="1">
      <c r="B149" s="222"/>
      <c r="C149" s="226" t="s">
        <v>2766</v>
      </c>
      <c r="D149" s="226"/>
      <c r="E149" s="226"/>
      <c r="F149" s="227" t="s">
        <v>2767</v>
      </c>
      <c r="G149" s="228"/>
      <c r="H149" s="226"/>
      <c r="I149" s="226"/>
      <c r="J149" s="226" t="s">
        <v>2768</v>
      </c>
      <c r="K149" s="223"/>
    </row>
    <row r="150" spans="2:11" customFormat="1" ht="5.25" customHeight="1">
      <c r="B150" s="234"/>
      <c r="C150" s="229"/>
      <c r="D150" s="229"/>
      <c r="E150" s="229"/>
      <c r="F150" s="229"/>
      <c r="G150" s="230"/>
      <c r="H150" s="229"/>
      <c r="I150" s="229"/>
      <c r="J150" s="229"/>
      <c r="K150" s="255"/>
    </row>
    <row r="151" spans="2:11" customFormat="1" ht="15" customHeight="1">
      <c r="B151" s="234"/>
      <c r="C151" s="259" t="s">
        <v>2772</v>
      </c>
      <c r="D151" s="211"/>
      <c r="E151" s="211"/>
      <c r="F151" s="260" t="s">
        <v>2769</v>
      </c>
      <c r="G151" s="211"/>
      <c r="H151" s="259" t="s">
        <v>2809</v>
      </c>
      <c r="I151" s="259" t="s">
        <v>2771</v>
      </c>
      <c r="J151" s="259">
        <v>120</v>
      </c>
      <c r="K151" s="255"/>
    </row>
    <row r="152" spans="2:11" customFormat="1" ht="15" customHeight="1">
      <c r="B152" s="234"/>
      <c r="C152" s="259" t="s">
        <v>2818</v>
      </c>
      <c r="D152" s="211"/>
      <c r="E152" s="211"/>
      <c r="F152" s="260" t="s">
        <v>2769</v>
      </c>
      <c r="G152" s="211"/>
      <c r="H152" s="259" t="s">
        <v>2829</v>
      </c>
      <c r="I152" s="259" t="s">
        <v>2771</v>
      </c>
      <c r="J152" s="259" t="s">
        <v>2820</v>
      </c>
      <c r="K152" s="255"/>
    </row>
    <row r="153" spans="2:11" customFormat="1" ht="15" customHeight="1">
      <c r="B153" s="234"/>
      <c r="C153" s="259" t="s">
        <v>86</v>
      </c>
      <c r="D153" s="211"/>
      <c r="E153" s="211"/>
      <c r="F153" s="260" t="s">
        <v>2769</v>
      </c>
      <c r="G153" s="211"/>
      <c r="H153" s="259" t="s">
        <v>2830</v>
      </c>
      <c r="I153" s="259" t="s">
        <v>2771</v>
      </c>
      <c r="J153" s="259" t="s">
        <v>2820</v>
      </c>
      <c r="K153" s="255"/>
    </row>
    <row r="154" spans="2:11" customFormat="1" ht="15" customHeight="1">
      <c r="B154" s="234"/>
      <c r="C154" s="259" t="s">
        <v>2774</v>
      </c>
      <c r="D154" s="211"/>
      <c r="E154" s="211"/>
      <c r="F154" s="260" t="s">
        <v>2775</v>
      </c>
      <c r="G154" s="211"/>
      <c r="H154" s="259" t="s">
        <v>2809</v>
      </c>
      <c r="I154" s="259" t="s">
        <v>2771</v>
      </c>
      <c r="J154" s="259">
        <v>50</v>
      </c>
      <c r="K154" s="255"/>
    </row>
    <row r="155" spans="2:11" customFormat="1" ht="15" customHeight="1">
      <c r="B155" s="234"/>
      <c r="C155" s="259" t="s">
        <v>2777</v>
      </c>
      <c r="D155" s="211"/>
      <c r="E155" s="211"/>
      <c r="F155" s="260" t="s">
        <v>2769</v>
      </c>
      <c r="G155" s="211"/>
      <c r="H155" s="259" t="s">
        <v>2809</v>
      </c>
      <c r="I155" s="259" t="s">
        <v>2779</v>
      </c>
      <c r="J155" s="259"/>
      <c r="K155" s="255"/>
    </row>
    <row r="156" spans="2:11" customFormat="1" ht="15" customHeight="1">
      <c r="B156" s="234"/>
      <c r="C156" s="259" t="s">
        <v>2788</v>
      </c>
      <c r="D156" s="211"/>
      <c r="E156" s="211"/>
      <c r="F156" s="260" t="s">
        <v>2775</v>
      </c>
      <c r="G156" s="211"/>
      <c r="H156" s="259" t="s">
        <v>2809</v>
      </c>
      <c r="I156" s="259" t="s">
        <v>2771</v>
      </c>
      <c r="J156" s="259">
        <v>50</v>
      </c>
      <c r="K156" s="255"/>
    </row>
    <row r="157" spans="2:11" customFormat="1" ht="15" customHeight="1">
      <c r="B157" s="234"/>
      <c r="C157" s="259" t="s">
        <v>2796</v>
      </c>
      <c r="D157" s="211"/>
      <c r="E157" s="211"/>
      <c r="F157" s="260" t="s">
        <v>2775</v>
      </c>
      <c r="G157" s="211"/>
      <c r="H157" s="259" t="s">
        <v>2809</v>
      </c>
      <c r="I157" s="259" t="s">
        <v>2771</v>
      </c>
      <c r="J157" s="259">
        <v>50</v>
      </c>
      <c r="K157" s="255"/>
    </row>
    <row r="158" spans="2:11" customFormat="1" ht="15" customHeight="1">
      <c r="B158" s="234"/>
      <c r="C158" s="259" t="s">
        <v>2794</v>
      </c>
      <c r="D158" s="211"/>
      <c r="E158" s="211"/>
      <c r="F158" s="260" t="s">
        <v>2775</v>
      </c>
      <c r="G158" s="211"/>
      <c r="H158" s="259" t="s">
        <v>2809</v>
      </c>
      <c r="I158" s="259" t="s">
        <v>2771</v>
      </c>
      <c r="J158" s="259">
        <v>50</v>
      </c>
      <c r="K158" s="255"/>
    </row>
    <row r="159" spans="2:11" customFormat="1" ht="15" customHeight="1">
      <c r="B159" s="234"/>
      <c r="C159" s="259" t="s">
        <v>148</v>
      </c>
      <c r="D159" s="211"/>
      <c r="E159" s="211"/>
      <c r="F159" s="260" t="s">
        <v>2769</v>
      </c>
      <c r="G159" s="211"/>
      <c r="H159" s="259" t="s">
        <v>2831</v>
      </c>
      <c r="I159" s="259" t="s">
        <v>2771</v>
      </c>
      <c r="J159" s="259" t="s">
        <v>2832</v>
      </c>
      <c r="K159" s="255"/>
    </row>
    <row r="160" spans="2:11" customFormat="1" ht="15" customHeight="1">
      <c r="B160" s="234"/>
      <c r="C160" s="259" t="s">
        <v>2833</v>
      </c>
      <c r="D160" s="211"/>
      <c r="E160" s="211"/>
      <c r="F160" s="260" t="s">
        <v>2769</v>
      </c>
      <c r="G160" s="211"/>
      <c r="H160" s="259" t="s">
        <v>2834</v>
      </c>
      <c r="I160" s="259" t="s">
        <v>2804</v>
      </c>
      <c r="J160" s="259"/>
      <c r="K160" s="255"/>
    </row>
    <row r="161" spans="2:11" customFormat="1" ht="15" customHeight="1">
      <c r="B161" s="261"/>
      <c r="C161" s="241"/>
      <c r="D161" s="241"/>
      <c r="E161" s="241"/>
      <c r="F161" s="241"/>
      <c r="G161" s="241"/>
      <c r="H161" s="241"/>
      <c r="I161" s="241"/>
      <c r="J161" s="241"/>
      <c r="K161" s="262"/>
    </row>
    <row r="162" spans="2:11" customFormat="1" ht="18.75" customHeight="1">
      <c r="B162" s="243"/>
      <c r="C162" s="253"/>
      <c r="D162" s="253"/>
      <c r="E162" s="253"/>
      <c r="F162" s="263"/>
      <c r="G162" s="253"/>
      <c r="H162" s="253"/>
      <c r="I162" s="253"/>
      <c r="J162" s="253"/>
      <c r="K162" s="243"/>
    </row>
    <row r="163" spans="2:11" customFormat="1" ht="18.75" customHeight="1">
      <c r="B163" s="218"/>
      <c r="C163" s="218"/>
      <c r="D163" s="218"/>
      <c r="E163" s="218"/>
      <c r="F163" s="218"/>
      <c r="G163" s="218"/>
      <c r="H163" s="218"/>
      <c r="I163" s="218"/>
      <c r="J163" s="218"/>
      <c r="K163" s="218"/>
    </row>
    <row r="164" spans="2:11" customFormat="1" ht="7.5" customHeight="1">
      <c r="B164" s="200"/>
      <c r="C164" s="201"/>
      <c r="D164" s="201"/>
      <c r="E164" s="201"/>
      <c r="F164" s="201"/>
      <c r="G164" s="201"/>
      <c r="H164" s="201"/>
      <c r="I164" s="201"/>
      <c r="J164" s="201"/>
      <c r="K164" s="202"/>
    </row>
    <row r="165" spans="2:11" customFormat="1" ht="45" customHeight="1">
      <c r="B165" s="203"/>
      <c r="C165" s="331" t="s">
        <v>2835</v>
      </c>
      <c r="D165" s="331"/>
      <c r="E165" s="331"/>
      <c r="F165" s="331"/>
      <c r="G165" s="331"/>
      <c r="H165" s="331"/>
      <c r="I165" s="331"/>
      <c r="J165" s="331"/>
      <c r="K165" s="204"/>
    </row>
    <row r="166" spans="2:11" customFormat="1" ht="17.25" customHeight="1">
      <c r="B166" s="203"/>
      <c r="C166" s="224" t="s">
        <v>2763</v>
      </c>
      <c r="D166" s="224"/>
      <c r="E166" s="224"/>
      <c r="F166" s="224" t="s">
        <v>2764</v>
      </c>
      <c r="G166" s="264"/>
      <c r="H166" s="265" t="s">
        <v>56</v>
      </c>
      <c r="I166" s="265" t="s">
        <v>59</v>
      </c>
      <c r="J166" s="224" t="s">
        <v>2765</v>
      </c>
      <c r="K166" s="204"/>
    </row>
    <row r="167" spans="2:11" customFormat="1" ht="17.25" customHeight="1">
      <c r="B167" s="205"/>
      <c r="C167" s="226" t="s">
        <v>2766</v>
      </c>
      <c r="D167" s="226"/>
      <c r="E167" s="226"/>
      <c r="F167" s="227" t="s">
        <v>2767</v>
      </c>
      <c r="G167" s="266"/>
      <c r="H167" s="267"/>
      <c r="I167" s="267"/>
      <c r="J167" s="226" t="s">
        <v>2768</v>
      </c>
      <c r="K167" s="206"/>
    </row>
    <row r="168" spans="2:11" customFormat="1" ht="5.25" customHeight="1">
      <c r="B168" s="234"/>
      <c r="C168" s="229"/>
      <c r="D168" s="229"/>
      <c r="E168" s="229"/>
      <c r="F168" s="229"/>
      <c r="G168" s="230"/>
      <c r="H168" s="229"/>
      <c r="I168" s="229"/>
      <c r="J168" s="229"/>
      <c r="K168" s="255"/>
    </row>
    <row r="169" spans="2:11" customFormat="1" ht="15" customHeight="1">
      <c r="B169" s="234"/>
      <c r="C169" s="211" t="s">
        <v>2772</v>
      </c>
      <c r="D169" s="211"/>
      <c r="E169" s="211"/>
      <c r="F169" s="232" t="s">
        <v>2769</v>
      </c>
      <c r="G169" s="211"/>
      <c r="H169" s="211" t="s">
        <v>2809</v>
      </c>
      <c r="I169" s="211" t="s">
        <v>2771</v>
      </c>
      <c r="J169" s="211">
        <v>120</v>
      </c>
      <c r="K169" s="255"/>
    </row>
    <row r="170" spans="2:11" customFormat="1" ht="15" customHeight="1">
      <c r="B170" s="234"/>
      <c r="C170" s="211" t="s">
        <v>2818</v>
      </c>
      <c r="D170" s="211"/>
      <c r="E170" s="211"/>
      <c r="F170" s="232" t="s">
        <v>2769</v>
      </c>
      <c r="G170" s="211"/>
      <c r="H170" s="211" t="s">
        <v>2819</v>
      </c>
      <c r="I170" s="211" t="s">
        <v>2771</v>
      </c>
      <c r="J170" s="211" t="s">
        <v>2820</v>
      </c>
      <c r="K170" s="255"/>
    </row>
    <row r="171" spans="2:11" customFormat="1" ht="15" customHeight="1">
      <c r="B171" s="234"/>
      <c r="C171" s="211" t="s">
        <v>86</v>
      </c>
      <c r="D171" s="211"/>
      <c r="E171" s="211"/>
      <c r="F171" s="232" t="s">
        <v>2769</v>
      </c>
      <c r="G171" s="211"/>
      <c r="H171" s="211" t="s">
        <v>2836</v>
      </c>
      <c r="I171" s="211" t="s">
        <v>2771</v>
      </c>
      <c r="J171" s="211" t="s">
        <v>2820</v>
      </c>
      <c r="K171" s="255"/>
    </row>
    <row r="172" spans="2:11" customFormat="1" ht="15" customHeight="1">
      <c r="B172" s="234"/>
      <c r="C172" s="211" t="s">
        <v>2774</v>
      </c>
      <c r="D172" s="211"/>
      <c r="E172" s="211"/>
      <c r="F172" s="232" t="s">
        <v>2775</v>
      </c>
      <c r="G172" s="211"/>
      <c r="H172" s="211" t="s">
        <v>2836</v>
      </c>
      <c r="I172" s="211" t="s">
        <v>2771</v>
      </c>
      <c r="J172" s="211">
        <v>50</v>
      </c>
      <c r="K172" s="255"/>
    </row>
    <row r="173" spans="2:11" customFormat="1" ht="15" customHeight="1">
      <c r="B173" s="234"/>
      <c r="C173" s="211" t="s">
        <v>2777</v>
      </c>
      <c r="D173" s="211"/>
      <c r="E173" s="211"/>
      <c r="F173" s="232" t="s">
        <v>2769</v>
      </c>
      <c r="G173" s="211"/>
      <c r="H173" s="211" t="s">
        <v>2836</v>
      </c>
      <c r="I173" s="211" t="s">
        <v>2779</v>
      </c>
      <c r="J173" s="211"/>
      <c r="K173" s="255"/>
    </row>
    <row r="174" spans="2:11" customFormat="1" ht="15" customHeight="1">
      <c r="B174" s="234"/>
      <c r="C174" s="211" t="s">
        <v>2788</v>
      </c>
      <c r="D174" s="211"/>
      <c r="E174" s="211"/>
      <c r="F174" s="232" t="s">
        <v>2775</v>
      </c>
      <c r="G174" s="211"/>
      <c r="H174" s="211" t="s">
        <v>2836</v>
      </c>
      <c r="I174" s="211" t="s">
        <v>2771</v>
      </c>
      <c r="J174" s="211">
        <v>50</v>
      </c>
      <c r="K174" s="255"/>
    </row>
    <row r="175" spans="2:11" customFormat="1" ht="15" customHeight="1">
      <c r="B175" s="234"/>
      <c r="C175" s="211" t="s">
        <v>2796</v>
      </c>
      <c r="D175" s="211"/>
      <c r="E175" s="211"/>
      <c r="F175" s="232" t="s">
        <v>2775</v>
      </c>
      <c r="G175" s="211"/>
      <c r="H175" s="211" t="s">
        <v>2836</v>
      </c>
      <c r="I175" s="211" t="s">
        <v>2771</v>
      </c>
      <c r="J175" s="211">
        <v>50</v>
      </c>
      <c r="K175" s="255"/>
    </row>
    <row r="176" spans="2:11" customFormat="1" ht="15" customHeight="1">
      <c r="B176" s="234"/>
      <c r="C176" s="211" t="s">
        <v>2794</v>
      </c>
      <c r="D176" s="211"/>
      <c r="E176" s="211"/>
      <c r="F176" s="232" t="s">
        <v>2775</v>
      </c>
      <c r="G176" s="211"/>
      <c r="H176" s="211" t="s">
        <v>2836</v>
      </c>
      <c r="I176" s="211" t="s">
        <v>2771</v>
      </c>
      <c r="J176" s="211">
        <v>50</v>
      </c>
      <c r="K176" s="255"/>
    </row>
    <row r="177" spans="2:11" customFormat="1" ht="15" customHeight="1">
      <c r="B177" s="234"/>
      <c r="C177" s="211" t="s">
        <v>167</v>
      </c>
      <c r="D177" s="211"/>
      <c r="E177" s="211"/>
      <c r="F177" s="232" t="s">
        <v>2769</v>
      </c>
      <c r="G177" s="211"/>
      <c r="H177" s="211" t="s">
        <v>2837</v>
      </c>
      <c r="I177" s="211" t="s">
        <v>2838</v>
      </c>
      <c r="J177" s="211"/>
      <c r="K177" s="255"/>
    </row>
    <row r="178" spans="2:11" customFormat="1" ht="15" customHeight="1">
      <c r="B178" s="234"/>
      <c r="C178" s="211" t="s">
        <v>59</v>
      </c>
      <c r="D178" s="211"/>
      <c r="E178" s="211"/>
      <c r="F178" s="232" t="s">
        <v>2769</v>
      </c>
      <c r="G178" s="211"/>
      <c r="H178" s="211" t="s">
        <v>2839</v>
      </c>
      <c r="I178" s="211" t="s">
        <v>2840</v>
      </c>
      <c r="J178" s="211">
        <v>1</v>
      </c>
      <c r="K178" s="255"/>
    </row>
    <row r="179" spans="2:11" customFormat="1" ht="15" customHeight="1">
      <c r="B179" s="234"/>
      <c r="C179" s="211" t="s">
        <v>55</v>
      </c>
      <c r="D179" s="211"/>
      <c r="E179" s="211"/>
      <c r="F179" s="232" t="s">
        <v>2769</v>
      </c>
      <c r="G179" s="211"/>
      <c r="H179" s="211" t="s">
        <v>2841</v>
      </c>
      <c r="I179" s="211" t="s">
        <v>2771</v>
      </c>
      <c r="J179" s="211">
        <v>20</v>
      </c>
      <c r="K179" s="255"/>
    </row>
    <row r="180" spans="2:11" customFormat="1" ht="15" customHeight="1">
      <c r="B180" s="234"/>
      <c r="C180" s="211" t="s">
        <v>56</v>
      </c>
      <c r="D180" s="211"/>
      <c r="E180" s="211"/>
      <c r="F180" s="232" t="s">
        <v>2769</v>
      </c>
      <c r="G180" s="211"/>
      <c r="H180" s="211" t="s">
        <v>2842</v>
      </c>
      <c r="I180" s="211" t="s">
        <v>2771</v>
      </c>
      <c r="J180" s="211">
        <v>255</v>
      </c>
      <c r="K180" s="255"/>
    </row>
    <row r="181" spans="2:11" customFormat="1" ht="15" customHeight="1">
      <c r="B181" s="234"/>
      <c r="C181" s="211" t="s">
        <v>168</v>
      </c>
      <c r="D181" s="211"/>
      <c r="E181" s="211"/>
      <c r="F181" s="232" t="s">
        <v>2769</v>
      </c>
      <c r="G181" s="211"/>
      <c r="H181" s="211" t="s">
        <v>2733</v>
      </c>
      <c r="I181" s="211" t="s">
        <v>2771</v>
      </c>
      <c r="J181" s="211">
        <v>10</v>
      </c>
      <c r="K181" s="255"/>
    </row>
    <row r="182" spans="2:11" customFormat="1" ht="15" customHeight="1">
      <c r="B182" s="234"/>
      <c r="C182" s="211" t="s">
        <v>169</v>
      </c>
      <c r="D182" s="211"/>
      <c r="E182" s="211"/>
      <c r="F182" s="232" t="s">
        <v>2769</v>
      </c>
      <c r="G182" s="211"/>
      <c r="H182" s="211" t="s">
        <v>2843</v>
      </c>
      <c r="I182" s="211" t="s">
        <v>2804</v>
      </c>
      <c r="J182" s="211"/>
      <c r="K182" s="255"/>
    </row>
    <row r="183" spans="2:11" customFormat="1" ht="15" customHeight="1">
      <c r="B183" s="234"/>
      <c r="C183" s="211" t="s">
        <v>2844</v>
      </c>
      <c r="D183" s="211"/>
      <c r="E183" s="211"/>
      <c r="F183" s="232" t="s">
        <v>2769</v>
      </c>
      <c r="G183" s="211"/>
      <c r="H183" s="211" t="s">
        <v>2845</v>
      </c>
      <c r="I183" s="211" t="s">
        <v>2804</v>
      </c>
      <c r="J183" s="211"/>
      <c r="K183" s="255"/>
    </row>
    <row r="184" spans="2:11" customFormat="1" ht="15" customHeight="1">
      <c r="B184" s="234"/>
      <c r="C184" s="211" t="s">
        <v>2833</v>
      </c>
      <c r="D184" s="211"/>
      <c r="E184" s="211"/>
      <c r="F184" s="232" t="s">
        <v>2769</v>
      </c>
      <c r="G184" s="211"/>
      <c r="H184" s="211" t="s">
        <v>2846</v>
      </c>
      <c r="I184" s="211" t="s">
        <v>2804</v>
      </c>
      <c r="J184" s="211"/>
      <c r="K184" s="255"/>
    </row>
    <row r="185" spans="2:11" customFormat="1" ht="15" customHeight="1">
      <c r="B185" s="234"/>
      <c r="C185" s="211" t="s">
        <v>171</v>
      </c>
      <c r="D185" s="211"/>
      <c r="E185" s="211"/>
      <c r="F185" s="232" t="s">
        <v>2775</v>
      </c>
      <c r="G185" s="211"/>
      <c r="H185" s="211" t="s">
        <v>2847</v>
      </c>
      <c r="I185" s="211" t="s">
        <v>2771</v>
      </c>
      <c r="J185" s="211">
        <v>50</v>
      </c>
      <c r="K185" s="255"/>
    </row>
    <row r="186" spans="2:11" customFormat="1" ht="15" customHeight="1">
      <c r="B186" s="234"/>
      <c r="C186" s="211" t="s">
        <v>2848</v>
      </c>
      <c r="D186" s="211"/>
      <c r="E186" s="211"/>
      <c r="F186" s="232" t="s">
        <v>2775</v>
      </c>
      <c r="G186" s="211"/>
      <c r="H186" s="211" t="s">
        <v>2849</v>
      </c>
      <c r="I186" s="211" t="s">
        <v>2850</v>
      </c>
      <c r="J186" s="211"/>
      <c r="K186" s="255"/>
    </row>
    <row r="187" spans="2:11" customFormat="1" ht="15" customHeight="1">
      <c r="B187" s="234"/>
      <c r="C187" s="211" t="s">
        <v>2851</v>
      </c>
      <c r="D187" s="211"/>
      <c r="E187" s="211"/>
      <c r="F187" s="232" t="s">
        <v>2775</v>
      </c>
      <c r="G187" s="211"/>
      <c r="H187" s="211" t="s">
        <v>2852</v>
      </c>
      <c r="I187" s="211" t="s">
        <v>2850</v>
      </c>
      <c r="J187" s="211"/>
      <c r="K187" s="255"/>
    </row>
    <row r="188" spans="2:11" customFormat="1" ht="15" customHeight="1">
      <c r="B188" s="234"/>
      <c r="C188" s="211" t="s">
        <v>2853</v>
      </c>
      <c r="D188" s="211"/>
      <c r="E188" s="211"/>
      <c r="F188" s="232" t="s">
        <v>2775</v>
      </c>
      <c r="G188" s="211"/>
      <c r="H188" s="211" t="s">
        <v>2854</v>
      </c>
      <c r="I188" s="211" t="s">
        <v>2850</v>
      </c>
      <c r="J188" s="211"/>
      <c r="K188" s="255"/>
    </row>
    <row r="189" spans="2:11" customFormat="1" ht="15" customHeight="1">
      <c r="B189" s="234"/>
      <c r="C189" s="268" t="s">
        <v>2855</v>
      </c>
      <c r="D189" s="211"/>
      <c r="E189" s="211"/>
      <c r="F189" s="232" t="s">
        <v>2775</v>
      </c>
      <c r="G189" s="211"/>
      <c r="H189" s="211" t="s">
        <v>2856</v>
      </c>
      <c r="I189" s="211" t="s">
        <v>2857</v>
      </c>
      <c r="J189" s="269" t="s">
        <v>2858</v>
      </c>
      <c r="K189" s="255"/>
    </row>
    <row r="190" spans="2:11" customFormat="1" ht="15" customHeight="1">
      <c r="B190" s="270"/>
      <c r="C190" s="271" t="s">
        <v>2859</v>
      </c>
      <c r="D190" s="272"/>
      <c r="E190" s="272"/>
      <c r="F190" s="273" t="s">
        <v>2775</v>
      </c>
      <c r="G190" s="272"/>
      <c r="H190" s="272" t="s">
        <v>2860</v>
      </c>
      <c r="I190" s="272" t="s">
        <v>2857</v>
      </c>
      <c r="J190" s="274" t="s">
        <v>2858</v>
      </c>
      <c r="K190" s="275"/>
    </row>
    <row r="191" spans="2:11" customFormat="1" ht="15" customHeight="1">
      <c r="B191" s="234"/>
      <c r="C191" s="268" t="s">
        <v>44</v>
      </c>
      <c r="D191" s="211"/>
      <c r="E191" s="211"/>
      <c r="F191" s="232" t="s">
        <v>2769</v>
      </c>
      <c r="G191" s="211"/>
      <c r="H191" s="208" t="s">
        <v>2861</v>
      </c>
      <c r="I191" s="211" t="s">
        <v>2862</v>
      </c>
      <c r="J191" s="211"/>
      <c r="K191" s="255"/>
    </row>
    <row r="192" spans="2:11" customFormat="1" ht="15" customHeight="1">
      <c r="B192" s="234"/>
      <c r="C192" s="268" t="s">
        <v>2863</v>
      </c>
      <c r="D192" s="211"/>
      <c r="E192" s="211"/>
      <c r="F192" s="232" t="s">
        <v>2769</v>
      </c>
      <c r="G192" s="211"/>
      <c r="H192" s="211" t="s">
        <v>2864</v>
      </c>
      <c r="I192" s="211" t="s">
        <v>2804</v>
      </c>
      <c r="J192" s="211"/>
      <c r="K192" s="255"/>
    </row>
    <row r="193" spans="2:11" customFormat="1" ht="15" customHeight="1">
      <c r="B193" s="234"/>
      <c r="C193" s="268" t="s">
        <v>2865</v>
      </c>
      <c r="D193" s="211"/>
      <c r="E193" s="211"/>
      <c r="F193" s="232" t="s">
        <v>2769</v>
      </c>
      <c r="G193" s="211"/>
      <c r="H193" s="211" t="s">
        <v>2866</v>
      </c>
      <c r="I193" s="211" t="s">
        <v>2804</v>
      </c>
      <c r="J193" s="211"/>
      <c r="K193" s="255"/>
    </row>
    <row r="194" spans="2:11" customFormat="1" ht="15" customHeight="1">
      <c r="B194" s="234"/>
      <c r="C194" s="268" t="s">
        <v>2867</v>
      </c>
      <c r="D194" s="211"/>
      <c r="E194" s="211"/>
      <c r="F194" s="232" t="s">
        <v>2775</v>
      </c>
      <c r="G194" s="211"/>
      <c r="H194" s="211" t="s">
        <v>2868</v>
      </c>
      <c r="I194" s="211" t="s">
        <v>2804</v>
      </c>
      <c r="J194" s="211"/>
      <c r="K194" s="255"/>
    </row>
    <row r="195" spans="2:11" customFormat="1" ht="15" customHeight="1">
      <c r="B195" s="261"/>
      <c r="C195" s="276"/>
      <c r="D195" s="241"/>
      <c r="E195" s="241"/>
      <c r="F195" s="241"/>
      <c r="G195" s="241"/>
      <c r="H195" s="241"/>
      <c r="I195" s="241"/>
      <c r="J195" s="241"/>
      <c r="K195" s="262"/>
    </row>
    <row r="196" spans="2:11" customFormat="1" ht="18.75" customHeight="1">
      <c r="B196" s="243"/>
      <c r="C196" s="253"/>
      <c r="D196" s="253"/>
      <c r="E196" s="253"/>
      <c r="F196" s="263"/>
      <c r="G196" s="253"/>
      <c r="H196" s="253"/>
      <c r="I196" s="253"/>
      <c r="J196" s="253"/>
      <c r="K196" s="243"/>
    </row>
    <row r="197" spans="2:11" customFormat="1" ht="18.75" customHeight="1">
      <c r="B197" s="243"/>
      <c r="C197" s="253"/>
      <c r="D197" s="253"/>
      <c r="E197" s="253"/>
      <c r="F197" s="263"/>
      <c r="G197" s="253"/>
      <c r="H197" s="253"/>
      <c r="I197" s="253"/>
      <c r="J197" s="253"/>
      <c r="K197" s="243"/>
    </row>
    <row r="198" spans="2:11" customFormat="1" ht="18.75" customHeight="1"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</row>
    <row r="199" spans="2:11" customFormat="1" ht="13.5">
      <c r="B199" s="200"/>
      <c r="C199" s="201"/>
      <c r="D199" s="201"/>
      <c r="E199" s="201"/>
      <c r="F199" s="201"/>
      <c r="G199" s="201"/>
      <c r="H199" s="201"/>
      <c r="I199" s="201"/>
      <c r="J199" s="201"/>
      <c r="K199" s="202"/>
    </row>
    <row r="200" spans="2:11" customFormat="1" ht="21">
      <c r="B200" s="203"/>
      <c r="C200" s="331" t="s">
        <v>2869</v>
      </c>
      <c r="D200" s="331"/>
      <c r="E200" s="331"/>
      <c r="F200" s="331"/>
      <c r="G200" s="331"/>
      <c r="H200" s="331"/>
      <c r="I200" s="331"/>
      <c r="J200" s="331"/>
      <c r="K200" s="204"/>
    </row>
    <row r="201" spans="2:11" customFormat="1" ht="25.5" customHeight="1">
      <c r="B201" s="203"/>
      <c r="C201" s="277" t="s">
        <v>2870</v>
      </c>
      <c r="D201" s="277"/>
      <c r="E201" s="277"/>
      <c r="F201" s="277" t="s">
        <v>2871</v>
      </c>
      <c r="G201" s="278"/>
      <c r="H201" s="334" t="s">
        <v>2872</v>
      </c>
      <c r="I201" s="334"/>
      <c r="J201" s="334"/>
      <c r="K201" s="204"/>
    </row>
    <row r="202" spans="2:11" customFormat="1" ht="5.25" customHeight="1">
      <c r="B202" s="234"/>
      <c r="C202" s="229"/>
      <c r="D202" s="229"/>
      <c r="E202" s="229"/>
      <c r="F202" s="229"/>
      <c r="G202" s="253"/>
      <c r="H202" s="229"/>
      <c r="I202" s="229"/>
      <c r="J202" s="229"/>
      <c r="K202" s="255"/>
    </row>
    <row r="203" spans="2:11" customFormat="1" ht="15" customHeight="1">
      <c r="B203" s="234"/>
      <c r="C203" s="211" t="s">
        <v>2862</v>
      </c>
      <c r="D203" s="211"/>
      <c r="E203" s="211"/>
      <c r="F203" s="232" t="s">
        <v>45</v>
      </c>
      <c r="G203" s="211"/>
      <c r="H203" s="335" t="s">
        <v>2873</v>
      </c>
      <c r="I203" s="335"/>
      <c r="J203" s="335"/>
      <c r="K203" s="255"/>
    </row>
    <row r="204" spans="2:11" customFormat="1" ht="15" customHeight="1">
      <c r="B204" s="234"/>
      <c r="C204" s="211"/>
      <c r="D204" s="211"/>
      <c r="E204" s="211"/>
      <c r="F204" s="232" t="s">
        <v>46</v>
      </c>
      <c r="G204" s="211"/>
      <c r="H204" s="335" t="s">
        <v>2874</v>
      </c>
      <c r="I204" s="335"/>
      <c r="J204" s="335"/>
      <c r="K204" s="255"/>
    </row>
    <row r="205" spans="2:11" customFormat="1" ht="15" customHeight="1">
      <c r="B205" s="234"/>
      <c r="C205" s="211"/>
      <c r="D205" s="211"/>
      <c r="E205" s="211"/>
      <c r="F205" s="232" t="s">
        <v>49</v>
      </c>
      <c r="G205" s="211"/>
      <c r="H205" s="335" t="s">
        <v>2875</v>
      </c>
      <c r="I205" s="335"/>
      <c r="J205" s="335"/>
      <c r="K205" s="255"/>
    </row>
    <row r="206" spans="2:11" customFormat="1" ht="15" customHeight="1">
      <c r="B206" s="234"/>
      <c r="C206" s="211"/>
      <c r="D206" s="211"/>
      <c r="E206" s="211"/>
      <c r="F206" s="232" t="s">
        <v>47</v>
      </c>
      <c r="G206" s="211"/>
      <c r="H206" s="335" t="s">
        <v>2876</v>
      </c>
      <c r="I206" s="335"/>
      <c r="J206" s="335"/>
      <c r="K206" s="255"/>
    </row>
    <row r="207" spans="2:11" customFormat="1" ht="15" customHeight="1">
      <c r="B207" s="234"/>
      <c r="C207" s="211"/>
      <c r="D207" s="211"/>
      <c r="E207" s="211"/>
      <c r="F207" s="232" t="s">
        <v>48</v>
      </c>
      <c r="G207" s="211"/>
      <c r="H207" s="335" t="s">
        <v>2877</v>
      </c>
      <c r="I207" s="335"/>
      <c r="J207" s="335"/>
      <c r="K207" s="255"/>
    </row>
    <row r="208" spans="2:11" customFormat="1" ht="15" customHeight="1">
      <c r="B208" s="234"/>
      <c r="C208" s="211"/>
      <c r="D208" s="211"/>
      <c r="E208" s="211"/>
      <c r="F208" s="232"/>
      <c r="G208" s="211"/>
      <c r="H208" s="211"/>
      <c r="I208" s="211"/>
      <c r="J208" s="211"/>
      <c r="K208" s="255"/>
    </row>
    <row r="209" spans="2:11" customFormat="1" ht="15" customHeight="1">
      <c r="B209" s="234"/>
      <c r="C209" s="211" t="s">
        <v>2816</v>
      </c>
      <c r="D209" s="211"/>
      <c r="E209" s="211"/>
      <c r="F209" s="232" t="s">
        <v>80</v>
      </c>
      <c r="G209" s="211"/>
      <c r="H209" s="335" t="s">
        <v>2878</v>
      </c>
      <c r="I209" s="335"/>
      <c r="J209" s="335"/>
      <c r="K209" s="255"/>
    </row>
    <row r="210" spans="2:11" customFormat="1" ht="15" customHeight="1">
      <c r="B210" s="234"/>
      <c r="C210" s="211"/>
      <c r="D210" s="211"/>
      <c r="E210" s="211"/>
      <c r="F210" s="232" t="s">
        <v>2713</v>
      </c>
      <c r="G210" s="211"/>
      <c r="H210" s="335" t="s">
        <v>2714</v>
      </c>
      <c r="I210" s="335"/>
      <c r="J210" s="335"/>
      <c r="K210" s="255"/>
    </row>
    <row r="211" spans="2:11" customFormat="1" ht="15" customHeight="1">
      <c r="B211" s="234"/>
      <c r="C211" s="211"/>
      <c r="D211" s="211"/>
      <c r="E211" s="211"/>
      <c r="F211" s="232" t="s">
        <v>2711</v>
      </c>
      <c r="G211" s="211"/>
      <c r="H211" s="335" t="s">
        <v>2879</v>
      </c>
      <c r="I211" s="335"/>
      <c r="J211" s="335"/>
      <c r="K211" s="255"/>
    </row>
    <row r="212" spans="2:11" customFormat="1" ht="15" customHeight="1">
      <c r="B212" s="279"/>
      <c r="C212" s="211"/>
      <c r="D212" s="211"/>
      <c r="E212" s="211"/>
      <c r="F212" s="232" t="s">
        <v>2715</v>
      </c>
      <c r="G212" s="268"/>
      <c r="H212" s="336" t="s">
        <v>2716</v>
      </c>
      <c r="I212" s="336"/>
      <c r="J212" s="336"/>
      <c r="K212" s="280"/>
    </row>
    <row r="213" spans="2:11" customFormat="1" ht="15" customHeight="1">
      <c r="B213" s="279"/>
      <c r="C213" s="211"/>
      <c r="D213" s="211"/>
      <c r="E213" s="211"/>
      <c r="F213" s="232" t="s">
        <v>2717</v>
      </c>
      <c r="G213" s="268"/>
      <c r="H213" s="336" t="s">
        <v>1195</v>
      </c>
      <c r="I213" s="336"/>
      <c r="J213" s="336"/>
      <c r="K213" s="280"/>
    </row>
    <row r="214" spans="2:11" customFormat="1" ht="15" customHeight="1">
      <c r="B214" s="279"/>
      <c r="C214" s="211"/>
      <c r="D214" s="211"/>
      <c r="E214" s="211"/>
      <c r="F214" s="232"/>
      <c r="G214" s="268"/>
      <c r="H214" s="259"/>
      <c r="I214" s="259"/>
      <c r="J214" s="259"/>
      <c r="K214" s="280"/>
    </row>
    <row r="215" spans="2:11" customFormat="1" ht="15" customHeight="1">
      <c r="B215" s="279"/>
      <c r="C215" s="211" t="s">
        <v>2840</v>
      </c>
      <c r="D215" s="211"/>
      <c r="E215" s="211"/>
      <c r="F215" s="232">
        <v>1</v>
      </c>
      <c r="G215" s="268"/>
      <c r="H215" s="336" t="s">
        <v>2880</v>
      </c>
      <c r="I215" s="336"/>
      <c r="J215" s="336"/>
      <c r="K215" s="280"/>
    </row>
    <row r="216" spans="2:11" customFormat="1" ht="15" customHeight="1">
      <c r="B216" s="279"/>
      <c r="C216" s="211"/>
      <c r="D216" s="211"/>
      <c r="E216" s="211"/>
      <c r="F216" s="232">
        <v>2</v>
      </c>
      <c r="G216" s="268"/>
      <c r="H216" s="336" t="s">
        <v>2881</v>
      </c>
      <c r="I216" s="336"/>
      <c r="J216" s="336"/>
      <c r="K216" s="280"/>
    </row>
    <row r="217" spans="2:11" customFormat="1" ht="15" customHeight="1">
      <c r="B217" s="279"/>
      <c r="C217" s="211"/>
      <c r="D217" s="211"/>
      <c r="E217" s="211"/>
      <c r="F217" s="232">
        <v>3</v>
      </c>
      <c r="G217" s="268"/>
      <c r="H217" s="336" t="s">
        <v>2882</v>
      </c>
      <c r="I217" s="336"/>
      <c r="J217" s="336"/>
      <c r="K217" s="280"/>
    </row>
    <row r="218" spans="2:11" customFormat="1" ht="15" customHeight="1">
      <c r="B218" s="279"/>
      <c r="C218" s="211"/>
      <c r="D218" s="211"/>
      <c r="E218" s="211"/>
      <c r="F218" s="232">
        <v>4</v>
      </c>
      <c r="G218" s="268"/>
      <c r="H218" s="336" t="s">
        <v>2883</v>
      </c>
      <c r="I218" s="336"/>
      <c r="J218" s="336"/>
      <c r="K218" s="280"/>
    </row>
    <row r="219" spans="2:11" customFormat="1" ht="12.75" customHeight="1">
      <c r="B219" s="281"/>
      <c r="C219" s="282"/>
      <c r="D219" s="282"/>
      <c r="E219" s="282"/>
      <c r="F219" s="282"/>
      <c r="G219" s="282"/>
      <c r="H219" s="282"/>
      <c r="I219" s="282"/>
      <c r="J219" s="282"/>
      <c r="K219" s="28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144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1061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ROUND((SUM(BE89:BE139)),  2)</f>
        <v>0</v>
      </c>
      <c r="I35" s="94">
        <v>0.21</v>
      </c>
      <c r="J35" s="84">
        <f>ROUND(((SUM(BE89:BE139))*I35),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ROUND((SUM(BF89:BF139)),  2)</f>
        <v>0</v>
      </c>
      <c r="I36" s="94">
        <v>0.12</v>
      </c>
      <c r="J36" s="84">
        <f>ROUND(((SUM(BF89:BF139))*I36),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ROUND((SUM(BG89:BG139)),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ROUND((SUM(BH89:BH139)),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ROUND((SUM(BI89:BI139)),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144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SO_A1 - Elektroinstalace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1062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1063</v>
      </c>
      <c r="E65" s="106"/>
      <c r="F65" s="106"/>
      <c r="G65" s="106"/>
      <c r="H65" s="106"/>
      <c r="I65" s="106"/>
      <c r="J65" s="107">
        <f>J94</f>
        <v>0</v>
      </c>
      <c r="L65" s="104"/>
    </row>
    <row r="66" spans="2:12" s="8" customFormat="1" ht="24.95" customHeight="1">
      <c r="B66" s="104"/>
      <c r="D66" s="105" t="s">
        <v>1064</v>
      </c>
      <c r="E66" s="106"/>
      <c r="F66" s="106"/>
      <c r="G66" s="106"/>
      <c r="H66" s="106"/>
      <c r="I66" s="106"/>
      <c r="J66" s="107">
        <f>J114</f>
        <v>0</v>
      </c>
      <c r="L66" s="104"/>
    </row>
    <row r="67" spans="2:12" s="8" customFormat="1" ht="24.95" customHeight="1">
      <c r="B67" s="104"/>
      <c r="D67" s="105" t="s">
        <v>1065</v>
      </c>
      <c r="E67" s="106"/>
      <c r="F67" s="106"/>
      <c r="G67" s="106"/>
      <c r="H67" s="106"/>
      <c r="I67" s="106"/>
      <c r="J67" s="107">
        <f>J134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144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SO_A1 - Elektroinstalace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P90+P94+P114+P134</f>
        <v>0</v>
      </c>
      <c r="Q89" s="51"/>
      <c r="R89" s="117">
        <f>R90+R94+R114+R134</f>
        <v>0</v>
      </c>
      <c r="S89" s="51"/>
      <c r="T89" s="118">
        <f>T90+T94+T114+T134</f>
        <v>0</v>
      </c>
      <c r="AT89" s="18" t="s">
        <v>73</v>
      </c>
      <c r="AU89" s="18" t="s">
        <v>150</v>
      </c>
      <c r="BK89" s="119">
        <f>BK90+BK94+BK114+BK134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1067</v>
      </c>
      <c r="I90" s="123"/>
      <c r="J90" s="124">
        <f>BK90</f>
        <v>0</v>
      </c>
      <c r="L90" s="120"/>
      <c r="M90" s="125"/>
      <c r="P90" s="126">
        <f>SUM(P91:P93)</f>
        <v>0</v>
      </c>
      <c r="R90" s="126">
        <f>SUM(R91:R93)</f>
        <v>0</v>
      </c>
      <c r="T90" s="127">
        <f>SUM(T91:T93)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SUM(BK91:BK93)</f>
        <v>0</v>
      </c>
    </row>
    <row r="91" spans="2:65" s="1" customFormat="1" ht="24.2" customHeight="1">
      <c r="B91" s="33"/>
      <c r="C91" s="132" t="s">
        <v>22</v>
      </c>
      <c r="D91" s="132" t="s">
        <v>184</v>
      </c>
      <c r="E91" s="133" t="s">
        <v>1068</v>
      </c>
      <c r="F91" s="134" t="s">
        <v>1069</v>
      </c>
      <c r="G91" s="135" t="s">
        <v>1070</v>
      </c>
      <c r="H91" s="136">
        <v>1</v>
      </c>
      <c r="I91" s="137"/>
      <c r="J91" s="138">
        <f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22</v>
      </c>
      <c r="BK91" s="144">
        <f>ROUND(I91*H91,2)</f>
        <v>0</v>
      </c>
      <c r="BL91" s="18" t="s">
        <v>189</v>
      </c>
      <c r="BM91" s="143" t="s">
        <v>1071</v>
      </c>
    </row>
    <row r="92" spans="2:65" s="1" customFormat="1" ht="24.2" customHeight="1">
      <c r="B92" s="33"/>
      <c r="C92" s="132" t="s">
        <v>82</v>
      </c>
      <c r="D92" s="132" t="s">
        <v>184</v>
      </c>
      <c r="E92" s="133" t="s">
        <v>1072</v>
      </c>
      <c r="F92" s="134" t="s">
        <v>1073</v>
      </c>
      <c r="G92" s="135" t="s">
        <v>1070</v>
      </c>
      <c r="H92" s="136">
        <v>1</v>
      </c>
      <c r="I92" s="137"/>
      <c r="J92" s="138">
        <f>ROUND(I92*H92,2)</f>
        <v>0</v>
      </c>
      <c r="K92" s="134" t="s">
        <v>20</v>
      </c>
      <c r="L92" s="33"/>
      <c r="M92" s="139" t="s">
        <v>20</v>
      </c>
      <c r="N92" s="140" t="s">
        <v>45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22</v>
      </c>
      <c r="BK92" s="144">
        <f>ROUND(I92*H92,2)</f>
        <v>0</v>
      </c>
      <c r="BL92" s="18" t="s">
        <v>189</v>
      </c>
      <c r="BM92" s="143" t="s">
        <v>1074</v>
      </c>
    </row>
    <row r="93" spans="2:65" s="1" customFormat="1" ht="24.2" customHeight="1">
      <c r="B93" s="33"/>
      <c r="C93" s="132" t="s">
        <v>182</v>
      </c>
      <c r="D93" s="132" t="s">
        <v>184</v>
      </c>
      <c r="E93" s="133" t="s">
        <v>1075</v>
      </c>
      <c r="F93" s="134" t="s">
        <v>1076</v>
      </c>
      <c r="G93" s="135" t="s">
        <v>1070</v>
      </c>
      <c r="H93" s="136">
        <v>1</v>
      </c>
      <c r="I93" s="137"/>
      <c r="J93" s="138">
        <f>ROUND(I93*H93,2)</f>
        <v>0</v>
      </c>
      <c r="K93" s="134" t="s">
        <v>20</v>
      </c>
      <c r="L93" s="33"/>
      <c r="M93" s="139" t="s">
        <v>20</v>
      </c>
      <c r="N93" s="140" t="s">
        <v>45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22</v>
      </c>
      <c r="BK93" s="144">
        <f>ROUND(I93*H93,2)</f>
        <v>0</v>
      </c>
      <c r="BL93" s="18" t="s">
        <v>189</v>
      </c>
      <c r="BM93" s="143" t="s">
        <v>1077</v>
      </c>
    </row>
    <row r="94" spans="2:65" s="11" customFormat="1" ht="25.9" customHeight="1">
      <c r="B94" s="120"/>
      <c r="D94" s="121" t="s">
        <v>73</v>
      </c>
      <c r="E94" s="122" t="s">
        <v>1078</v>
      </c>
      <c r="F94" s="122" t="s">
        <v>1079</v>
      </c>
      <c r="I94" s="123"/>
      <c r="J94" s="124">
        <f>BK94</f>
        <v>0</v>
      </c>
      <c r="L94" s="120"/>
      <c r="M94" s="125"/>
      <c r="P94" s="126">
        <f>SUM(P95:P113)</f>
        <v>0</v>
      </c>
      <c r="R94" s="126">
        <f>SUM(R95:R113)</f>
        <v>0</v>
      </c>
      <c r="T94" s="127">
        <f>SUM(T95:T113)</f>
        <v>0</v>
      </c>
      <c r="AR94" s="121" t="s">
        <v>22</v>
      </c>
      <c r="AT94" s="128" t="s">
        <v>73</v>
      </c>
      <c r="AU94" s="128" t="s">
        <v>74</v>
      </c>
      <c r="AY94" s="121" t="s">
        <v>181</v>
      </c>
      <c r="BK94" s="129">
        <f>SUM(BK95:BK113)</f>
        <v>0</v>
      </c>
    </row>
    <row r="95" spans="2:65" s="1" customFormat="1" ht="16.5" customHeight="1">
      <c r="B95" s="33"/>
      <c r="C95" s="132" t="s">
        <v>359</v>
      </c>
      <c r="D95" s="132" t="s">
        <v>184</v>
      </c>
      <c r="E95" s="133" t="s">
        <v>1080</v>
      </c>
      <c r="F95" s="134" t="s">
        <v>1081</v>
      </c>
      <c r="G95" s="135" t="s">
        <v>1082</v>
      </c>
      <c r="H95" s="136">
        <v>3</v>
      </c>
      <c r="I95" s="137"/>
      <c r="J95" s="138">
        <f t="shared" ref="J95:J113" si="0">ROUND(I95*H95,2)</f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ref="P95:P113" si="1">O95*H95</f>
        <v>0</v>
      </c>
      <c r="Q95" s="141">
        <v>0</v>
      </c>
      <c r="R95" s="141">
        <f t="shared" ref="R95:R113" si="2">Q95*H95</f>
        <v>0</v>
      </c>
      <c r="S95" s="141">
        <v>0</v>
      </c>
      <c r="T95" s="142">
        <f t="shared" ref="T95:T113" si="3">S95*H95</f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ref="BE95:BE113" si="4">IF(N95="základní",J95,0)</f>
        <v>0</v>
      </c>
      <c r="BF95" s="144">
        <f t="shared" ref="BF95:BF113" si="5">IF(N95="snížená",J95,0)</f>
        <v>0</v>
      </c>
      <c r="BG95" s="144">
        <f t="shared" ref="BG95:BG113" si="6">IF(N95="zákl. přenesená",J95,0)</f>
        <v>0</v>
      </c>
      <c r="BH95" s="144">
        <f t="shared" ref="BH95:BH113" si="7">IF(N95="sníž. přenesená",J95,0)</f>
        <v>0</v>
      </c>
      <c r="BI95" s="144">
        <f t="shared" ref="BI95:BI113" si="8">IF(N95="nulová",J95,0)</f>
        <v>0</v>
      </c>
      <c r="BJ95" s="18" t="s">
        <v>22</v>
      </c>
      <c r="BK95" s="144">
        <f t="shared" ref="BK95:BK113" si="9">ROUND(I95*H95,2)</f>
        <v>0</v>
      </c>
      <c r="BL95" s="18" t="s">
        <v>189</v>
      </c>
      <c r="BM95" s="143" t="s">
        <v>1083</v>
      </c>
    </row>
    <row r="96" spans="2:65" s="1" customFormat="1" ht="16.5" customHeight="1">
      <c r="B96" s="33"/>
      <c r="C96" s="132" t="s">
        <v>262</v>
      </c>
      <c r="D96" s="132" t="s">
        <v>184</v>
      </c>
      <c r="E96" s="133" t="s">
        <v>1084</v>
      </c>
      <c r="F96" s="134" t="s">
        <v>1085</v>
      </c>
      <c r="G96" s="135" t="s">
        <v>1082</v>
      </c>
      <c r="H96" s="136">
        <v>1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1086</v>
      </c>
    </row>
    <row r="97" spans="2:65" s="1" customFormat="1" ht="16.5" customHeight="1">
      <c r="B97" s="33"/>
      <c r="C97" s="132" t="s">
        <v>267</v>
      </c>
      <c r="D97" s="132" t="s">
        <v>184</v>
      </c>
      <c r="E97" s="133" t="s">
        <v>1087</v>
      </c>
      <c r="F97" s="134" t="s">
        <v>1088</v>
      </c>
      <c r="G97" s="135" t="s">
        <v>1082</v>
      </c>
      <c r="H97" s="136">
        <v>3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1089</v>
      </c>
    </row>
    <row r="98" spans="2:65" s="1" customFormat="1" ht="16.5" customHeight="1">
      <c r="B98" s="33"/>
      <c r="C98" s="132" t="s">
        <v>27</v>
      </c>
      <c r="D98" s="132" t="s">
        <v>184</v>
      </c>
      <c r="E98" s="133" t="s">
        <v>1090</v>
      </c>
      <c r="F98" s="134" t="s">
        <v>1091</v>
      </c>
      <c r="G98" s="135" t="s">
        <v>1082</v>
      </c>
      <c r="H98" s="136">
        <v>1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1092</v>
      </c>
    </row>
    <row r="99" spans="2:65" s="1" customFormat="1" ht="16.5" customHeight="1">
      <c r="B99" s="33"/>
      <c r="C99" s="132" t="s">
        <v>277</v>
      </c>
      <c r="D99" s="132" t="s">
        <v>184</v>
      </c>
      <c r="E99" s="133" t="s">
        <v>1093</v>
      </c>
      <c r="F99" s="134" t="s">
        <v>1094</v>
      </c>
      <c r="G99" s="135" t="s">
        <v>1082</v>
      </c>
      <c r="H99" s="136">
        <v>11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1095</v>
      </c>
    </row>
    <row r="100" spans="2:65" s="1" customFormat="1" ht="16.5" customHeight="1">
      <c r="B100" s="33"/>
      <c r="C100" s="132" t="s">
        <v>337</v>
      </c>
      <c r="D100" s="132" t="s">
        <v>184</v>
      </c>
      <c r="E100" s="133" t="s">
        <v>1096</v>
      </c>
      <c r="F100" s="134" t="s">
        <v>1097</v>
      </c>
      <c r="G100" s="135" t="s">
        <v>280</v>
      </c>
      <c r="H100" s="136">
        <v>340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1098</v>
      </c>
    </row>
    <row r="101" spans="2:65" s="1" customFormat="1" ht="16.5" customHeight="1">
      <c r="B101" s="33"/>
      <c r="C101" s="132" t="s">
        <v>348</v>
      </c>
      <c r="D101" s="132" t="s">
        <v>184</v>
      </c>
      <c r="E101" s="133" t="s">
        <v>1099</v>
      </c>
      <c r="F101" s="134" t="s">
        <v>1100</v>
      </c>
      <c r="G101" s="135" t="s">
        <v>280</v>
      </c>
      <c r="H101" s="136">
        <v>310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1101</v>
      </c>
    </row>
    <row r="102" spans="2:65" s="1" customFormat="1" ht="16.5" customHeight="1">
      <c r="B102" s="33"/>
      <c r="C102" s="132" t="s">
        <v>7</v>
      </c>
      <c r="D102" s="132" t="s">
        <v>184</v>
      </c>
      <c r="E102" s="133" t="s">
        <v>1102</v>
      </c>
      <c r="F102" s="134" t="s">
        <v>1103</v>
      </c>
      <c r="G102" s="135" t="s">
        <v>280</v>
      </c>
      <c r="H102" s="136">
        <v>120</v>
      </c>
      <c r="I102" s="137"/>
      <c r="J102" s="138">
        <f t="shared" si="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22</v>
      </c>
      <c r="BK102" s="144">
        <f t="shared" si="9"/>
        <v>0</v>
      </c>
      <c r="BL102" s="18" t="s">
        <v>189</v>
      </c>
      <c r="BM102" s="143" t="s">
        <v>1104</v>
      </c>
    </row>
    <row r="103" spans="2:65" s="1" customFormat="1" ht="16.5" customHeight="1">
      <c r="B103" s="33"/>
      <c r="C103" s="132" t="s">
        <v>329</v>
      </c>
      <c r="D103" s="132" t="s">
        <v>184</v>
      </c>
      <c r="E103" s="133" t="s">
        <v>1105</v>
      </c>
      <c r="F103" s="134" t="s">
        <v>1106</v>
      </c>
      <c r="G103" s="135" t="s">
        <v>280</v>
      </c>
      <c r="H103" s="136">
        <v>40</v>
      </c>
      <c r="I103" s="137"/>
      <c r="J103" s="138">
        <f t="shared" si="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22</v>
      </c>
      <c r="BK103" s="144">
        <f t="shared" si="9"/>
        <v>0</v>
      </c>
      <c r="BL103" s="18" t="s">
        <v>189</v>
      </c>
      <c r="BM103" s="143" t="s">
        <v>1107</v>
      </c>
    </row>
    <row r="104" spans="2:65" s="1" customFormat="1" ht="16.5" customHeight="1">
      <c r="B104" s="33"/>
      <c r="C104" s="132" t="s">
        <v>8</v>
      </c>
      <c r="D104" s="132" t="s">
        <v>184</v>
      </c>
      <c r="E104" s="133" t="s">
        <v>1108</v>
      </c>
      <c r="F104" s="134" t="s">
        <v>1109</v>
      </c>
      <c r="G104" s="135" t="s">
        <v>1082</v>
      </c>
      <c r="H104" s="136">
        <v>8</v>
      </c>
      <c r="I104" s="137"/>
      <c r="J104" s="138">
        <f t="shared" si="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22</v>
      </c>
      <c r="BK104" s="144">
        <f t="shared" si="9"/>
        <v>0</v>
      </c>
      <c r="BL104" s="18" t="s">
        <v>189</v>
      </c>
      <c r="BM104" s="143" t="s">
        <v>1110</v>
      </c>
    </row>
    <row r="105" spans="2:65" s="1" customFormat="1" ht="16.5" customHeight="1">
      <c r="B105" s="33"/>
      <c r="C105" s="132" t="s">
        <v>303</v>
      </c>
      <c r="D105" s="132" t="s">
        <v>184</v>
      </c>
      <c r="E105" s="133" t="s">
        <v>1111</v>
      </c>
      <c r="F105" s="134" t="s">
        <v>1112</v>
      </c>
      <c r="G105" s="135" t="s">
        <v>1082</v>
      </c>
      <c r="H105" s="136">
        <v>14</v>
      </c>
      <c r="I105" s="137"/>
      <c r="J105" s="138">
        <f t="shared" si="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22</v>
      </c>
      <c r="BK105" s="144">
        <f t="shared" si="9"/>
        <v>0</v>
      </c>
      <c r="BL105" s="18" t="s">
        <v>189</v>
      </c>
      <c r="BM105" s="143" t="s">
        <v>1113</v>
      </c>
    </row>
    <row r="106" spans="2:65" s="1" customFormat="1" ht="16.5" customHeight="1">
      <c r="B106" s="33"/>
      <c r="C106" s="132" t="s">
        <v>313</v>
      </c>
      <c r="D106" s="132" t="s">
        <v>184</v>
      </c>
      <c r="E106" s="133" t="s">
        <v>1114</v>
      </c>
      <c r="F106" s="134" t="s">
        <v>1115</v>
      </c>
      <c r="G106" s="135" t="s">
        <v>280</v>
      </c>
      <c r="H106" s="136">
        <v>36</v>
      </c>
      <c r="I106" s="137"/>
      <c r="J106" s="138">
        <f t="shared" si="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22</v>
      </c>
      <c r="BK106" s="144">
        <f t="shared" si="9"/>
        <v>0</v>
      </c>
      <c r="BL106" s="18" t="s">
        <v>189</v>
      </c>
      <c r="BM106" s="143" t="s">
        <v>1116</v>
      </c>
    </row>
    <row r="107" spans="2:65" s="1" customFormat="1" ht="16.5" customHeight="1">
      <c r="B107" s="33"/>
      <c r="C107" s="132" t="s">
        <v>317</v>
      </c>
      <c r="D107" s="132" t="s">
        <v>184</v>
      </c>
      <c r="E107" s="133" t="s">
        <v>1117</v>
      </c>
      <c r="F107" s="134" t="s">
        <v>1118</v>
      </c>
      <c r="G107" s="135" t="s">
        <v>280</v>
      </c>
      <c r="H107" s="136">
        <v>9</v>
      </c>
      <c r="I107" s="137"/>
      <c r="J107" s="138">
        <f t="shared" si="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22</v>
      </c>
      <c r="BK107" s="144">
        <f t="shared" si="9"/>
        <v>0</v>
      </c>
      <c r="BL107" s="18" t="s">
        <v>189</v>
      </c>
      <c r="BM107" s="143" t="s">
        <v>1119</v>
      </c>
    </row>
    <row r="108" spans="2:65" s="1" customFormat="1" ht="16.5" customHeight="1">
      <c r="B108" s="33"/>
      <c r="C108" s="132" t="s">
        <v>322</v>
      </c>
      <c r="D108" s="132" t="s">
        <v>184</v>
      </c>
      <c r="E108" s="133" t="s">
        <v>1120</v>
      </c>
      <c r="F108" s="134" t="s">
        <v>1121</v>
      </c>
      <c r="G108" s="135" t="s">
        <v>280</v>
      </c>
      <c r="H108" s="136">
        <v>120</v>
      </c>
      <c r="I108" s="137"/>
      <c r="J108" s="138">
        <f t="shared" si="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22</v>
      </c>
      <c r="BK108" s="144">
        <f t="shared" si="9"/>
        <v>0</v>
      </c>
      <c r="BL108" s="18" t="s">
        <v>189</v>
      </c>
      <c r="BM108" s="143" t="s">
        <v>1122</v>
      </c>
    </row>
    <row r="109" spans="2:65" s="1" customFormat="1" ht="16.5" customHeight="1">
      <c r="B109" s="33"/>
      <c r="C109" s="132" t="s">
        <v>231</v>
      </c>
      <c r="D109" s="132" t="s">
        <v>184</v>
      </c>
      <c r="E109" s="133" t="s">
        <v>1123</v>
      </c>
      <c r="F109" s="134" t="s">
        <v>1124</v>
      </c>
      <c r="G109" s="135" t="s">
        <v>1082</v>
      </c>
      <c r="H109" s="136">
        <v>6</v>
      </c>
      <c r="I109" s="137"/>
      <c r="J109" s="138">
        <f t="shared" si="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22</v>
      </c>
      <c r="BK109" s="144">
        <f t="shared" si="9"/>
        <v>0</v>
      </c>
      <c r="BL109" s="18" t="s">
        <v>189</v>
      </c>
      <c r="BM109" s="143" t="s">
        <v>1125</v>
      </c>
    </row>
    <row r="110" spans="2:65" s="1" customFormat="1" ht="16.5" customHeight="1">
      <c r="B110" s="33"/>
      <c r="C110" s="132" t="s">
        <v>189</v>
      </c>
      <c r="D110" s="132" t="s">
        <v>184</v>
      </c>
      <c r="E110" s="133" t="s">
        <v>1126</v>
      </c>
      <c r="F110" s="134" t="s">
        <v>1127</v>
      </c>
      <c r="G110" s="135" t="s">
        <v>1082</v>
      </c>
      <c r="H110" s="136">
        <v>4</v>
      </c>
      <c r="I110" s="137"/>
      <c r="J110" s="138">
        <f t="shared" si="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8" t="s">
        <v>22</v>
      </c>
      <c r="BK110" s="144">
        <f t="shared" si="9"/>
        <v>0</v>
      </c>
      <c r="BL110" s="18" t="s">
        <v>189</v>
      </c>
      <c r="BM110" s="143" t="s">
        <v>1128</v>
      </c>
    </row>
    <row r="111" spans="2:65" s="1" customFormat="1" ht="21.75" customHeight="1">
      <c r="B111" s="33"/>
      <c r="C111" s="132" t="s">
        <v>216</v>
      </c>
      <c r="D111" s="132" t="s">
        <v>184</v>
      </c>
      <c r="E111" s="133" t="s">
        <v>1129</v>
      </c>
      <c r="F111" s="134" t="s">
        <v>1130</v>
      </c>
      <c r="G111" s="135" t="s">
        <v>1082</v>
      </c>
      <c r="H111" s="136">
        <v>13</v>
      </c>
      <c r="I111" s="137"/>
      <c r="J111" s="138">
        <f t="shared" si="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8" t="s">
        <v>22</v>
      </c>
      <c r="BK111" s="144">
        <f t="shared" si="9"/>
        <v>0</v>
      </c>
      <c r="BL111" s="18" t="s">
        <v>189</v>
      </c>
      <c r="BM111" s="143" t="s">
        <v>1131</v>
      </c>
    </row>
    <row r="112" spans="2:65" s="1" customFormat="1" ht="16.5" customHeight="1">
      <c r="B112" s="33"/>
      <c r="C112" s="132" t="s">
        <v>222</v>
      </c>
      <c r="D112" s="132" t="s">
        <v>184</v>
      </c>
      <c r="E112" s="133" t="s">
        <v>1132</v>
      </c>
      <c r="F112" s="134" t="s">
        <v>1133</v>
      </c>
      <c r="G112" s="135" t="s">
        <v>1082</v>
      </c>
      <c r="H112" s="136">
        <v>1</v>
      </c>
      <c r="I112" s="137"/>
      <c r="J112" s="138">
        <f t="shared" si="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"/>
        <v>0</v>
      </c>
      <c r="Q112" s="141">
        <v>0</v>
      </c>
      <c r="R112" s="141">
        <f t="shared" si="2"/>
        <v>0</v>
      </c>
      <c r="S112" s="141">
        <v>0</v>
      </c>
      <c r="T112" s="142">
        <f t="shared" si="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4"/>
        <v>0</v>
      </c>
      <c r="BF112" s="144">
        <f t="shared" si="5"/>
        <v>0</v>
      </c>
      <c r="BG112" s="144">
        <f t="shared" si="6"/>
        <v>0</v>
      </c>
      <c r="BH112" s="144">
        <f t="shared" si="7"/>
        <v>0</v>
      </c>
      <c r="BI112" s="144">
        <f t="shared" si="8"/>
        <v>0</v>
      </c>
      <c r="BJ112" s="18" t="s">
        <v>22</v>
      </c>
      <c r="BK112" s="144">
        <f t="shared" si="9"/>
        <v>0</v>
      </c>
      <c r="BL112" s="18" t="s">
        <v>189</v>
      </c>
      <c r="BM112" s="143" t="s">
        <v>1134</v>
      </c>
    </row>
    <row r="113" spans="2:65" s="1" customFormat="1" ht="16.5" customHeight="1">
      <c r="B113" s="33"/>
      <c r="C113" s="132" t="s">
        <v>308</v>
      </c>
      <c r="D113" s="132" t="s">
        <v>184</v>
      </c>
      <c r="E113" s="133" t="s">
        <v>1135</v>
      </c>
      <c r="F113" s="134" t="s">
        <v>1136</v>
      </c>
      <c r="G113" s="135" t="s">
        <v>1070</v>
      </c>
      <c r="H113" s="136">
        <v>1</v>
      </c>
      <c r="I113" s="137"/>
      <c r="J113" s="138">
        <f t="shared" si="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"/>
        <v>0</v>
      </c>
      <c r="Q113" s="141">
        <v>0</v>
      </c>
      <c r="R113" s="141">
        <f t="shared" si="2"/>
        <v>0</v>
      </c>
      <c r="S113" s="141">
        <v>0</v>
      </c>
      <c r="T113" s="142">
        <f t="shared" si="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4"/>
        <v>0</v>
      </c>
      <c r="BF113" s="144">
        <f t="shared" si="5"/>
        <v>0</v>
      </c>
      <c r="BG113" s="144">
        <f t="shared" si="6"/>
        <v>0</v>
      </c>
      <c r="BH113" s="144">
        <f t="shared" si="7"/>
        <v>0</v>
      </c>
      <c r="BI113" s="144">
        <f t="shared" si="8"/>
        <v>0</v>
      </c>
      <c r="BJ113" s="18" t="s">
        <v>22</v>
      </c>
      <c r="BK113" s="144">
        <f t="shared" si="9"/>
        <v>0</v>
      </c>
      <c r="BL113" s="18" t="s">
        <v>189</v>
      </c>
      <c r="BM113" s="143" t="s">
        <v>1137</v>
      </c>
    </row>
    <row r="114" spans="2:65" s="11" customFormat="1" ht="25.9" customHeight="1">
      <c r="B114" s="120"/>
      <c r="D114" s="121" t="s">
        <v>73</v>
      </c>
      <c r="E114" s="122" t="s">
        <v>1138</v>
      </c>
      <c r="F114" s="122" t="s">
        <v>1139</v>
      </c>
      <c r="I114" s="123"/>
      <c r="J114" s="124">
        <f>BK114</f>
        <v>0</v>
      </c>
      <c r="L114" s="120"/>
      <c r="M114" s="125"/>
      <c r="P114" s="126">
        <f>SUM(P115:P133)</f>
        <v>0</v>
      </c>
      <c r="R114" s="126">
        <f>SUM(R115:R133)</f>
        <v>0</v>
      </c>
      <c r="T114" s="127">
        <f>SUM(T115:T133)</f>
        <v>0</v>
      </c>
      <c r="AR114" s="121" t="s">
        <v>22</v>
      </c>
      <c r="AT114" s="128" t="s">
        <v>73</v>
      </c>
      <c r="AU114" s="128" t="s">
        <v>74</v>
      </c>
      <c r="AY114" s="121" t="s">
        <v>181</v>
      </c>
      <c r="BK114" s="129">
        <f>SUM(BK115:BK133)</f>
        <v>0</v>
      </c>
    </row>
    <row r="115" spans="2:65" s="1" customFormat="1" ht="16.5" customHeight="1">
      <c r="B115" s="33"/>
      <c r="C115" s="132" t="s">
        <v>488</v>
      </c>
      <c r="D115" s="132" t="s">
        <v>184</v>
      </c>
      <c r="E115" s="133" t="s">
        <v>1140</v>
      </c>
      <c r="F115" s="134" t="s">
        <v>1081</v>
      </c>
      <c r="G115" s="135" t="s">
        <v>1082</v>
      </c>
      <c r="H115" s="136">
        <v>3</v>
      </c>
      <c r="I115" s="137"/>
      <c r="J115" s="138">
        <f t="shared" ref="J115:J133" si="10">ROUND(I115*H115,2)</f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ref="P115:P133" si="11">O115*H115</f>
        <v>0</v>
      </c>
      <c r="Q115" s="141">
        <v>0</v>
      </c>
      <c r="R115" s="141">
        <f t="shared" ref="R115:R133" si="12">Q115*H115</f>
        <v>0</v>
      </c>
      <c r="S115" s="141">
        <v>0</v>
      </c>
      <c r="T115" s="142">
        <f t="shared" ref="T115:T133" si="13">S115*H115</f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ref="BE115:BE133" si="14">IF(N115="základní",J115,0)</f>
        <v>0</v>
      </c>
      <c r="BF115" s="144">
        <f t="shared" ref="BF115:BF133" si="15">IF(N115="snížená",J115,0)</f>
        <v>0</v>
      </c>
      <c r="BG115" s="144">
        <f t="shared" ref="BG115:BG133" si="16">IF(N115="zákl. přenesená",J115,0)</f>
        <v>0</v>
      </c>
      <c r="BH115" s="144">
        <f t="shared" ref="BH115:BH133" si="17">IF(N115="sníž. přenesená",J115,0)</f>
        <v>0</v>
      </c>
      <c r="BI115" s="144">
        <f t="shared" ref="BI115:BI133" si="18">IF(N115="nulová",J115,0)</f>
        <v>0</v>
      </c>
      <c r="BJ115" s="18" t="s">
        <v>22</v>
      </c>
      <c r="BK115" s="144">
        <f t="shared" ref="BK115:BK133" si="19">ROUND(I115*H115,2)</f>
        <v>0</v>
      </c>
      <c r="BL115" s="18" t="s">
        <v>189</v>
      </c>
      <c r="BM115" s="143" t="s">
        <v>1141</v>
      </c>
    </row>
    <row r="116" spans="2:65" s="1" customFormat="1" ht="16.5" customHeight="1">
      <c r="B116" s="33"/>
      <c r="C116" s="132" t="s">
        <v>466</v>
      </c>
      <c r="D116" s="132" t="s">
        <v>184</v>
      </c>
      <c r="E116" s="133" t="s">
        <v>1142</v>
      </c>
      <c r="F116" s="134" t="s">
        <v>1143</v>
      </c>
      <c r="G116" s="135" t="s">
        <v>1082</v>
      </c>
      <c r="H116" s="136">
        <v>54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1144</v>
      </c>
    </row>
    <row r="117" spans="2:65" s="1" customFormat="1" ht="16.5" customHeight="1">
      <c r="B117" s="33"/>
      <c r="C117" s="132" t="s">
        <v>472</v>
      </c>
      <c r="D117" s="132" t="s">
        <v>184</v>
      </c>
      <c r="E117" s="133" t="s">
        <v>1145</v>
      </c>
      <c r="F117" s="134" t="s">
        <v>1146</v>
      </c>
      <c r="G117" s="135" t="s">
        <v>1082</v>
      </c>
      <c r="H117" s="136">
        <v>48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1147</v>
      </c>
    </row>
    <row r="118" spans="2:65" s="1" customFormat="1" ht="16.5" customHeight="1">
      <c r="B118" s="33"/>
      <c r="C118" s="132" t="s">
        <v>455</v>
      </c>
      <c r="D118" s="132" t="s">
        <v>184</v>
      </c>
      <c r="E118" s="133" t="s">
        <v>1148</v>
      </c>
      <c r="F118" s="134" t="s">
        <v>1149</v>
      </c>
      <c r="G118" s="135" t="s">
        <v>280</v>
      </c>
      <c r="H118" s="136">
        <v>650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1150</v>
      </c>
    </row>
    <row r="119" spans="2:65" s="1" customFormat="1" ht="16.5" customHeight="1">
      <c r="B119" s="33"/>
      <c r="C119" s="132" t="s">
        <v>378</v>
      </c>
      <c r="D119" s="132" t="s">
        <v>184</v>
      </c>
      <c r="E119" s="133" t="s">
        <v>531</v>
      </c>
      <c r="F119" s="134" t="s">
        <v>1151</v>
      </c>
      <c r="G119" s="135" t="s">
        <v>1082</v>
      </c>
      <c r="H119" s="136">
        <v>6</v>
      </c>
      <c r="I119" s="137"/>
      <c r="J119" s="138">
        <f t="shared" si="1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22</v>
      </c>
      <c r="BK119" s="144">
        <f t="shared" si="19"/>
        <v>0</v>
      </c>
      <c r="BL119" s="18" t="s">
        <v>189</v>
      </c>
      <c r="BM119" s="143" t="s">
        <v>1152</v>
      </c>
    </row>
    <row r="120" spans="2:65" s="1" customFormat="1" ht="16.5" customHeight="1">
      <c r="B120" s="33"/>
      <c r="C120" s="132" t="s">
        <v>431</v>
      </c>
      <c r="D120" s="132" t="s">
        <v>184</v>
      </c>
      <c r="E120" s="133" t="s">
        <v>1153</v>
      </c>
      <c r="F120" s="134" t="s">
        <v>1154</v>
      </c>
      <c r="G120" s="135" t="s">
        <v>280</v>
      </c>
      <c r="H120" s="136">
        <v>36</v>
      </c>
      <c r="I120" s="137"/>
      <c r="J120" s="138">
        <f t="shared" si="1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11"/>
        <v>0</v>
      </c>
      <c r="Q120" s="141">
        <v>0</v>
      </c>
      <c r="R120" s="141">
        <f t="shared" si="12"/>
        <v>0</v>
      </c>
      <c r="S120" s="141">
        <v>0</v>
      </c>
      <c r="T120" s="142">
        <f t="shared" si="1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14"/>
        <v>0</v>
      </c>
      <c r="BF120" s="144">
        <f t="shared" si="15"/>
        <v>0</v>
      </c>
      <c r="BG120" s="144">
        <f t="shared" si="16"/>
        <v>0</v>
      </c>
      <c r="BH120" s="144">
        <f t="shared" si="17"/>
        <v>0</v>
      </c>
      <c r="BI120" s="144">
        <f t="shared" si="18"/>
        <v>0</v>
      </c>
      <c r="BJ120" s="18" t="s">
        <v>22</v>
      </c>
      <c r="BK120" s="144">
        <f t="shared" si="19"/>
        <v>0</v>
      </c>
      <c r="BL120" s="18" t="s">
        <v>189</v>
      </c>
      <c r="BM120" s="143" t="s">
        <v>1155</v>
      </c>
    </row>
    <row r="121" spans="2:65" s="1" customFormat="1" ht="16.5" customHeight="1">
      <c r="B121" s="33"/>
      <c r="C121" s="132" t="s">
        <v>436</v>
      </c>
      <c r="D121" s="132" t="s">
        <v>184</v>
      </c>
      <c r="E121" s="133" t="s">
        <v>1156</v>
      </c>
      <c r="F121" s="134" t="s">
        <v>1157</v>
      </c>
      <c r="G121" s="135" t="s">
        <v>280</v>
      </c>
      <c r="H121" s="136">
        <v>9</v>
      </c>
      <c r="I121" s="137"/>
      <c r="J121" s="138">
        <f t="shared" si="1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14"/>
        <v>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22</v>
      </c>
      <c r="BK121" s="144">
        <f t="shared" si="19"/>
        <v>0</v>
      </c>
      <c r="BL121" s="18" t="s">
        <v>189</v>
      </c>
      <c r="BM121" s="143" t="s">
        <v>1158</v>
      </c>
    </row>
    <row r="122" spans="2:65" s="1" customFormat="1" ht="16.5" customHeight="1">
      <c r="B122" s="33"/>
      <c r="C122" s="132" t="s">
        <v>424</v>
      </c>
      <c r="D122" s="132" t="s">
        <v>184</v>
      </c>
      <c r="E122" s="133" t="s">
        <v>1159</v>
      </c>
      <c r="F122" s="134" t="s">
        <v>1112</v>
      </c>
      <c r="G122" s="135" t="s">
        <v>1082</v>
      </c>
      <c r="H122" s="136">
        <v>14</v>
      </c>
      <c r="I122" s="137"/>
      <c r="J122" s="138">
        <f t="shared" si="1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14"/>
        <v>0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22</v>
      </c>
      <c r="BK122" s="144">
        <f t="shared" si="19"/>
        <v>0</v>
      </c>
      <c r="BL122" s="18" t="s">
        <v>189</v>
      </c>
      <c r="BM122" s="143" t="s">
        <v>1160</v>
      </c>
    </row>
    <row r="123" spans="2:65" s="1" customFormat="1" ht="16.5" customHeight="1">
      <c r="B123" s="33"/>
      <c r="C123" s="132" t="s">
        <v>418</v>
      </c>
      <c r="D123" s="132" t="s">
        <v>184</v>
      </c>
      <c r="E123" s="133" t="s">
        <v>1161</v>
      </c>
      <c r="F123" s="134" t="s">
        <v>1162</v>
      </c>
      <c r="G123" s="135" t="s">
        <v>1082</v>
      </c>
      <c r="H123" s="136">
        <v>8</v>
      </c>
      <c r="I123" s="137"/>
      <c r="J123" s="138">
        <f t="shared" si="1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11"/>
        <v>0</v>
      </c>
      <c r="Q123" s="141">
        <v>0</v>
      </c>
      <c r="R123" s="141">
        <f t="shared" si="12"/>
        <v>0</v>
      </c>
      <c r="S123" s="141">
        <v>0</v>
      </c>
      <c r="T123" s="142">
        <f t="shared" si="1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14"/>
        <v>0</v>
      </c>
      <c r="BF123" s="144">
        <f t="shared" si="15"/>
        <v>0</v>
      </c>
      <c r="BG123" s="144">
        <f t="shared" si="16"/>
        <v>0</v>
      </c>
      <c r="BH123" s="144">
        <f t="shared" si="17"/>
        <v>0</v>
      </c>
      <c r="BI123" s="144">
        <f t="shared" si="18"/>
        <v>0</v>
      </c>
      <c r="BJ123" s="18" t="s">
        <v>22</v>
      </c>
      <c r="BK123" s="144">
        <f t="shared" si="19"/>
        <v>0</v>
      </c>
      <c r="BL123" s="18" t="s">
        <v>189</v>
      </c>
      <c r="BM123" s="143" t="s">
        <v>1163</v>
      </c>
    </row>
    <row r="124" spans="2:65" s="1" customFormat="1" ht="16.5" customHeight="1">
      <c r="B124" s="33"/>
      <c r="C124" s="132" t="s">
        <v>449</v>
      </c>
      <c r="D124" s="132" t="s">
        <v>184</v>
      </c>
      <c r="E124" s="133" t="s">
        <v>1164</v>
      </c>
      <c r="F124" s="134" t="s">
        <v>1165</v>
      </c>
      <c r="G124" s="135" t="s">
        <v>280</v>
      </c>
      <c r="H124" s="136">
        <v>40</v>
      </c>
      <c r="I124" s="137"/>
      <c r="J124" s="138">
        <f t="shared" si="1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11"/>
        <v>0</v>
      </c>
      <c r="Q124" s="141">
        <v>0</v>
      </c>
      <c r="R124" s="141">
        <f t="shared" si="12"/>
        <v>0</v>
      </c>
      <c r="S124" s="141">
        <v>0</v>
      </c>
      <c r="T124" s="142">
        <f t="shared" si="1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14"/>
        <v>0</v>
      </c>
      <c r="BF124" s="144">
        <f t="shared" si="15"/>
        <v>0</v>
      </c>
      <c r="BG124" s="144">
        <f t="shared" si="16"/>
        <v>0</v>
      </c>
      <c r="BH124" s="144">
        <f t="shared" si="17"/>
        <v>0</v>
      </c>
      <c r="BI124" s="144">
        <f t="shared" si="18"/>
        <v>0</v>
      </c>
      <c r="BJ124" s="18" t="s">
        <v>22</v>
      </c>
      <c r="BK124" s="144">
        <f t="shared" si="19"/>
        <v>0</v>
      </c>
      <c r="BL124" s="18" t="s">
        <v>189</v>
      </c>
      <c r="BM124" s="143" t="s">
        <v>1166</v>
      </c>
    </row>
    <row r="125" spans="2:65" s="1" customFormat="1" ht="16.5" customHeight="1">
      <c r="B125" s="33"/>
      <c r="C125" s="132" t="s">
        <v>479</v>
      </c>
      <c r="D125" s="132" t="s">
        <v>184</v>
      </c>
      <c r="E125" s="133" t="s">
        <v>1167</v>
      </c>
      <c r="F125" s="134" t="s">
        <v>1168</v>
      </c>
      <c r="G125" s="135" t="s">
        <v>1082</v>
      </c>
      <c r="H125" s="136">
        <v>3</v>
      </c>
      <c r="I125" s="137"/>
      <c r="J125" s="138">
        <f t="shared" si="1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11"/>
        <v>0</v>
      </c>
      <c r="Q125" s="141">
        <v>0</v>
      </c>
      <c r="R125" s="141">
        <f t="shared" si="12"/>
        <v>0</v>
      </c>
      <c r="S125" s="141">
        <v>0</v>
      </c>
      <c r="T125" s="142">
        <f t="shared" si="1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14"/>
        <v>0</v>
      </c>
      <c r="BF125" s="144">
        <f t="shared" si="15"/>
        <v>0</v>
      </c>
      <c r="BG125" s="144">
        <f t="shared" si="16"/>
        <v>0</v>
      </c>
      <c r="BH125" s="144">
        <f t="shared" si="17"/>
        <v>0</v>
      </c>
      <c r="BI125" s="144">
        <f t="shared" si="18"/>
        <v>0</v>
      </c>
      <c r="BJ125" s="18" t="s">
        <v>22</v>
      </c>
      <c r="BK125" s="144">
        <f t="shared" si="19"/>
        <v>0</v>
      </c>
      <c r="BL125" s="18" t="s">
        <v>189</v>
      </c>
      <c r="BM125" s="143" t="s">
        <v>1169</v>
      </c>
    </row>
    <row r="126" spans="2:65" s="1" customFormat="1" ht="16.5" customHeight="1">
      <c r="B126" s="33"/>
      <c r="C126" s="132" t="s">
        <v>385</v>
      </c>
      <c r="D126" s="132" t="s">
        <v>184</v>
      </c>
      <c r="E126" s="133" t="s">
        <v>1170</v>
      </c>
      <c r="F126" s="134" t="s">
        <v>1171</v>
      </c>
      <c r="G126" s="135" t="s">
        <v>1082</v>
      </c>
      <c r="H126" s="136">
        <v>1</v>
      </c>
      <c r="I126" s="137"/>
      <c r="J126" s="138">
        <f t="shared" si="10"/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 t="shared" si="11"/>
        <v>0</v>
      </c>
      <c r="Q126" s="141">
        <v>0</v>
      </c>
      <c r="R126" s="141">
        <f t="shared" si="12"/>
        <v>0</v>
      </c>
      <c r="S126" s="141">
        <v>0</v>
      </c>
      <c r="T126" s="142">
        <f t="shared" si="13"/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 t="shared" si="14"/>
        <v>0</v>
      </c>
      <c r="BF126" s="144">
        <f t="shared" si="15"/>
        <v>0</v>
      </c>
      <c r="BG126" s="144">
        <f t="shared" si="16"/>
        <v>0</v>
      </c>
      <c r="BH126" s="144">
        <f t="shared" si="17"/>
        <v>0</v>
      </c>
      <c r="BI126" s="144">
        <f t="shared" si="18"/>
        <v>0</v>
      </c>
      <c r="BJ126" s="18" t="s">
        <v>22</v>
      </c>
      <c r="BK126" s="144">
        <f t="shared" si="19"/>
        <v>0</v>
      </c>
      <c r="BL126" s="18" t="s">
        <v>189</v>
      </c>
      <c r="BM126" s="143" t="s">
        <v>1172</v>
      </c>
    </row>
    <row r="127" spans="2:65" s="1" customFormat="1" ht="16.5" customHeight="1">
      <c r="B127" s="33"/>
      <c r="C127" s="132" t="s">
        <v>396</v>
      </c>
      <c r="D127" s="132" t="s">
        <v>184</v>
      </c>
      <c r="E127" s="133" t="s">
        <v>1173</v>
      </c>
      <c r="F127" s="134" t="s">
        <v>1174</v>
      </c>
      <c r="G127" s="135" t="s">
        <v>1082</v>
      </c>
      <c r="H127" s="136">
        <v>3</v>
      </c>
      <c r="I127" s="137"/>
      <c r="J127" s="138">
        <f t="shared" si="10"/>
        <v>0</v>
      </c>
      <c r="K127" s="134" t="s">
        <v>20</v>
      </c>
      <c r="L127" s="33"/>
      <c r="M127" s="139" t="s">
        <v>20</v>
      </c>
      <c r="N127" s="140" t="s">
        <v>45</v>
      </c>
      <c r="P127" s="141">
        <f t="shared" si="11"/>
        <v>0</v>
      </c>
      <c r="Q127" s="141">
        <v>0</v>
      </c>
      <c r="R127" s="141">
        <f t="shared" si="12"/>
        <v>0</v>
      </c>
      <c r="S127" s="141">
        <v>0</v>
      </c>
      <c r="T127" s="142">
        <f t="shared" si="13"/>
        <v>0</v>
      </c>
      <c r="AR127" s="143" t="s">
        <v>189</v>
      </c>
      <c r="AT127" s="143" t="s">
        <v>184</v>
      </c>
      <c r="AU127" s="143" t="s">
        <v>22</v>
      </c>
      <c r="AY127" s="18" t="s">
        <v>181</v>
      </c>
      <c r="BE127" s="144">
        <f t="shared" si="14"/>
        <v>0</v>
      </c>
      <c r="BF127" s="144">
        <f t="shared" si="15"/>
        <v>0</v>
      </c>
      <c r="BG127" s="144">
        <f t="shared" si="16"/>
        <v>0</v>
      </c>
      <c r="BH127" s="144">
        <f t="shared" si="17"/>
        <v>0</v>
      </c>
      <c r="BI127" s="144">
        <f t="shared" si="18"/>
        <v>0</v>
      </c>
      <c r="BJ127" s="18" t="s">
        <v>22</v>
      </c>
      <c r="BK127" s="144">
        <f t="shared" si="19"/>
        <v>0</v>
      </c>
      <c r="BL127" s="18" t="s">
        <v>189</v>
      </c>
      <c r="BM127" s="143" t="s">
        <v>1175</v>
      </c>
    </row>
    <row r="128" spans="2:65" s="1" customFormat="1" ht="16.5" customHeight="1">
      <c r="B128" s="33"/>
      <c r="C128" s="132" t="s">
        <v>365</v>
      </c>
      <c r="D128" s="132" t="s">
        <v>184</v>
      </c>
      <c r="E128" s="133" t="s">
        <v>1176</v>
      </c>
      <c r="F128" s="134" t="s">
        <v>1177</v>
      </c>
      <c r="G128" s="135" t="s">
        <v>1082</v>
      </c>
      <c r="H128" s="136">
        <v>17</v>
      </c>
      <c r="I128" s="137"/>
      <c r="J128" s="138">
        <f t="shared" si="10"/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 t="shared" si="11"/>
        <v>0</v>
      </c>
      <c r="Q128" s="141">
        <v>0</v>
      </c>
      <c r="R128" s="141">
        <f t="shared" si="12"/>
        <v>0</v>
      </c>
      <c r="S128" s="141">
        <v>0</v>
      </c>
      <c r="T128" s="142">
        <f t="shared" si="13"/>
        <v>0</v>
      </c>
      <c r="AR128" s="143" t="s">
        <v>189</v>
      </c>
      <c r="AT128" s="143" t="s">
        <v>184</v>
      </c>
      <c r="AU128" s="143" t="s">
        <v>22</v>
      </c>
      <c r="AY128" s="18" t="s">
        <v>181</v>
      </c>
      <c r="BE128" s="144">
        <f t="shared" si="14"/>
        <v>0</v>
      </c>
      <c r="BF128" s="144">
        <f t="shared" si="15"/>
        <v>0</v>
      </c>
      <c r="BG128" s="144">
        <f t="shared" si="16"/>
        <v>0</v>
      </c>
      <c r="BH128" s="144">
        <f t="shared" si="17"/>
        <v>0</v>
      </c>
      <c r="BI128" s="144">
        <f t="shared" si="18"/>
        <v>0</v>
      </c>
      <c r="BJ128" s="18" t="s">
        <v>22</v>
      </c>
      <c r="BK128" s="144">
        <f t="shared" si="19"/>
        <v>0</v>
      </c>
      <c r="BL128" s="18" t="s">
        <v>189</v>
      </c>
      <c r="BM128" s="143" t="s">
        <v>1178</v>
      </c>
    </row>
    <row r="129" spans="2:65" s="1" customFormat="1" ht="16.5" customHeight="1">
      <c r="B129" s="33"/>
      <c r="C129" s="132" t="s">
        <v>370</v>
      </c>
      <c r="D129" s="132" t="s">
        <v>184</v>
      </c>
      <c r="E129" s="133" t="s">
        <v>1179</v>
      </c>
      <c r="F129" s="134" t="s">
        <v>1180</v>
      </c>
      <c r="G129" s="135" t="s">
        <v>1082</v>
      </c>
      <c r="H129" s="136">
        <v>1</v>
      </c>
      <c r="I129" s="137"/>
      <c r="J129" s="138">
        <f t="shared" si="10"/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 t="shared" si="11"/>
        <v>0</v>
      </c>
      <c r="Q129" s="141">
        <v>0</v>
      </c>
      <c r="R129" s="141">
        <f t="shared" si="12"/>
        <v>0</v>
      </c>
      <c r="S129" s="141">
        <v>0</v>
      </c>
      <c r="T129" s="142">
        <f t="shared" si="13"/>
        <v>0</v>
      </c>
      <c r="AR129" s="143" t="s">
        <v>189</v>
      </c>
      <c r="AT129" s="143" t="s">
        <v>184</v>
      </c>
      <c r="AU129" s="143" t="s">
        <v>22</v>
      </c>
      <c r="AY129" s="18" t="s">
        <v>181</v>
      </c>
      <c r="BE129" s="144">
        <f t="shared" si="14"/>
        <v>0</v>
      </c>
      <c r="BF129" s="144">
        <f t="shared" si="15"/>
        <v>0</v>
      </c>
      <c r="BG129" s="144">
        <f t="shared" si="16"/>
        <v>0</v>
      </c>
      <c r="BH129" s="144">
        <f t="shared" si="17"/>
        <v>0</v>
      </c>
      <c r="BI129" s="144">
        <f t="shared" si="18"/>
        <v>0</v>
      </c>
      <c r="BJ129" s="18" t="s">
        <v>22</v>
      </c>
      <c r="BK129" s="144">
        <f t="shared" si="19"/>
        <v>0</v>
      </c>
      <c r="BL129" s="18" t="s">
        <v>189</v>
      </c>
      <c r="BM129" s="143" t="s">
        <v>1181</v>
      </c>
    </row>
    <row r="130" spans="2:65" s="1" customFormat="1" ht="16.5" customHeight="1">
      <c r="B130" s="33"/>
      <c r="C130" s="132" t="s">
        <v>441</v>
      </c>
      <c r="D130" s="132" t="s">
        <v>184</v>
      </c>
      <c r="E130" s="133" t="s">
        <v>1182</v>
      </c>
      <c r="F130" s="134" t="s">
        <v>1183</v>
      </c>
      <c r="G130" s="135" t="s">
        <v>280</v>
      </c>
      <c r="H130" s="136">
        <v>120</v>
      </c>
      <c r="I130" s="137"/>
      <c r="J130" s="138">
        <f t="shared" si="10"/>
        <v>0</v>
      </c>
      <c r="K130" s="134" t="s">
        <v>20</v>
      </c>
      <c r="L130" s="33"/>
      <c r="M130" s="139" t="s">
        <v>20</v>
      </c>
      <c r="N130" s="140" t="s">
        <v>45</v>
      </c>
      <c r="P130" s="141">
        <f t="shared" si="11"/>
        <v>0</v>
      </c>
      <c r="Q130" s="141">
        <v>0</v>
      </c>
      <c r="R130" s="141">
        <f t="shared" si="12"/>
        <v>0</v>
      </c>
      <c r="S130" s="141">
        <v>0</v>
      </c>
      <c r="T130" s="142">
        <f t="shared" si="13"/>
        <v>0</v>
      </c>
      <c r="AR130" s="143" t="s">
        <v>189</v>
      </c>
      <c r="AT130" s="143" t="s">
        <v>184</v>
      </c>
      <c r="AU130" s="143" t="s">
        <v>22</v>
      </c>
      <c r="AY130" s="18" t="s">
        <v>181</v>
      </c>
      <c r="BE130" s="144">
        <f t="shared" si="14"/>
        <v>0</v>
      </c>
      <c r="BF130" s="144">
        <f t="shared" si="15"/>
        <v>0</v>
      </c>
      <c r="BG130" s="144">
        <f t="shared" si="16"/>
        <v>0</v>
      </c>
      <c r="BH130" s="144">
        <f t="shared" si="17"/>
        <v>0</v>
      </c>
      <c r="BI130" s="144">
        <f t="shared" si="18"/>
        <v>0</v>
      </c>
      <c r="BJ130" s="18" t="s">
        <v>22</v>
      </c>
      <c r="BK130" s="144">
        <f t="shared" si="19"/>
        <v>0</v>
      </c>
      <c r="BL130" s="18" t="s">
        <v>189</v>
      </c>
      <c r="BM130" s="143" t="s">
        <v>1184</v>
      </c>
    </row>
    <row r="131" spans="2:65" s="1" customFormat="1" ht="16.5" customHeight="1">
      <c r="B131" s="33"/>
      <c r="C131" s="132" t="s">
        <v>402</v>
      </c>
      <c r="D131" s="132" t="s">
        <v>184</v>
      </c>
      <c r="E131" s="133" t="s">
        <v>1185</v>
      </c>
      <c r="F131" s="134" t="s">
        <v>1186</v>
      </c>
      <c r="G131" s="135" t="s">
        <v>1082</v>
      </c>
      <c r="H131" s="136">
        <v>1</v>
      </c>
      <c r="I131" s="137"/>
      <c r="J131" s="138">
        <f t="shared" si="10"/>
        <v>0</v>
      </c>
      <c r="K131" s="134" t="s">
        <v>20</v>
      </c>
      <c r="L131" s="33"/>
      <c r="M131" s="139" t="s">
        <v>20</v>
      </c>
      <c r="N131" s="140" t="s">
        <v>45</v>
      </c>
      <c r="P131" s="141">
        <f t="shared" si="11"/>
        <v>0</v>
      </c>
      <c r="Q131" s="141">
        <v>0</v>
      </c>
      <c r="R131" s="141">
        <f t="shared" si="12"/>
        <v>0</v>
      </c>
      <c r="S131" s="141">
        <v>0</v>
      </c>
      <c r="T131" s="142">
        <f t="shared" si="13"/>
        <v>0</v>
      </c>
      <c r="AR131" s="143" t="s">
        <v>189</v>
      </c>
      <c r="AT131" s="143" t="s">
        <v>184</v>
      </c>
      <c r="AU131" s="143" t="s">
        <v>22</v>
      </c>
      <c r="AY131" s="18" t="s">
        <v>181</v>
      </c>
      <c r="BE131" s="144">
        <f t="shared" si="14"/>
        <v>0</v>
      </c>
      <c r="BF131" s="144">
        <f t="shared" si="15"/>
        <v>0</v>
      </c>
      <c r="BG131" s="144">
        <f t="shared" si="16"/>
        <v>0</v>
      </c>
      <c r="BH131" s="144">
        <f t="shared" si="17"/>
        <v>0</v>
      </c>
      <c r="BI131" s="144">
        <f t="shared" si="18"/>
        <v>0</v>
      </c>
      <c r="BJ131" s="18" t="s">
        <v>22</v>
      </c>
      <c r="BK131" s="144">
        <f t="shared" si="19"/>
        <v>0</v>
      </c>
      <c r="BL131" s="18" t="s">
        <v>189</v>
      </c>
      <c r="BM131" s="143" t="s">
        <v>1187</v>
      </c>
    </row>
    <row r="132" spans="2:65" s="1" customFormat="1" ht="16.5" customHeight="1">
      <c r="B132" s="33"/>
      <c r="C132" s="132" t="s">
        <v>461</v>
      </c>
      <c r="D132" s="132" t="s">
        <v>184</v>
      </c>
      <c r="E132" s="133" t="s">
        <v>1188</v>
      </c>
      <c r="F132" s="134" t="s">
        <v>1189</v>
      </c>
      <c r="G132" s="135" t="s">
        <v>280</v>
      </c>
      <c r="H132" s="136">
        <v>120</v>
      </c>
      <c r="I132" s="137"/>
      <c r="J132" s="138">
        <f t="shared" si="10"/>
        <v>0</v>
      </c>
      <c r="K132" s="134" t="s">
        <v>20</v>
      </c>
      <c r="L132" s="33"/>
      <c r="M132" s="139" t="s">
        <v>20</v>
      </c>
      <c r="N132" s="140" t="s">
        <v>45</v>
      </c>
      <c r="P132" s="141">
        <f t="shared" si="11"/>
        <v>0</v>
      </c>
      <c r="Q132" s="141">
        <v>0</v>
      </c>
      <c r="R132" s="141">
        <f t="shared" si="12"/>
        <v>0</v>
      </c>
      <c r="S132" s="141">
        <v>0</v>
      </c>
      <c r="T132" s="142">
        <f t="shared" si="13"/>
        <v>0</v>
      </c>
      <c r="AR132" s="143" t="s">
        <v>189</v>
      </c>
      <c r="AT132" s="143" t="s">
        <v>184</v>
      </c>
      <c r="AU132" s="143" t="s">
        <v>22</v>
      </c>
      <c r="AY132" s="18" t="s">
        <v>181</v>
      </c>
      <c r="BE132" s="144">
        <f t="shared" si="14"/>
        <v>0</v>
      </c>
      <c r="BF132" s="144">
        <f t="shared" si="15"/>
        <v>0</v>
      </c>
      <c r="BG132" s="144">
        <f t="shared" si="16"/>
        <v>0</v>
      </c>
      <c r="BH132" s="144">
        <f t="shared" si="17"/>
        <v>0</v>
      </c>
      <c r="BI132" s="144">
        <f t="shared" si="18"/>
        <v>0</v>
      </c>
      <c r="BJ132" s="18" t="s">
        <v>22</v>
      </c>
      <c r="BK132" s="144">
        <f t="shared" si="19"/>
        <v>0</v>
      </c>
      <c r="BL132" s="18" t="s">
        <v>189</v>
      </c>
      <c r="BM132" s="143" t="s">
        <v>1190</v>
      </c>
    </row>
    <row r="133" spans="2:65" s="1" customFormat="1" ht="16.5" customHeight="1">
      <c r="B133" s="33"/>
      <c r="C133" s="132" t="s">
        <v>409</v>
      </c>
      <c r="D133" s="132" t="s">
        <v>184</v>
      </c>
      <c r="E133" s="133" t="s">
        <v>1191</v>
      </c>
      <c r="F133" s="134" t="s">
        <v>1192</v>
      </c>
      <c r="G133" s="135" t="s">
        <v>1082</v>
      </c>
      <c r="H133" s="136">
        <v>11</v>
      </c>
      <c r="I133" s="137"/>
      <c r="J133" s="138">
        <f t="shared" si="10"/>
        <v>0</v>
      </c>
      <c r="K133" s="134" t="s">
        <v>20</v>
      </c>
      <c r="L133" s="33"/>
      <c r="M133" s="139" t="s">
        <v>20</v>
      </c>
      <c r="N133" s="140" t="s">
        <v>45</v>
      </c>
      <c r="P133" s="141">
        <f t="shared" si="11"/>
        <v>0</v>
      </c>
      <c r="Q133" s="141">
        <v>0</v>
      </c>
      <c r="R133" s="141">
        <f t="shared" si="12"/>
        <v>0</v>
      </c>
      <c r="S133" s="141">
        <v>0</v>
      </c>
      <c r="T133" s="142">
        <f t="shared" si="13"/>
        <v>0</v>
      </c>
      <c r="AR133" s="143" t="s">
        <v>189</v>
      </c>
      <c r="AT133" s="143" t="s">
        <v>184</v>
      </c>
      <c r="AU133" s="143" t="s">
        <v>22</v>
      </c>
      <c r="AY133" s="18" t="s">
        <v>181</v>
      </c>
      <c r="BE133" s="144">
        <f t="shared" si="14"/>
        <v>0</v>
      </c>
      <c r="BF133" s="144">
        <f t="shared" si="15"/>
        <v>0</v>
      </c>
      <c r="BG133" s="144">
        <f t="shared" si="16"/>
        <v>0</v>
      </c>
      <c r="BH133" s="144">
        <f t="shared" si="17"/>
        <v>0</v>
      </c>
      <c r="BI133" s="144">
        <f t="shared" si="18"/>
        <v>0</v>
      </c>
      <c r="BJ133" s="18" t="s">
        <v>22</v>
      </c>
      <c r="BK133" s="144">
        <f t="shared" si="19"/>
        <v>0</v>
      </c>
      <c r="BL133" s="18" t="s">
        <v>189</v>
      </c>
      <c r="BM133" s="143" t="s">
        <v>1193</v>
      </c>
    </row>
    <row r="134" spans="2:65" s="11" customFormat="1" ht="25.9" customHeight="1">
      <c r="B134" s="120"/>
      <c r="D134" s="121" t="s">
        <v>73</v>
      </c>
      <c r="E134" s="122" t="s">
        <v>1194</v>
      </c>
      <c r="F134" s="122" t="s">
        <v>1195</v>
      </c>
      <c r="I134" s="123"/>
      <c r="J134" s="124">
        <f>BK134</f>
        <v>0</v>
      </c>
      <c r="L134" s="120"/>
      <c r="M134" s="125"/>
      <c r="P134" s="126">
        <f>SUM(P135:P139)</f>
        <v>0</v>
      </c>
      <c r="R134" s="126">
        <f>SUM(R135:R139)</f>
        <v>0</v>
      </c>
      <c r="T134" s="127">
        <f>SUM(T135:T139)</f>
        <v>0</v>
      </c>
      <c r="AR134" s="121" t="s">
        <v>22</v>
      </c>
      <c r="AT134" s="128" t="s">
        <v>73</v>
      </c>
      <c r="AU134" s="128" t="s">
        <v>74</v>
      </c>
      <c r="AY134" s="121" t="s">
        <v>181</v>
      </c>
      <c r="BK134" s="129">
        <f>SUM(BK135:BK139)</f>
        <v>0</v>
      </c>
    </row>
    <row r="135" spans="2:65" s="1" customFormat="1" ht="16.5" customHeight="1">
      <c r="B135" s="33"/>
      <c r="C135" s="132" t="s">
        <v>506</v>
      </c>
      <c r="D135" s="132" t="s">
        <v>184</v>
      </c>
      <c r="E135" s="133" t="s">
        <v>1196</v>
      </c>
      <c r="F135" s="134" t="s">
        <v>1197</v>
      </c>
      <c r="G135" s="135" t="s">
        <v>1070</v>
      </c>
      <c r="H135" s="136">
        <v>1</v>
      </c>
      <c r="I135" s="137"/>
      <c r="J135" s="138">
        <f>ROUND(I135*H135,2)</f>
        <v>0</v>
      </c>
      <c r="K135" s="134" t="s">
        <v>20</v>
      </c>
      <c r="L135" s="33"/>
      <c r="M135" s="139" t="s">
        <v>20</v>
      </c>
      <c r="N135" s="140" t="s">
        <v>45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189</v>
      </c>
      <c r="AT135" s="143" t="s">
        <v>184</v>
      </c>
      <c r="AU135" s="143" t="s">
        <v>22</v>
      </c>
      <c r="AY135" s="18" t="s">
        <v>181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22</v>
      </c>
      <c r="BK135" s="144">
        <f>ROUND(I135*H135,2)</f>
        <v>0</v>
      </c>
      <c r="BL135" s="18" t="s">
        <v>189</v>
      </c>
      <c r="BM135" s="143" t="s">
        <v>1198</v>
      </c>
    </row>
    <row r="136" spans="2:65" s="1" customFormat="1" ht="16.5" customHeight="1">
      <c r="B136" s="33"/>
      <c r="C136" s="132" t="s">
        <v>510</v>
      </c>
      <c r="D136" s="132" t="s">
        <v>184</v>
      </c>
      <c r="E136" s="133" t="s">
        <v>1199</v>
      </c>
      <c r="F136" s="134" t="s">
        <v>1200</v>
      </c>
      <c r="G136" s="135" t="s">
        <v>1070</v>
      </c>
      <c r="H136" s="136">
        <v>1</v>
      </c>
      <c r="I136" s="137"/>
      <c r="J136" s="138">
        <f>ROUND(I136*H136,2)</f>
        <v>0</v>
      </c>
      <c r="K136" s="134" t="s">
        <v>20</v>
      </c>
      <c r="L136" s="33"/>
      <c r="M136" s="139" t="s">
        <v>20</v>
      </c>
      <c r="N136" s="140" t="s">
        <v>45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189</v>
      </c>
      <c r="AT136" s="143" t="s">
        <v>184</v>
      </c>
      <c r="AU136" s="143" t="s">
        <v>22</v>
      </c>
      <c r="AY136" s="18" t="s">
        <v>181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22</v>
      </c>
      <c r="BK136" s="144">
        <f>ROUND(I136*H136,2)</f>
        <v>0</v>
      </c>
      <c r="BL136" s="18" t="s">
        <v>189</v>
      </c>
      <c r="BM136" s="143" t="s">
        <v>1201</v>
      </c>
    </row>
    <row r="137" spans="2:65" s="1" customFormat="1" ht="16.5" customHeight="1">
      <c r="B137" s="33"/>
      <c r="C137" s="132" t="s">
        <v>516</v>
      </c>
      <c r="D137" s="132" t="s">
        <v>184</v>
      </c>
      <c r="E137" s="133" t="s">
        <v>1202</v>
      </c>
      <c r="F137" s="134" t="s">
        <v>1203</v>
      </c>
      <c r="G137" s="135" t="s">
        <v>1070</v>
      </c>
      <c r="H137" s="136">
        <v>1</v>
      </c>
      <c r="I137" s="137"/>
      <c r="J137" s="138">
        <f>ROUND(I137*H137,2)</f>
        <v>0</v>
      </c>
      <c r="K137" s="134" t="s">
        <v>20</v>
      </c>
      <c r="L137" s="33"/>
      <c r="M137" s="139" t="s">
        <v>20</v>
      </c>
      <c r="N137" s="140" t="s">
        <v>45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189</v>
      </c>
      <c r="AT137" s="143" t="s">
        <v>184</v>
      </c>
      <c r="AU137" s="143" t="s">
        <v>22</v>
      </c>
      <c r="AY137" s="18" t="s">
        <v>181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22</v>
      </c>
      <c r="BK137" s="144">
        <f>ROUND(I137*H137,2)</f>
        <v>0</v>
      </c>
      <c r="BL137" s="18" t="s">
        <v>189</v>
      </c>
      <c r="BM137" s="143" t="s">
        <v>1204</v>
      </c>
    </row>
    <row r="138" spans="2:65" s="1" customFormat="1" ht="16.5" customHeight="1">
      <c r="B138" s="33"/>
      <c r="C138" s="132" t="s">
        <v>494</v>
      </c>
      <c r="D138" s="132" t="s">
        <v>184</v>
      </c>
      <c r="E138" s="133" t="s">
        <v>1205</v>
      </c>
      <c r="F138" s="134" t="s">
        <v>1206</v>
      </c>
      <c r="G138" s="135" t="s">
        <v>1082</v>
      </c>
      <c r="H138" s="136">
        <v>1</v>
      </c>
      <c r="I138" s="137"/>
      <c r="J138" s="138">
        <f>ROUND(I138*H138,2)</f>
        <v>0</v>
      </c>
      <c r="K138" s="134" t="s">
        <v>20</v>
      </c>
      <c r="L138" s="33"/>
      <c r="M138" s="139" t="s">
        <v>20</v>
      </c>
      <c r="N138" s="140" t="s">
        <v>45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189</v>
      </c>
      <c r="AT138" s="143" t="s">
        <v>184</v>
      </c>
      <c r="AU138" s="143" t="s">
        <v>22</v>
      </c>
      <c r="AY138" s="18" t="s">
        <v>181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22</v>
      </c>
      <c r="BK138" s="144">
        <f>ROUND(I138*H138,2)</f>
        <v>0</v>
      </c>
      <c r="BL138" s="18" t="s">
        <v>189</v>
      </c>
      <c r="BM138" s="143" t="s">
        <v>1207</v>
      </c>
    </row>
    <row r="139" spans="2:65" s="1" customFormat="1" ht="16.5" customHeight="1">
      <c r="B139" s="33"/>
      <c r="C139" s="132" t="s">
        <v>499</v>
      </c>
      <c r="D139" s="132" t="s">
        <v>184</v>
      </c>
      <c r="E139" s="133" t="s">
        <v>1208</v>
      </c>
      <c r="F139" s="134" t="s">
        <v>1209</v>
      </c>
      <c r="G139" s="135" t="s">
        <v>1082</v>
      </c>
      <c r="H139" s="136">
        <v>1</v>
      </c>
      <c r="I139" s="137"/>
      <c r="J139" s="138">
        <f>ROUND(I139*H139,2)</f>
        <v>0</v>
      </c>
      <c r="K139" s="134" t="s">
        <v>20</v>
      </c>
      <c r="L139" s="33"/>
      <c r="M139" s="190" t="s">
        <v>20</v>
      </c>
      <c r="N139" s="191" t="s">
        <v>45</v>
      </c>
      <c r="O139" s="192"/>
      <c r="P139" s="193">
        <f>O139*H139</f>
        <v>0</v>
      </c>
      <c r="Q139" s="193">
        <v>0</v>
      </c>
      <c r="R139" s="193">
        <f>Q139*H139</f>
        <v>0</v>
      </c>
      <c r="S139" s="193">
        <v>0</v>
      </c>
      <c r="T139" s="194">
        <f>S139*H139</f>
        <v>0</v>
      </c>
      <c r="AR139" s="143" t="s">
        <v>189</v>
      </c>
      <c r="AT139" s="143" t="s">
        <v>184</v>
      </c>
      <c r="AU139" s="143" t="s">
        <v>22</v>
      </c>
      <c r="AY139" s="18" t="s">
        <v>181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22</v>
      </c>
      <c r="BK139" s="144">
        <f>ROUND(I139*H139,2)</f>
        <v>0</v>
      </c>
      <c r="BL139" s="18" t="s">
        <v>189</v>
      </c>
      <c r="BM139" s="143" t="s">
        <v>1210</v>
      </c>
    </row>
    <row r="140" spans="2:65" s="1" customFormat="1" ht="6.95" customHeight="1"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33"/>
    </row>
  </sheetData>
  <sheetProtection algorithmName="SHA-512" hashValue="pYBXG4oXntkFYM+Bj4U9lskcmgQwTCdZmyh9/Ij4lVp2dJ1F25ffUwzg4ITcae7vo+gmqnag5kpDeAdxdEHu7w==" saltValue="z5ugSqWymVhFk51RGPepzWZpr91iFakOPhljUE60BPDtSB/Uw1Br5TT2hS7kbq65NYNoGKQGovUpIorcdx2w/A==" spinCount="100000" sheet="1" objects="1" scenarios="1" formatColumns="0" formatRows="0" autoFilter="0"/>
  <autoFilter ref="C88:K139" xr:uid="{00000000-0009-0000-0000-000002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144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1211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ROUND((SUM(BE89:BE156)),  2)</f>
        <v>0</v>
      </c>
      <c r="I35" s="94">
        <v>0.21</v>
      </c>
      <c r="J35" s="84">
        <f>ROUND(((SUM(BE89:BE156))*I35),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ROUND((SUM(BF89:BF156)),  2)</f>
        <v>0</v>
      </c>
      <c r="I36" s="94">
        <v>0.12</v>
      </c>
      <c r="J36" s="84">
        <f>ROUND(((SUM(BF89:BF156))*I36),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ROUND((SUM(BG89:BG156)),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ROUND((SUM(BH89:BH156)),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ROUND((SUM(BI89:BI156)),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144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SO_A2 - Vodovod, kanalizace a vytápění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1212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1213</v>
      </c>
      <c r="E65" s="106"/>
      <c r="F65" s="106"/>
      <c r="G65" s="106"/>
      <c r="H65" s="106"/>
      <c r="I65" s="106"/>
      <c r="J65" s="107">
        <f>J103</f>
        <v>0</v>
      </c>
      <c r="L65" s="104"/>
    </row>
    <row r="66" spans="2:12" s="8" customFormat="1" ht="24.95" customHeight="1">
      <c r="B66" s="104"/>
      <c r="D66" s="105" t="s">
        <v>1214</v>
      </c>
      <c r="E66" s="106"/>
      <c r="F66" s="106"/>
      <c r="G66" s="106"/>
      <c r="H66" s="106"/>
      <c r="I66" s="106"/>
      <c r="J66" s="107">
        <f>J120</f>
        <v>0</v>
      </c>
      <c r="L66" s="104"/>
    </row>
    <row r="67" spans="2:12" s="8" customFormat="1" ht="24.95" customHeight="1">
      <c r="B67" s="104"/>
      <c r="D67" s="105" t="s">
        <v>1215</v>
      </c>
      <c r="E67" s="106"/>
      <c r="F67" s="106"/>
      <c r="G67" s="106"/>
      <c r="H67" s="106"/>
      <c r="I67" s="106"/>
      <c r="J67" s="107">
        <f>J134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144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SO_A2 - Vodovod, kanalizace a vytápění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P90+P103+P120+P134</f>
        <v>0</v>
      </c>
      <c r="Q89" s="51"/>
      <c r="R89" s="117">
        <f>R90+R103+R120+R134</f>
        <v>0</v>
      </c>
      <c r="S89" s="51"/>
      <c r="T89" s="118">
        <f>T90+T103+T120+T134</f>
        <v>0</v>
      </c>
      <c r="AT89" s="18" t="s">
        <v>73</v>
      </c>
      <c r="AU89" s="18" t="s">
        <v>150</v>
      </c>
      <c r="BK89" s="119">
        <f>BK90+BK103+BK120+BK134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1216</v>
      </c>
      <c r="I90" s="123"/>
      <c r="J90" s="124">
        <f>BK90</f>
        <v>0</v>
      </c>
      <c r="L90" s="120"/>
      <c r="M90" s="125"/>
      <c r="P90" s="126">
        <f>SUM(P91:P102)</f>
        <v>0</v>
      </c>
      <c r="R90" s="126">
        <f>SUM(R91:R102)</f>
        <v>0</v>
      </c>
      <c r="T90" s="127">
        <f>SUM(T91:T102)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SUM(BK91:BK102)</f>
        <v>0</v>
      </c>
    </row>
    <row r="91" spans="2:65" s="1" customFormat="1" ht="16.5" customHeight="1">
      <c r="B91" s="33"/>
      <c r="C91" s="132" t="s">
        <v>22</v>
      </c>
      <c r="D91" s="132" t="s">
        <v>184</v>
      </c>
      <c r="E91" s="133" t="s">
        <v>1217</v>
      </c>
      <c r="F91" s="134" t="s">
        <v>1218</v>
      </c>
      <c r="G91" s="135" t="s">
        <v>280</v>
      </c>
      <c r="H91" s="136">
        <v>22</v>
      </c>
      <c r="I91" s="137"/>
      <c r="J91" s="138">
        <f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22</v>
      </c>
      <c r="BK91" s="144">
        <f>ROUND(I91*H91,2)</f>
        <v>0</v>
      </c>
      <c r="BL91" s="18" t="s">
        <v>189</v>
      </c>
      <c r="BM91" s="143" t="s">
        <v>1219</v>
      </c>
    </row>
    <row r="92" spans="2:65" s="1" customFormat="1" ht="16.5" customHeight="1">
      <c r="B92" s="33"/>
      <c r="C92" s="132" t="s">
        <v>82</v>
      </c>
      <c r="D92" s="132" t="s">
        <v>184</v>
      </c>
      <c r="E92" s="133" t="s">
        <v>1220</v>
      </c>
      <c r="F92" s="134" t="s">
        <v>1221</v>
      </c>
      <c r="G92" s="135" t="s">
        <v>280</v>
      </c>
      <c r="H92" s="136">
        <v>16</v>
      </c>
      <c r="I92" s="137"/>
      <c r="J92" s="138">
        <f>ROUND(I92*H92,2)</f>
        <v>0</v>
      </c>
      <c r="K92" s="134" t="s">
        <v>20</v>
      </c>
      <c r="L92" s="33"/>
      <c r="M92" s="139" t="s">
        <v>20</v>
      </c>
      <c r="N92" s="140" t="s">
        <v>45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22</v>
      </c>
      <c r="BK92" s="144">
        <f>ROUND(I92*H92,2)</f>
        <v>0</v>
      </c>
      <c r="BL92" s="18" t="s">
        <v>189</v>
      </c>
      <c r="BM92" s="143" t="s">
        <v>1222</v>
      </c>
    </row>
    <row r="93" spans="2:65" s="1" customFormat="1" ht="16.5" customHeight="1">
      <c r="B93" s="33"/>
      <c r="C93" s="132" t="s">
        <v>182</v>
      </c>
      <c r="D93" s="132" t="s">
        <v>184</v>
      </c>
      <c r="E93" s="133" t="s">
        <v>1223</v>
      </c>
      <c r="F93" s="134" t="s">
        <v>1224</v>
      </c>
      <c r="G93" s="135" t="s">
        <v>280</v>
      </c>
      <c r="H93" s="136">
        <v>82</v>
      </c>
      <c r="I93" s="137"/>
      <c r="J93" s="138">
        <f>ROUND(I93*H93,2)</f>
        <v>0</v>
      </c>
      <c r="K93" s="134" t="s">
        <v>20</v>
      </c>
      <c r="L93" s="33"/>
      <c r="M93" s="139" t="s">
        <v>20</v>
      </c>
      <c r="N93" s="140" t="s">
        <v>45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22</v>
      </c>
      <c r="BK93" s="144">
        <f>ROUND(I93*H93,2)</f>
        <v>0</v>
      </c>
      <c r="BL93" s="18" t="s">
        <v>189</v>
      </c>
      <c r="BM93" s="143" t="s">
        <v>1225</v>
      </c>
    </row>
    <row r="94" spans="2:65" s="1" customFormat="1" ht="16.5" customHeight="1">
      <c r="B94" s="33"/>
      <c r="C94" s="132" t="s">
        <v>189</v>
      </c>
      <c r="D94" s="132" t="s">
        <v>184</v>
      </c>
      <c r="E94" s="133" t="s">
        <v>1226</v>
      </c>
      <c r="F94" s="134" t="s">
        <v>1227</v>
      </c>
      <c r="G94" s="135" t="s">
        <v>1070</v>
      </c>
      <c r="H94" s="136">
        <v>1</v>
      </c>
      <c r="I94" s="137"/>
      <c r="J94" s="138">
        <f>ROUND(I94*H94,2)</f>
        <v>0</v>
      </c>
      <c r="K94" s="134" t="s">
        <v>20</v>
      </c>
      <c r="L94" s="33"/>
      <c r="M94" s="139" t="s">
        <v>20</v>
      </c>
      <c r="N94" s="140" t="s">
        <v>45</v>
      </c>
      <c r="P94" s="141">
        <f>O94*H94</f>
        <v>0</v>
      </c>
      <c r="Q94" s="141">
        <v>0</v>
      </c>
      <c r="R94" s="141">
        <f>Q94*H94</f>
        <v>0</v>
      </c>
      <c r="S94" s="141">
        <v>0</v>
      </c>
      <c r="T94" s="142">
        <f>S94*H94</f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>IF(N94="základní",J94,0)</f>
        <v>0</v>
      </c>
      <c r="BF94" s="144">
        <f>IF(N94="snížená",J94,0)</f>
        <v>0</v>
      </c>
      <c r="BG94" s="144">
        <f>IF(N94="zákl. přenesená",J94,0)</f>
        <v>0</v>
      </c>
      <c r="BH94" s="144">
        <f>IF(N94="sníž. přenesená",J94,0)</f>
        <v>0</v>
      </c>
      <c r="BI94" s="144">
        <f>IF(N94="nulová",J94,0)</f>
        <v>0</v>
      </c>
      <c r="BJ94" s="18" t="s">
        <v>22</v>
      </c>
      <c r="BK94" s="144">
        <f>ROUND(I94*H94,2)</f>
        <v>0</v>
      </c>
      <c r="BL94" s="18" t="s">
        <v>189</v>
      </c>
      <c r="BM94" s="143" t="s">
        <v>1228</v>
      </c>
    </row>
    <row r="95" spans="2:65" s="1" customFormat="1" ht="24.95" customHeight="1">
      <c r="B95" s="33"/>
      <c r="C95" s="132" t="s">
        <v>216</v>
      </c>
      <c r="D95" s="132" t="s">
        <v>184</v>
      </c>
      <c r="E95" s="133" t="s">
        <v>1229</v>
      </c>
      <c r="F95" s="134" t="s">
        <v>1230</v>
      </c>
      <c r="G95" s="135" t="s">
        <v>1082</v>
      </c>
      <c r="H95" s="136">
        <v>8</v>
      </c>
      <c r="I95" s="137"/>
      <c r="J95" s="138">
        <f>ROUND(I95*H95,2)</f>
        <v>0</v>
      </c>
      <c r="K95" s="134" t="s">
        <v>20</v>
      </c>
      <c r="L95" s="33"/>
      <c r="M95" s="139" t="s">
        <v>20</v>
      </c>
      <c r="N95" s="140" t="s">
        <v>45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22</v>
      </c>
      <c r="BK95" s="144">
        <f>ROUND(I95*H95,2)</f>
        <v>0</v>
      </c>
      <c r="BL95" s="18" t="s">
        <v>189</v>
      </c>
      <c r="BM95" s="143" t="s">
        <v>1231</v>
      </c>
    </row>
    <row r="96" spans="2:65" s="1" customFormat="1" ht="19.5">
      <c r="B96" s="33"/>
      <c r="D96" s="150" t="s">
        <v>1232</v>
      </c>
      <c r="F96" s="195" t="s">
        <v>1233</v>
      </c>
      <c r="I96" s="147"/>
      <c r="L96" s="33"/>
      <c r="M96" s="148"/>
      <c r="T96" s="54"/>
      <c r="AT96" s="18" t="s">
        <v>1232</v>
      </c>
      <c r="AU96" s="18" t="s">
        <v>22</v>
      </c>
    </row>
    <row r="97" spans="2:65" s="1" customFormat="1" ht="16.5" customHeight="1">
      <c r="B97" s="33"/>
      <c r="C97" s="132" t="s">
        <v>222</v>
      </c>
      <c r="D97" s="132" t="s">
        <v>184</v>
      </c>
      <c r="E97" s="133" t="s">
        <v>1234</v>
      </c>
      <c r="F97" s="134" t="s">
        <v>1235</v>
      </c>
      <c r="G97" s="135" t="s">
        <v>1082</v>
      </c>
      <c r="H97" s="136">
        <v>20</v>
      </c>
      <c r="I97" s="137"/>
      <c r="J97" s="138">
        <f t="shared" ref="J97:J102" si="0">ROUND(I97*H97,2)</f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ref="P97:P102" si="1">O97*H97</f>
        <v>0</v>
      </c>
      <c r="Q97" s="141">
        <v>0</v>
      </c>
      <c r="R97" s="141">
        <f t="shared" ref="R97:R102" si="2">Q97*H97</f>
        <v>0</v>
      </c>
      <c r="S97" s="141">
        <v>0</v>
      </c>
      <c r="T97" s="142">
        <f t="shared" ref="T97:T102" si="3">S97*H97</f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ref="BE97:BE102" si="4">IF(N97="základní",J97,0)</f>
        <v>0</v>
      </c>
      <c r="BF97" s="144">
        <f t="shared" ref="BF97:BF102" si="5">IF(N97="snížená",J97,0)</f>
        <v>0</v>
      </c>
      <c r="BG97" s="144">
        <f t="shared" ref="BG97:BG102" si="6">IF(N97="zákl. přenesená",J97,0)</f>
        <v>0</v>
      </c>
      <c r="BH97" s="144">
        <f t="shared" ref="BH97:BH102" si="7">IF(N97="sníž. přenesená",J97,0)</f>
        <v>0</v>
      </c>
      <c r="BI97" s="144">
        <f t="shared" ref="BI97:BI102" si="8">IF(N97="nulová",J97,0)</f>
        <v>0</v>
      </c>
      <c r="BJ97" s="18" t="s">
        <v>22</v>
      </c>
      <c r="BK97" s="144">
        <f t="shared" ref="BK97:BK102" si="9">ROUND(I97*H97,2)</f>
        <v>0</v>
      </c>
      <c r="BL97" s="18" t="s">
        <v>189</v>
      </c>
      <c r="BM97" s="143" t="s">
        <v>1236</v>
      </c>
    </row>
    <row r="98" spans="2:65" s="1" customFormat="1" ht="24.2" customHeight="1">
      <c r="B98" s="33"/>
      <c r="C98" s="132" t="s">
        <v>606</v>
      </c>
      <c r="D98" s="132" t="s">
        <v>184</v>
      </c>
      <c r="E98" s="133" t="s">
        <v>1237</v>
      </c>
      <c r="F98" s="134" t="s">
        <v>1238</v>
      </c>
      <c r="G98" s="135" t="s">
        <v>1239</v>
      </c>
      <c r="H98" s="136">
        <v>50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1240</v>
      </c>
    </row>
    <row r="99" spans="2:65" s="1" customFormat="1" ht="16.5" customHeight="1">
      <c r="B99" s="33"/>
      <c r="C99" s="132" t="s">
        <v>231</v>
      </c>
      <c r="D99" s="132" t="s">
        <v>184</v>
      </c>
      <c r="E99" s="133" t="s">
        <v>1241</v>
      </c>
      <c r="F99" s="134" t="s">
        <v>1242</v>
      </c>
      <c r="G99" s="135" t="s">
        <v>1070</v>
      </c>
      <c r="H99" s="136">
        <v>8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1243</v>
      </c>
    </row>
    <row r="100" spans="2:65" s="1" customFormat="1" ht="16.5" customHeight="1">
      <c r="B100" s="33"/>
      <c r="C100" s="132" t="s">
        <v>262</v>
      </c>
      <c r="D100" s="132" t="s">
        <v>184</v>
      </c>
      <c r="E100" s="133" t="s">
        <v>1244</v>
      </c>
      <c r="F100" s="134" t="s">
        <v>1245</v>
      </c>
      <c r="G100" s="135" t="s">
        <v>280</v>
      </c>
      <c r="H100" s="136">
        <v>120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1246</v>
      </c>
    </row>
    <row r="101" spans="2:65" s="1" customFormat="1" ht="16.5" customHeight="1">
      <c r="B101" s="33"/>
      <c r="C101" s="132" t="s">
        <v>267</v>
      </c>
      <c r="D101" s="132" t="s">
        <v>184</v>
      </c>
      <c r="E101" s="133" t="s">
        <v>1247</v>
      </c>
      <c r="F101" s="134" t="s">
        <v>478</v>
      </c>
      <c r="G101" s="135" t="s">
        <v>1070</v>
      </c>
      <c r="H101" s="136">
        <v>1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1248</v>
      </c>
    </row>
    <row r="102" spans="2:65" s="1" customFormat="1" ht="16.5" customHeight="1">
      <c r="B102" s="33"/>
      <c r="C102" s="132" t="s">
        <v>27</v>
      </c>
      <c r="D102" s="132" t="s">
        <v>184</v>
      </c>
      <c r="E102" s="133" t="s">
        <v>1249</v>
      </c>
      <c r="F102" s="134" t="s">
        <v>1250</v>
      </c>
      <c r="G102" s="135" t="s">
        <v>1251</v>
      </c>
      <c r="H102" s="136">
        <v>20</v>
      </c>
      <c r="I102" s="137"/>
      <c r="J102" s="138">
        <f t="shared" si="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22</v>
      </c>
      <c r="BK102" s="144">
        <f t="shared" si="9"/>
        <v>0</v>
      </c>
      <c r="BL102" s="18" t="s">
        <v>189</v>
      </c>
      <c r="BM102" s="143" t="s">
        <v>1252</v>
      </c>
    </row>
    <row r="103" spans="2:65" s="11" customFormat="1" ht="25.9" customHeight="1">
      <c r="B103" s="120"/>
      <c r="D103" s="121" t="s">
        <v>73</v>
      </c>
      <c r="E103" s="122" t="s">
        <v>1138</v>
      </c>
      <c r="F103" s="122" t="s">
        <v>1253</v>
      </c>
      <c r="I103" s="123"/>
      <c r="J103" s="124">
        <f>BK103</f>
        <v>0</v>
      </c>
      <c r="L103" s="120"/>
      <c r="M103" s="125"/>
      <c r="P103" s="126">
        <f>SUM(P104:P119)</f>
        <v>0</v>
      </c>
      <c r="R103" s="126">
        <f>SUM(R104:R119)</f>
        <v>0</v>
      </c>
      <c r="T103" s="127">
        <f>SUM(T104:T119)</f>
        <v>0</v>
      </c>
      <c r="AR103" s="121" t="s">
        <v>22</v>
      </c>
      <c r="AT103" s="128" t="s">
        <v>73</v>
      </c>
      <c r="AU103" s="128" t="s">
        <v>74</v>
      </c>
      <c r="AY103" s="121" t="s">
        <v>181</v>
      </c>
      <c r="BK103" s="129">
        <f>SUM(BK104:BK119)</f>
        <v>0</v>
      </c>
    </row>
    <row r="104" spans="2:65" s="1" customFormat="1" ht="16.5" customHeight="1">
      <c r="B104" s="33"/>
      <c r="C104" s="132" t="s">
        <v>370</v>
      </c>
      <c r="D104" s="132" t="s">
        <v>184</v>
      </c>
      <c r="E104" s="133" t="s">
        <v>1254</v>
      </c>
      <c r="F104" s="134" t="s">
        <v>1255</v>
      </c>
      <c r="G104" s="135" t="s">
        <v>1082</v>
      </c>
      <c r="H104" s="136">
        <v>10</v>
      </c>
      <c r="I104" s="137"/>
      <c r="J104" s="138">
        <f t="shared" ref="J104:J119" si="10">ROUND(I104*H104,2)</f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ref="P104:P119" si="11">O104*H104</f>
        <v>0</v>
      </c>
      <c r="Q104" s="141">
        <v>0</v>
      </c>
      <c r="R104" s="141">
        <f t="shared" ref="R104:R119" si="12">Q104*H104</f>
        <v>0</v>
      </c>
      <c r="S104" s="141">
        <v>0</v>
      </c>
      <c r="T104" s="142">
        <f t="shared" ref="T104:T119" si="13">S104*H104</f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ref="BE104:BE119" si="14">IF(N104="základní",J104,0)</f>
        <v>0</v>
      </c>
      <c r="BF104" s="144">
        <f t="shared" ref="BF104:BF119" si="15">IF(N104="snížená",J104,0)</f>
        <v>0</v>
      </c>
      <c r="BG104" s="144">
        <f t="shared" ref="BG104:BG119" si="16">IF(N104="zákl. přenesená",J104,0)</f>
        <v>0</v>
      </c>
      <c r="BH104" s="144">
        <f t="shared" ref="BH104:BH119" si="17">IF(N104="sníž. přenesená",J104,0)</f>
        <v>0</v>
      </c>
      <c r="BI104" s="144">
        <f t="shared" ref="BI104:BI119" si="18">IF(N104="nulová",J104,0)</f>
        <v>0</v>
      </c>
      <c r="BJ104" s="18" t="s">
        <v>22</v>
      </c>
      <c r="BK104" s="144">
        <f t="shared" ref="BK104:BK119" si="19">ROUND(I104*H104,2)</f>
        <v>0</v>
      </c>
      <c r="BL104" s="18" t="s">
        <v>189</v>
      </c>
      <c r="BM104" s="143" t="s">
        <v>1256</v>
      </c>
    </row>
    <row r="105" spans="2:65" s="1" customFormat="1" ht="16.5" customHeight="1">
      <c r="B105" s="33"/>
      <c r="C105" s="132" t="s">
        <v>378</v>
      </c>
      <c r="D105" s="132" t="s">
        <v>184</v>
      </c>
      <c r="E105" s="133" t="s">
        <v>1247</v>
      </c>
      <c r="F105" s="134" t="s">
        <v>478</v>
      </c>
      <c r="G105" s="135" t="s">
        <v>1070</v>
      </c>
      <c r="H105" s="136">
        <v>1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1257</v>
      </c>
    </row>
    <row r="106" spans="2:65" s="1" customFormat="1" ht="16.5" customHeight="1">
      <c r="B106" s="33"/>
      <c r="C106" s="132" t="s">
        <v>385</v>
      </c>
      <c r="D106" s="132" t="s">
        <v>184</v>
      </c>
      <c r="E106" s="133" t="s">
        <v>1249</v>
      </c>
      <c r="F106" s="134" t="s">
        <v>1250</v>
      </c>
      <c r="G106" s="135" t="s">
        <v>1251</v>
      </c>
      <c r="H106" s="136">
        <v>20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1258</v>
      </c>
    </row>
    <row r="107" spans="2:65" s="1" customFormat="1" ht="16.5" customHeight="1">
      <c r="B107" s="33"/>
      <c r="C107" s="132" t="s">
        <v>277</v>
      </c>
      <c r="D107" s="132" t="s">
        <v>184</v>
      </c>
      <c r="E107" s="133" t="s">
        <v>1259</v>
      </c>
      <c r="F107" s="134" t="s">
        <v>1260</v>
      </c>
      <c r="G107" s="135" t="s">
        <v>280</v>
      </c>
      <c r="H107" s="136">
        <v>30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1261</v>
      </c>
    </row>
    <row r="108" spans="2:65" s="1" customFormat="1" ht="16.5" customHeight="1">
      <c r="B108" s="33"/>
      <c r="C108" s="132" t="s">
        <v>8</v>
      </c>
      <c r="D108" s="132" t="s">
        <v>184</v>
      </c>
      <c r="E108" s="133" t="s">
        <v>1262</v>
      </c>
      <c r="F108" s="134" t="s">
        <v>1263</v>
      </c>
      <c r="G108" s="135" t="s">
        <v>280</v>
      </c>
      <c r="H108" s="136">
        <v>62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1264</v>
      </c>
    </row>
    <row r="109" spans="2:65" s="1" customFormat="1" ht="16.5" customHeight="1">
      <c r="B109" s="33"/>
      <c r="C109" s="132" t="s">
        <v>303</v>
      </c>
      <c r="D109" s="132" t="s">
        <v>184</v>
      </c>
      <c r="E109" s="133" t="s">
        <v>1265</v>
      </c>
      <c r="F109" s="134" t="s">
        <v>1266</v>
      </c>
      <c r="G109" s="135" t="s">
        <v>280</v>
      </c>
      <c r="H109" s="136">
        <v>36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1267</v>
      </c>
    </row>
    <row r="110" spans="2:65" s="1" customFormat="1" ht="16.5" customHeight="1">
      <c r="B110" s="33"/>
      <c r="C110" s="132" t="s">
        <v>308</v>
      </c>
      <c r="D110" s="132" t="s">
        <v>184</v>
      </c>
      <c r="E110" s="133" t="s">
        <v>1268</v>
      </c>
      <c r="F110" s="134" t="s">
        <v>1269</v>
      </c>
      <c r="G110" s="135" t="s">
        <v>280</v>
      </c>
      <c r="H110" s="136">
        <v>128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1270</v>
      </c>
    </row>
    <row r="111" spans="2:65" s="1" customFormat="1" ht="16.5" customHeight="1">
      <c r="B111" s="33"/>
      <c r="C111" s="132" t="s">
        <v>313</v>
      </c>
      <c r="D111" s="132" t="s">
        <v>184</v>
      </c>
      <c r="E111" s="133" t="s">
        <v>1271</v>
      </c>
      <c r="F111" s="134" t="s">
        <v>1235</v>
      </c>
      <c r="G111" s="135" t="s">
        <v>1082</v>
      </c>
      <c r="H111" s="136">
        <v>30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1272</v>
      </c>
    </row>
    <row r="112" spans="2:65" s="1" customFormat="1" ht="16.5" customHeight="1">
      <c r="B112" s="33"/>
      <c r="C112" s="132" t="s">
        <v>317</v>
      </c>
      <c r="D112" s="132" t="s">
        <v>184</v>
      </c>
      <c r="E112" s="133" t="s">
        <v>1273</v>
      </c>
      <c r="F112" s="134" t="s">
        <v>1274</v>
      </c>
      <c r="G112" s="135" t="s">
        <v>1082</v>
      </c>
      <c r="H112" s="136">
        <v>30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1275</v>
      </c>
    </row>
    <row r="113" spans="2:65" s="1" customFormat="1" ht="16.5" customHeight="1">
      <c r="B113" s="33"/>
      <c r="C113" s="132" t="s">
        <v>322</v>
      </c>
      <c r="D113" s="132" t="s">
        <v>184</v>
      </c>
      <c r="E113" s="133" t="s">
        <v>1276</v>
      </c>
      <c r="F113" s="134" t="s">
        <v>1277</v>
      </c>
      <c r="G113" s="135" t="s">
        <v>1239</v>
      </c>
      <c r="H113" s="136">
        <v>30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1278</v>
      </c>
    </row>
    <row r="114" spans="2:65" s="1" customFormat="1" ht="16.5" customHeight="1">
      <c r="B114" s="33"/>
      <c r="C114" s="132" t="s">
        <v>329</v>
      </c>
      <c r="D114" s="132" t="s">
        <v>184</v>
      </c>
      <c r="E114" s="133" t="s">
        <v>1279</v>
      </c>
      <c r="F114" s="134" t="s">
        <v>1280</v>
      </c>
      <c r="G114" s="135" t="s">
        <v>1082</v>
      </c>
      <c r="H114" s="136">
        <v>3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1281</v>
      </c>
    </row>
    <row r="115" spans="2:65" s="1" customFormat="1" ht="16.5" customHeight="1">
      <c r="B115" s="33"/>
      <c r="C115" s="132" t="s">
        <v>337</v>
      </c>
      <c r="D115" s="132" t="s">
        <v>184</v>
      </c>
      <c r="E115" s="133" t="s">
        <v>1282</v>
      </c>
      <c r="F115" s="134" t="s">
        <v>1283</v>
      </c>
      <c r="G115" s="135" t="s">
        <v>1082</v>
      </c>
      <c r="H115" s="136">
        <v>2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1284</v>
      </c>
    </row>
    <row r="116" spans="2:65" s="1" customFormat="1" ht="16.5" customHeight="1">
      <c r="B116" s="33"/>
      <c r="C116" s="132" t="s">
        <v>348</v>
      </c>
      <c r="D116" s="132" t="s">
        <v>184</v>
      </c>
      <c r="E116" s="133" t="s">
        <v>1285</v>
      </c>
      <c r="F116" s="134" t="s">
        <v>1286</v>
      </c>
      <c r="G116" s="135" t="s">
        <v>1082</v>
      </c>
      <c r="H116" s="136">
        <v>1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1287</v>
      </c>
    </row>
    <row r="117" spans="2:65" s="1" customFormat="1" ht="16.5" customHeight="1">
      <c r="B117" s="33"/>
      <c r="C117" s="132" t="s">
        <v>7</v>
      </c>
      <c r="D117" s="132" t="s">
        <v>184</v>
      </c>
      <c r="E117" s="133" t="s">
        <v>1288</v>
      </c>
      <c r="F117" s="134" t="s">
        <v>1289</v>
      </c>
      <c r="G117" s="135" t="s">
        <v>1082</v>
      </c>
      <c r="H117" s="136">
        <v>3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1290</v>
      </c>
    </row>
    <row r="118" spans="2:65" s="1" customFormat="1" ht="16.5" customHeight="1">
      <c r="B118" s="33"/>
      <c r="C118" s="132" t="s">
        <v>359</v>
      </c>
      <c r="D118" s="132" t="s">
        <v>184</v>
      </c>
      <c r="E118" s="133" t="s">
        <v>1291</v>
      </c>
      <c r="F118" s="134" t="s">
        <v>1292</v>
      </c>
      <c r="G118" s="135" t="s">
        <v>280</v>
      </c>
      <c r="H118" s="136">
        <v>128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1293</v>
      </c>
    </row>
    <row r="119" spans="2:65" s="1" customFormat="1" ht="16.5" customHeight="1">
      <c r="B119" s="33"/>
      <c r="C119" s="132" t="s">
        <v>365</v>
      </c>
      <c r="D119" s="132" t="s">
        <v>184</v>
      </c>
      <c r="E119" s="133" t="s">
        <v>1294</v>
      </c>
      <c r="F119" s="134" t="s">
        <v>1295</v>
      </c>
      <c r="G119" s="135" t="s">
        <v>280</v>
      </c>
      <c r="H119" s="136">
        <v>128</v>
      </c>
      <c r="I119" s="137"/>
      <c r="J119" s="138">
        <f t="shared" si="1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22</v>
      </c>
      <c r="BK119" s="144">
        <f t="shared" si="19"/>
        <v>0</v>
      </c>
      <c r="BL119" s="18" t="s">
        <v>189</v>
      </c>
      <c r="BM119" s="143" t="s">
        <v>1296</v>
      </c>
    </row>
    <row r="120" spans="2:65" s="11" customFormat="1" ht="25.9" customHeight="1">
      <c r="B120" s="120"/>
      <c r="D120" s="121" t="s">
        <v>73</v>
      </c>
      <c r="E120" s="122" t="s">
        <v>1194</v>
      </c>
      <c r="F120" s="122" t="s">
        <v>1297</v>
      </c>
      <c r="I120" s="123"/>
      <c r="J120" s="124">
        <f>BK120</f>
        <v>0</v>
      </c>
      <c r="L120" s="120"/>
      <c r="M120" s="125"/>
      <c r="P120" s="126">
        <f>SUM(P121:P133)</f>
        <v>0</v>
      </c>
      <c r="R120" s="126">
        <f>SUM(R121:R133)</f>
        <v>0</v>
      </c>
      <c r="T120" s="127">
        <f>SUM(T121:T133)</f>
        <v>0</v>
      </c>
      <c r="AR120" s="121" t="s">
        <v>22</v>
      </c>
      <c r="AT120" s="128" t="s">
        <v>73</v>
      </c>
      <c r="AU120" s="128" t="s">
        <v>74</v>
      </c>
      <c r="AY120" s="121" t="s">
        <v>181</v>
      </c>
      <c r="BK120" s="129">
        <f>SUM(BK121:BK133)</f>
        <v>0</v>
      </c>
    </row>
    <row r="121" spans="2:65" s="1" customFormat="1" ht="16.5" customHeight="1">
      <c r="B121" s="33"/>
      <c r="C121" s="132" t="s">
        <v>396</v>
      </c>
      <c r="D121" s="132" t="s">
        <v>184</v>
      </c>
      <c r="E121" s="133" t="s">
        <v>1298</v>
      </c>
      <c r="F121" s="134" t="s">
        <v>1299</v>
      </c>
      <c r="G121" s="135" t="s">
        <v>1070</v>
      </c>
      <c r="H121" s="136">
        <v>10</v>
      </c>
      <c r="I121" s="137"/>
      <c r="J121" s="138">
        <f t="shared" ref="J121:J133" si="20">ROUND(I121*H121,2)</f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ref="P121:P133" si="21">O121*H121</f>
        <v>0</v>
      </c>
      <c r="Q121" s="141">
        <v>0</v>
      </c>
      <c r="R121" s="141">
        <f t="shared" ref="R121:R133" si="22">Q121*H121</f>
        <v>0</v>
      </c>
      <c r="S121" s="141">
        <v>0</v>
      </c>
      <c r="T121" s="142">
        <f t="shared" ref="T121:T133" si="23">S121*H121</f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ref="BE121:BE133" si="24">IF(N121="základní",J121,0)</f>
        <v>0</v>
      </c>
      <c r="BF121" s="144">
        <f t="shared" ref="BF121:BF133" si="25">IF(N121="snížená",J121,0)</f>
        <v>0</v>
      </c>
      <c r="BG121" s="144">
        <f t="shared" ref="BG121:BG133" si="26">IF(N121="zákl. přenesená",J121,0)</f>
        <v>0</v>
      </c>
      <c r="BH121" s="144">
        <f t="shared" ref="BH121:BH133" si="27">IF(N121="sníž. přenesená",J121,0)</f>
        <v>0</v>
      </c>
      <c r="BI121" s="144">
        <f t="shared" ref="BI121:BI133" si="28">IF(N121="nulová",J121,0)</f>
        <v>0</v>
      </c>
      <c r="BJ121" s="18" t="s">
        <v>22</v>
      </c>
      <c r="BK121" s="144">
        <f t="shared" ref="BK121:BK133" si="29">ROUND(I121*H121,2)</f>
        <v>0</v>
      </c>
      <c r="BL121" s="18" t="s">
        <v>189</v>
      </c>
      <c r="BM121" s="143" t="s">
        <v>1300</v>
      </c>
    </row>
    <row r="122" spans="2:65" s="1" customFormat="1" ht="16.5" customHeight="1">
      <c r="B122" s="33"/>
      <c r="C122" s="132" t="s">
        <v>402</v>
      </c>
      <c r="D122" s="132" t="s">
        <v>184</v>
      </c>
      <c r="E122" s="133" t="s">
        <v>1301</v>
      </c>
      <c r="F122" s="134" t="s">
        <v>1302</v>
      </c>
      <c r="G122" s="135" t="s">
        <v>1070</v>
      </c>
      <c r="H122" s="136">
        <v>2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1303</v>
      </c>
    </row>
    <row r="123" spans="2:65" s="1" customFormat="1" ht="16.5" customHeight="1">
      <c r="B123" s="33"/>
      <c r="C123" s="132" t="s">
        <v>409</v>
      </c>
      <c r="D123" s="132" t="s">
        <v>184</v>
      </c>
      <c r="E123" s="133" t="s">
        <v>1304</v>
      </c>
      <c r="F123" s="134" t="s">
        <v>1305</v>
      </c>
      <c r="G123" s="135" t="s">
        <v>1070</v>
      </c>
      <c r="H123" s="136">
        <v>9</v>
      </c>
      <c r="I123" s="137"/>
      <c r="J123" s="138">
        <f t="shared" si="2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21"/>
        <v>0</v>
      </c>
      <c r="Q123" s="141">
        <v>0</v>
      </c>
      <c r="R123" s="141">
        <f t="shared" si="22"/>
        <v>0</v>
      </c>
      <c r="S123" s="141">
        <v>0</v>
      </c>
      <c r="T123" s="142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1306</v>
      </c>
    </row>
    <row r="124" spans="2:65" s="1" customFormat="1" ht="16.5" customHeight="1">
      <c r="B124" s="33"/>
      <c r="C124" s="132" t="s">
        <v>418</v>
      </c>
      <c r="D124" s="132" t="s">
        <v>184</v>
      </c>
      <c r="E124" s="133" t="s">
        <v>1307</v>
      </c>
      <c r="F124" s="134" t="s">
        <v>1308</v>
      </c>
      <c r="G124" s="135" t="s">
        <v>1070</v>
      </c>
      <c r="H124" s="136">
        <v>1</v>
      </c>
      <c r="I124" s="137"/>
      <c r="J124" s="138">
        <f t="shared" si="2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21"/>
        <v>0</v>
      </c>
      <c r="Q124" s="141">
        <v>0</v>
      </c>
      <c r="R124" s="141">
        <f t="shared" si="22"/>
        <v>0</v>
      </c>
      <c r="S124" s="141">
        <v>0</v>
      </c>
      <c r="T124" s="142">
        <f t="shared" si="2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24"/>
        <v>0</v>
      </c>
      <c r="BF124" s="144">
        <f t="shared" si="25"/>
        <v>0</v>
      </c>
      <c r="BG124" s="144">
        <f t="shared" si="26"/>
        <v>0</v>
      </c>
      <c r="BH124" s="144">
        <f t="shared" si="27"/>
        <v>0</v>
      </c>
      <c r="BI124" s="144">
        <f t="shared" si="28"/>
        <v>0</v>
      </c>
      <c r="BJ124" s="18" t="s">
        <v>22</v>
      </c>
      <c r="BK124" s="144">
        <f t="shared" si="29"/>
        <v>0</v>
      </c>
      <c r="BL124" s="18" t="s">
        <v>189</v>
      </c>
      <c r="BM124" s="143" t="s">
        <v>1309</v>
      </c>
    </row>
    <row r="125" spans="2:65" s="1" customFormat="1" ht="16.5" customHeight="1">
      <c r="B125" s="33"/>
      <c r="C125" s="132" t="s">
        <v>424</v>
      </c>
      <c r="D125" s="132" t="s">
        <v>184</v>
      </c>
      <c r="E125" s="133" t="s">
        <v>1310</v>
      </c>
      <c r="F125" s="134" t="s">
        <v>1311</v>
      </c>
      <c r="G125" s="135" t="s">
        <v>1070</v>
      </c>
      <c r="H125" s="136">
        <v>6</v>
      </c>
      <c r="I125" s="137"/>
      <c r="J125" s="138">
        <f t="shared" si="2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21"/>
        <v>0</v>
      </c>
      <c r="Q125" s="141">
        <v>0</v>
      </c>
      <c r="R125" s="141">
        <f t="shared" si="22"/>
        <v>0</v>
      </c>
      <c r="S125" s="141">
        <v>0</v>
      </c>
      <c r="T125" s="142">
        <f t="shared" si="2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24"/>
        <v>0</v>
      </c>
      <c r="BF125" s="144">
        <f t="shared" si="25"/>
        <v>0</v>
      </c>
      <c r="BG125" s="144">
        <f t="shared" si="26"/>
        <v>0</v>
      </c>
      <c r="BH125" s="144">
        <f t="shared" si="27"/>
        <v>0</v>
      </c>
      <c r="BI125" s="144">
        <f t="shared" si="28"/>
        <v>0</v>
      </c>
      <c r="BJ125" s="18" t="s">
        <v>22</v>
      </c>
      <c r="BK125" s="144">
        <f t="shared" si="29"/>
        <v>0</v>
      </c>
      <c r="BL125" s="18" t="s">
        <v>189</v>
      </c>
      <c r="BM125" s="143" t="s">
        <v>1312</v>
      </c>
    </row>
    <row r="126" spans="2:65" s="1" customFormat="1" ht="16.5" customHeight="1">
      <c r="B126" s="33"/>
      <c r="C126" s="132" t="s">
        <v>431</v>
      </c>
      <c r="D126" s="132" t="s">
        <v>184</v>
      </c>
      <c r="E126" s="133" t="s">
        <v>1313</v>
      </c>
      <c r="F126" s="134" t="s">
        <v>1314</v>
      </c>
      <c r="G126" s="135" t="s">
        <v>1070</v>
      </c>
      <c r="H126" s="136">
        <v>1</v>
      </c>
      <c r="I126" s="137"/>
      <c r="J126" s="138">
        <f t="shared" si="20"/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 t="shared" si="21"/>
        <v>0</v>
      </c>
      <c r="Q126" s="141">
        <v>0</v>
      </c>
      <c r="R126" s="141">
        <f t="shared" si="22"/>
        <v>0</v>
      </c>
      <c r="S126" s="141">
        <v>0</v>
      </c>
      <c r="T126" s="142">
        <f t="shared" si="23"/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 t="shared" si="24"/>
        <v>0</v>
      </c>
      <c r="BF126" s="144">
        <f t="shared" si="25"/>
        <v>0</v>
      </c>
      <c r="BG126" s="144">
        <f t="shared" si="26"/>
        <v>0</v>
      </c>
      <c r="BH126" s="144">
        <f t="shared" si="27"/>
        <v>0</v>
      </c>
      <c r="BI126" s="144">
        <f t="shared" si="28"/>
        <v>0</v>
      </c>
      <c r="BJ126" s="18" t="s">
        <v>22</v>
      </c>
      <c r="BK126" s="144">
        <f t="shared" si="29"/>
        <v>0</v>
      </c>
      <c r="BL126" s="18" t="s">
        <v>189</v>
      </c>
      <c r="BM126" s="143" t="s">
        <v>1315</v>
      </c>
    </row>
    <row r="127" spans="2:65" s="1" customFormat="1" ht="16.5" customHeight="1">
      <c r="B127" s="33"/>
      <c r="C127" s="132" t="s">
        <v>436</v>
      </c>
      <c r="D127" s="132" t="s">
        <v>184</v>
      </c>
      <c r="E127" s="133" t="s">
        <v>1316</v>
      </c>
      <c r="F127" s="134" t="s">
        <v>1317</v>
      </c>
      <c r="G127" s="135" t="s">
        <v>1070</v>
      </c>
      <c r="H127" s="136">
        <v>1</v>
      </c>
      <c r="I127" s="137"/>
      <c r="J127" s="138">
        <f t="shared" si="20"/>
        <v>0</v>
      </c>
      <c r="K127" s="134" t="s">
        <v>20</v>
      </c>
      <c r="L127" s="33"/>
      <c r="M127" s="139" t="s">
        <v>20</v>
      </c>
      <c r="N127" s="140" t="s">
        <v>45</v>
      </c>
      <c r="P127" s="141">
        <f t="shared" si="21"/>
        <v>0</v>
      </c>
      <c r="Q127" s="141">
        <v>0</v>
      </c>
      <c r="R127" s="141">
        <f t="shared" si="22"/>
        <v>0</v>
      </c>
      <c r="S127" s="141">
        <v>0</v>
      </c>
      <c r="T127" s="142">
        <f t="shared" si="23"/>
        <v>0</v>
      </c>
      <c r="AR127" s="143" t="s">
        <v>189</v>
      </c>
      <c r="AT127" s="143" t="s">
        <v>184</v>
      </c>
      <c r="AU127" s="143" t="s">
        <v>22</v>
      </c>
      <c r="AY127" s="18" t="s">
        <v>181</v>
      </c>
      <c r="BE127" s="144">
        <f t="shared" si="24"/>
        <v>0</v>
      </c>
      <c r="BF127" s="144">
        <f t="shared" si="25"/>
        <v>0</v>
      </c>
      <c r="BG127" s="144">
        <f t="shared" si="26"/>
        <v>0</v>
      </c>
      <c r="BH127" s="144">
        <f t="shared" si="27"/>
        <v>0</v>
      </c>
      <c r="BI127" s="144">
        <f t="shared" si="28"/>
        <v>0</v>
      </c>
      <c r="BJ127" s="18" t="s">
        <v>22</v>
      </c>
      <c r="BK127" s="144">
        <f t="shared" si="29"/>
        <v>0</v>
      </c>
      <c r="BL127" s="18" t="s">
        <v>189</v>
      </c>
      <c r="BM127" s="143" t="s">
        <v>1318</v>
      </c>
    </row>
    <row r="128" spans="2:65" s="1" customFormat="1" ht="16.5" customHeight="1">
      <c r="B128" s="33"/>
      <c r="C128" s="132" t="s">
        <v>441</v>
      </c>
      <c r="D128" s="132" t="s">
        <v>184</v>
      </c>
      <c r="E128" s="133" t="s">
        <v>1319</v>
      </c>
      <c r="F128" s="134" t="s">
        <v>1320</v>
      </c>
      <c r="G128" s="135" t="s">
        <v>1070</v>
      </c>
      <c r="H128" s="136">
        <v>2</v>
      </c>
      <c r="I128" s="137"/>
      <c r="J128" s="138">
        <f t="shared" si="20"/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 t="shared" si="21"/>
        <v>0</v>
      </c>
      <c r="Q128" s="141">
        <v>0</v>
      </c>
      <c r="R128" s="141">
        <f t="shared" si="22"/>
        <v>0</v>
      </c>
      <c r="S128" s="141">
        <v>0</v>
      </c>
      <c r="T128" s="142">
        <f t="shared" si="23"/>
        <v>0</v>
      </c>
      <c r="AR128" s="143" t="s">
        <v>189</v>
      </c>
      <c r="AT128" s="143" t="s">
        <v>184</v>
      </c>
      <c r="AU128" s="143" t="s">
        <v>22</v>
      </c>
      <c r="AY128" s="18" t="s">
        <v>181</v>
      </c>
      <c r="BE128" s="144">
        <f t="shared" si="24"/>
        <v>0</v>
      </c>
      <c r="BF128" s="144">
        <f t="shared" si="25"/>
        <v>0</v>
      </c>
      <c r="BG128" s="144">
        <f t="shared" si="26"/>
        <v>0</v>
      </c>
      <c r="BH128" s="144">
        <f t="shared" si="27"/>
        <v>0</v>
      </c>
      <c r="BI128" s="144">
        <f t="shared" si="28"/>
        <v>0</v>
      </c>
      <c r="BJ128" s="18" t="s">
        <v>22</v>
      </c>
      <c r="BK128" s="144">
        <f t="shared" si="29"/>
        <v>0</v>
      </c>
      <c r="BL128" s="18" t="s">
        <v>189</v>
      </c>
      <c r="BM128" s="143" t="s">
        <v>1321</v>
      </c>
    </row>
    <row r="129" spans="2:65" s="1" customFormat="1" ht="16.5" customHeight="1">
      <c r="B129" s="33"/>
      <c r="C129" s="132" t="s">
        <v>449</v>
      </c>
      <c r="D129" s="132" t="s">
        <v>184</v>
      </c>
      <c r="E129" s="133" t="s">
        <v>1322</v>
      </c>
      <c r="F129" s="134" t="s">
        <v>1323</v>
      </c>
      <c r="G129" s="135" t="s">
        <v>1082</v>
      </c>
      <c r="H129" s="136">
        <v>8</v>
      </c>
      <c r="I129" s="137"/>
      <c r="J129" s="138">
        <f t="shared" si="20"/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 t="shared" si="21"/>
        <v>0</v>
      </c>
      <c r="Q129" s="141">
        <v>0</v>
      </c>
      <c r="R129" s="141">
        <f t="shared" si="22"/>
        <v>0</v>
      </c>
      <c r="S129" s="141">
        <v>0</v>
      </c>
      <c r="T129" s="142">
        <f t="shared" si="23"/>
        <v>0</v>
      </c>
      <c r="AR129" s="143" t="s">
        <v>189</v>
      </c>
      <c r="AT129" s="143" t="s">
        <v>184</v>
      </c>
      <c r="AU129" s="143" t="s">
        <v>22</v>
      </c>
      <c r="AY129" s="18" t="s">
        <v>181</v>
      </c>
      <c r="BE129" s="144">
        <f t="shared" si="24"/>
        <v>0</v>
      </c>
      <c r="BF129" s="144">
        <f t="shared" si="25"/>
        <v>0</v>
      </c>
      <c r="BG129" s="144">
        <f t="shared" si="26"/>
        <v>0</v>
      </c>
      <c r="BH129" s="144">
        <f t="shared" si="27"/>
        <v>0</v>
      </c>
      <c r="BI129" s="144">
        <f t="shared" si="28"/>
        <v>0</v>
      </c>
      <c r="BJ129" s="18" t="s">
        <v>22</v>
      </c>
      <c r="BK129" s="144">
        <f t="shared" si="29"/>
        <v>0</v>
      </c>
      <c r="BL129" s="18" t="s">
        <v>189</v>
      </c>
      <c r="BM129" s="143" t="s">
        <v>1324</v>
      </c>
    </row>
    <row r="130" spans="2:65" s="1" customFormat="1" ht="16.5" customHeight="1">
      <c r="B130" s="33"/>
      <c r="C130" s="132" t="s">
        <v>455</v>
      </c>
      <c r="D130" s="132" t="s">
        <v>184</v>
      </c>
      <c r="E130" s="133" t="s">
        <v>1325</v>
      </c>
      <c r="F130" s="134" t="s">
        <v>1326</v>
      </c>
      <c r="G130" s="135" t="s">
        <v>1070</v>
      </c>
      <c r="H130" s="136">
        <v>2</v>
      </c>
      <c r="I130" s="137"/>
      <c r="J130" s="138">
        <f t="shared" si="20"/>
        <v>0</v>
      </c>
      <c r="K130" s="134" t="s">
        <v>20</v>
      </c>
      <c r="L130" s="33"/>
      <c r="M130" s="139" t="s">
        <v>20</v>
      </c>
      <c r="N130" s="140" t="s">
        <v>45</v>
      </c>
      <c r="P130" s="141">
        <f t="shared" si="21"/>
        <v>0</v>
      </c>
      <c r="Q130" s="141">
        <v>0</v>
      </c>
      <c r="R130" s="141">
        <f t="shared" si="22"/>
        <v>0</v>
      </c>
      <c r="S130" s="141">
        <v>0</v>
      </c>
      <c r="T130" s="142">
        <f t="shared" si="23"/>
        <v>0</v>
      </c>
      <c r="AR130" s="143" t="s">
        <v>189</v>
      </c>
      <c r="AT130" s="143" t="s">
        <v>184</v>
      </c>
      <c r="AU130" s="143" t="s">
        <v>22</v>
      </c>
      <c r="AY130" s="18" t="s">
        <v>181</v>
      </c>
      <c r="BE130" s="144">
        <f t="shared" si="24"/>
        <v>0</v>
      </c>
      <c r="BF130" s="144">
        <f t="shared" si="25"/>
        <v>0</v>
      </c>
      <c r="BG130" s="144">
        <f t="shared" si="26"/>
        <v>0</v>
      </c>
      <c r="BH130" s="144">
        <f t="shared" si="27"/>
        <v>0</v>
      </c>
      <c r="BI130" s="144">
        <f t="shared" si="28"/>
        <v>0</v>
      </c>
      <c r="BJ130" s="18" t="s">
        <v>22</v>
      </c>
      <c r="BK130" s="144">
        <f t="shared" si="29"/>
        <v>0</v>
      </c>
      <c r="BL130" s="18" t="s">
        <v>189</v>
      </c>
      <c r="BM130" s="143" t="s">
        <v>1327</v>
      </c>
    </row>
    <row r="131" spans="2:65" s="1" customFormat="1" ht="16.5" customHeight="1">
      <c r="B131" s="33"/>
      <c r="C131" s="132" t="s">
        <v>461</v>
      </c>
      <c r="D131" s="132" t="s">
        <v>184</v>
      </c>
      <c r="E131" s="133" t="s">
        <v>1328</v>
      </c>
      <c r="F131" s="134" t="s">
        <v>1329</v>
      </c>
      <c r="G131" s="135" t="s">
        <v>1070</v>
      </c>
      <c r="H131" s="136">
        <v>26</v>
      </c>
      <c r="I131" s="137"/>
      <c r="J131" s="138">
        <f t="shared" si="20"/>
        <v>0</v>
      </c>
      <c r="K131" s="134" t="s">
        <v>20</v>
      </c>
      <c r="L131" s="33"/>
      <c r="M131" s="139" t="s">
        <v>20</v>
      </c>
      <c r="N131" s="140" t="s">
        <v>45</v>
      </c>
      <c r="P131" s="141">
        <f t="shared" si="21"/>
        <v>0</v>
      </c>
      <c r="Q131" s="141">
        <v>0</v>
      </c>
      <c r="R131" s="141">
        <f t="shared" si="22"/>
        <v>0</v>
      </c>
      <c r="S131" s="141">
        <v>0</v>
      </c>
      <c r="T131" s="142">
        <f t="shared" si="23"/>
        <v>0</v>
      </c>
      <c r="AR131" s="143" t="s">
        <v>189</v>
      </c>
      <c r="AT131" s="143" t="s">
        <v>184</v>
      </c>
      <c r="AU131" s="143" t="s">
        <v>22</v>
      </c>
      <c r="AY131" s="18" t="s">
        <v>181</v>
      </c>
      <c r="BE131" s="144">
        <f t="shared" si="24"/>
        <v>0</v>
      </c>
      <c r="BF131" s="144">
        <f t="shared" si="25"/>
        <v>0</v>
      </c>
      <c r="BG131" s="144">
        <f t="shared" si="26"/>
        <v>0</v>
      </c>
      <c r="BH131" s="144">
        <f t="shared" si="27"/>
        <v>0</v>
      </c>
      <c r="BI131" s="144">
        <f t="shared" si="28"/>
        <v>0</v>
      </c>
      <c r="BJ131" s="18" t="s">
        <v>22</v>
      </c>
      <c r="BK131" s="144">
        <f t="shared" si="29"/>
        <v>0</v>
      </c>
      <c r="BL131" s="18" t="s">
        <v>189</v>
      </c>
      <c r="BM131" s="143" t="s">
        <v>1330</v>
      </c>
    </row>
    <row r="132" spans="2:65" s="1" customFormat="1" ht="16.5" customHeight="1">
      <c r="B132" s="33"/>
      <c r="C132" s="132" t="s">
        <v>466</v>
      </c>
      <c r="D132" s="132" t="s">
        <v>184</v>
      </c>
      <c r="E132" s="133" t="s">
        <v>1331</v>
      </c>
      <c r="F132" s="134" t="s">
        <v>478</v>
      </c>
      <c r="G132" s="135" t="s">
        <v>1070</v>
      </c>
      <c r="H132" s="136">
        <v>1</v>
      </c>
      <c r="I132" s="137"/>
      <c r="J132" s="138">
        <f t="shared" si="20"/>
        <v>0</v>
      </c>
      <c r="K132" s="134" t="s">
        <v>20</v>
      </c>
      <c r="L132" s="33"/>
      <c r="M132" s="139" t="s">
        <v>20</v>
      </c>
      <c r="N132" s="140" t="s">
        <v>45</v>
      </c>
      <c r="P132" s="141">
        <f t="shared" si="21"/>
        <v>0</v>
      </c>
      <c r="Q132" s="141">
        <v>0</v>
      </c>
      <c r="R132" s="141">
        <f t="shared" si="22"/>
        <v>0</v>
      </c>
      <c r="S132" s="141">
        <v>0</v>
      </c>
      <c r="T132" s="142">
        <f t="shared" si="23"/>
        <v>0</v>
      </c>
      <c r="AR132" s="143" t="s">
        <v>189</v>
      </c>
      <c r="AT132" s="143" t="s">
        <v>184</v>
      </c>
      <c r="AU132" s="143" t="s">
        <v>22</v>
      </c>
      <c r="AY132" s="18" t="s">
        <v>181</v>
      </c>
      <c r="BE132" s="144">
        <f t="shared" si="24"/>
        <v>0</v>
      </c>
      <c r="BF132" s="144">
        <f t="shared" si="25"/>
        <v>0</v>
      </c>
      <c r="BG132" s="144">
        <f t="shared" si="26"/>
        <v>0</v>
      </c>
      <c r="BH132" s="144">
        <f t="shared" si="27"/>
        <v>0</v>
      </c>
      <c r="BI132" s="144">
        <f t="shared" si="28"/>
        <v>0</v>
      </c>
      <c r="BJ132" s="18" t="s">
        <v>22</v>
      </c>
      <c r="BK132" s="144">
        <f t="shared" si="29"/>
        <v>0</v>
      </c>
      <c r="BL132" s="18" t="s">
        <v>189</v>
      </c>
      <c r="BM132" s="143" t="s">
        <v>1332</v>
      </c>
    </row>
    <row r="133" spans="2:65" s="1" customFormat="1" ht="16.5" customHeight="1">
      <c r="B133" s="33"/>
      <c r="C133" s="132" t="s">
        <v>472</v>
      </c>
      <c r="D133" s="132" t="s">
        <v>184</v>
      </c>
      <c r="E133" s="133" t="s">
        <v>1249</v>
      </c>
      <c r="F133" s="134" t="s">
        <v>1250</v>
      </c>
      <c r="G133" s="135" t="s">
        <v>1251</v>
      </c>
      <c r="H133" s="136">
        <v>20</v>
      </c>
      <c r="I133" s="137"/>
      <c r="J133" s="138">
        <f t="shared" si="20"/>
        <v>0</v>
      </c>
      <c r="K133" s="134" t="s">
        <v>20</v>
      </c>
      <c r="L133" s="33"/>
      <c r="M133" s="139" t="s">
        <v>20</v>
      </c>
      <c r="N133" s="140" t="s">
        <v>45</v>
      </c>
      <c r="P133" s="141">
        <f t="shared" si="21"/>
        <v>0</v>
      </c>
      <c r="Q133" s="141">
        <v>0</v>
      </c>
      <c r="R133" s="141">
        <f t="shared" si="22"/>
        <v>0</v>
      </c>
      <c r="S133" s="141">
        <v>0</v>
      </c>
      <c r="T133" s="142">
        <f t="shared" si="23"/>
        <v>0</v>
      </c>
      <c r="AR133" s="143" t="s">
        <v>189</v>
      </c>
      <c r="AT133" s="143" t="s">
        <v>184</v>
      </c>
      <c r="AU133" s="143" t="s">
        <v>22</v>
      </c>
      <c r="AY133" s="18" t="s">
        <v>181</v>
      </c>
      <c r="BE133" s="144">
        <f t="shared" si="24"/>
        <v>0</v>
      </c>
      <c r="BF133" s="144">
        <f t="shared" si="25"/>
        <v>0</v>
      </c>
      <c r="BG133" s="144">
        <f t="shared" si="26"/>
        <v>0</v>
      </c>
      <c r="BH133" s="144">
        <f t="shared" si="27"/>
        <v>0</v>
      </c>
      <c r="BI133" s="144">
        <f t="shared" si="28"/>
        <v>0</v>
      </c>
      <c r="BJ133" s="18" t="s">
        <v>22</v>
      </c>
      <c r="BK133" s="144">
        <f t="shared" si="29"/>
        <v>0</v>
      </c>
      <c r="BL133" s="18" t="s">
        <v>189</v>
      </c>
      <c r="BM133" s="143" t="s">
        <v>1333</v>
      </c>
    </row>
    <row r="134" spans="2:65" s="11" customFormat="1" ht="25.9" customHeight="1">
      <c r="B134" s="120"/>
      <c r="D134" s="121" t="s">
        <v>73</v>
      </c>
      <c r="E134" s="122" t="s">
        <v>1334</v>
      </c>
      <c r="F134" s="122" t="s">
        <v>1335</v>
      </c>
      <c r="I134" s="123"/>
      <c r="J134" s="124">
        <f>BK134</f>
        <v>0</v>
      </c>
      <c r="L134" s="120"/>
      <c r="M134" s="125"/>
      <c r="P134" s="126">
        <f>SUM(P135:P156)</f>
        <v>0</v>
      </c>
      <c r="R134" s="126">
        <f>SUM(R135:R156)</f>
        <v>0</v>
      </c>
      <c r="T134" s="127">
        <f>SUM(T135:T156)</f>
        <v>0</v>
      </c>
      <c r="AR134" s="121" t="s">
        <v>22</v>
      </c>
      <c r="AT134" s="128" t="s">
        <v>73</v>
      </c>
      <c r="AU134" s="128" t="s">
        <v>74</v>
      </c>
      <c r="AY134" s="121" t="s">
        <v>181</v>
      </c>
      <c r="BK134" s="129">
        <f>SUM(BK135:BK156)</f>
        <v>0</v>
      </c>
    </row>
    <row r="135" spans="2:65" s="1" customFormat="1" ht="16.5" customHeight="1">
      <c r="B135" s="33"/>
      <c r="C135" s="132" t="s">
        <v>479</v>
      </c>
      <c r="D135" s="132" t="s">
        <v>184</v>
      </c>
      <c r="E135" s="133" t="s">
        <v>1336</v>
      </c>
      <c r="F135" s="134" t="s">
        <v>1337</v>
      </c>
      <c r="G135" s="135" t="s">
        <v>1251</v>
      </c>
      <c r="H135" s="136">
        <v>20</v>
      </c>
      <c r="I135" s="137"/>
      <c r="J135" s="138">
        <f t="shared" ref="J135:J155" si="30">ROUND(I135*H135,2)</f>
        <v>0</v>
      </c>
      <c r="K135" s="134" t="s">
        <v>20</v>
      </c>
      <c r="L135" s="33"/>
      <c r="M135" s="139" t="s">
        <v>20</v>
      </c>
      <c r="N135" s="140" t="s">
        <v>45</v>
      </c>
      <c r="P135" s="141">
        <f t="shared" ref="P135:P155" si="31">O135*H135</f>
        <v>0</v>
      </c>
      <c r="Q135" s="141">
        <v>0</v>
      </c>
      <c r="R135" s="141">
        <f t="shared" ref="R135:R155" si="32">Q135*H135</f>
        <v>0</v>
      </c>
      <c r="S135" s="141">
        <v>0</v>
      </c>
      <c r="T135" s="142">
        <f t="shared" ref="T135:T155" si="33">S135*H135</f>
        <v>0</v>
      </c>
      <c r="AR135" s="143" t="s">
        <v>189</v>
      </c>
      <c r="AT135" s="143" t="s">
        <v>184</v>
      </c>
      <c r="AU135" s="143" t="s">
        <v>22</v>
      </c>
      <c r="AY135" s="18" t="s">
        <v>181</v>
      </c>
      <c r="BE135" s="144">
        <f t="shared" ref="BE135:BE155" si="34">IF(N135="základní",J135,0)</f>
        <v>0</v>
      </c>
      <c r="BF135" s="144">
        <f t="shared" ref="BF135:BF155" si="35">IF(N135="snížená",J135,0)</f>
        <v>0</v>
      </c>
      <c r="BG135" s="144">
        <f t="shared" ref="BG135:BG155" si="36">IF(N135="zákl. přenesená",J135,0)</f>
        <v>0</v>
      </c>
      <c r="BH135" s="144">
        <f t="shared" ref="BH135:BH155" si="37">IF(N135="sníž. přenesená",J135,0)</f>
        <v>0</v>
      </c>
      <c r="BI135" s="144">
        <f t="shared" ref="BI135:BI155" si="38">IF(N135="nulová",J135,0)</f>
        <v>0</v>
      </c>
      <c r="BJ135" s="18" t="s">
        <v>22</v>
      </c>
      <c r="BK135" s="144">
        <f t="shared" ref="BK135:BK155" si="39">ROUND(I135*H135,2)</f>
        <v>0</v>
      </c>
      <c r="BL135" s="18" t="s">
        <v>189</v>
      </c>
      <c r="BM135" s="143" t="s">
        <v>1338</v>
      </c>
    </row>
    <row r="136" spans="2:65" s="1" customFormat="1" ht="16.5" customHeight="1">
      <c r="B136" s="33"/>
      <c r="C136" s="132" t="s">
        <v>488</v>
      </c>
      <c r="D136" s="132" t="s">
        <v>184</v>
      </c>
      <c r="E136" s="133" t="s">
        <v>1339</v>
      </c>
      <c r="F136" s="134" t="s">
        <v>1340</v>
      </c>
      <c r="G136" s="135" t="s">
        <v>1341</v>
      </c>
      <c r="H136" s="136">
        <v>50</v>
      </c>
      <c r="I136" s="137"/>
      <c r="J136" s="138">
        <f t="shared" si="30"/>
        <v>0</v>
      </c>
      <c r="K136" s="134" t="s">
        <v>20</v>
      </c>
      <c r="L136" s="33"/>
      <c r="M136" s="139" t="s">
        <v>20</v>
      </c>
      <c r="N136" s="140" t="s">
        <v>45</v>
      </c>
      <c r="P136" s="141">
        <f t="shared" si="31"/>
        <v>0</v>
      </c>
      <c r="Q136" s="141">
        <v>0</v>
      </c>
      <c r="R136" s="141">
        <f t="shared" si="32"/>
        <v>0</v>
      </c>
      <c r="S136" s="141">
        <v>0</v>
      </c>
      <c r="T136" s="142">
        <f t="shared" si="33"/>
        <v>0</v>
      </c>
      <c r="AR136" s="143" t="s">
        <v>189</v>
      </c>
      <c r="AT136" s="143" t="s">
        <v>184</v>
      </c>
      <c r="AU136" s="143" t="s">
        <v>22</v>
      </c>
      <c r="AY136" s="18" t="s">
        <v>181</v>
      </c>
      <c r="BE136" s="144">
        <f t="shared" si="34"/>
        <v>0</v>
      </c>
      <c r="BF136" s="144">
        <f t="shared" si="35"/>
        <v>0</v>
      </c>
      <c r="BG136" s="144">
        <f t="shared" si="36"/>
        <v>0</v>
      </c>
      <c r="BH136" s="144">
        <f t="shared" si="37"/>
        <v>0</v>
      </c>
      <c r="BI136" s="144">
        <f t="shared" si="38"/>
        <v>0</v>
      </c>
      <c r="BJ136" s="18" t="s">
        <v>22</v>
      </c>
      <c r="BK136" s="144">
        <f t="shared" si="39"/>
        <v>0</v>
      </c>
      <c r="BL136" s="18" t="s">
        <v>189</v>
      </c>
      <c r="BM136" s="143" t="s">
        <v>1342</v>
      </c>
    </row>
    <row r="137" spans="2:65" s="1" customFormat="1" ht="16.5" customHeight="1">
      <c r="B137" s="33"/>
      <c r="C137" s="132" t="s">
        <v>494</v>
      </c>
      <c r="D137" s="132" t="s">
        <v>184</v>
      </c>
      <c r="E137" s="133" t="s">
        <v>1343</v>
      </c>
      <c r="F137" s="134" t="s">
        <v>1344</v>
      </c>
      <c r="G137" s="135" t="s">
        <v>280</v>
      </c>
      <c r="H137" s="136">
        <v>10</v>
      </c>
      <c r="I137" s="137"/>
      <c r="J137" s="138">
        <f t="shared" si="30"/>
        <v>0</v>
      </c>
      <c r="K137" s="134" t="s">
        <v>20</v>
      </c>
      <c r="L137" s="33"/>
      <c r="M137" s="139" t="s">
        <v>20</v>
      </c>
      <c r="N137" s="140" t="s">
        <v>45</v>
      </c>
      <c r="P137" s="141">
        <f t="shared" si="31"/>
        <v>0</v>
      </c>
      <c r="Q137" s="141">
        <v>0</v>
      </c>
      <c r="R137" s="141">
        <f t="shared" si="32"/>
        <v>0</v>
      </c>
      <c r="S137" s="141">
        <v>0</v>
      </c>
      <c r="T137" s="142">
        <f t="shared" si="33"/>
        <v>0</v>
      </c>
      <c r="AR137" s="143" t="s">
        <v>189</v>
      </c>
      <c r="AT137" s="143" t="s">
        <v>184</v>
      </c>
      <c r="AU137" s="143" t="s">
        <v>22</v>
      </c>
      <c r="AY137" s="18" t="s">
        <v>181</v>
      </c>
      <c r="BE137" s="144">
        <f t="shared" si="34"/>
        <v>0</v>
      </c>
      <c r="BF137" s="144">
        <f t="shared" si="35"/>
        <v>0</v>
      </c>
      <c r="BG137" s="144">
        <f t="shared" si="36"/>
        <v>0</v>
      </c>
      <c r="BH137" s="144">
        <f t="shared" si="37"/>
        <v>0</v>
      </c>
      <c r="BI137" s="144">
        <f t="shared" si="38"/>
        <v>0</v>
      </c>
      <c r="BJ137" s="18" t="s">
        <v>22</v>
      </c>
      <c r="BK137" s="144">
        <f t="shared" si="39"/>
        <v>0</v>
      </c>
      <c r="BL137" s="18" t="s">
        <v>189</v>
      </c>
      <c r="BM137" s="143" t="s">
        <v>1345</v>
      </c>
    </row>
    <row r="138" spans="2:65" s="1" customFormat="1" ht="16.5" customHeight="1">
      <c r="B138" s="33"/>
      <c r="C138" s="132" t="s">
        <v>499</v>
      </c>
      <c r="D138" s="132" t="s">
        <v>184</v>
      </c>
      <c r="E138" s="133" t="s">
        <v>1346</v>
      </c>
      <c r="F138" s="134" t="s">
        <v>1347</v>
      </c>
      <c r="G138" s="135" t="s">
        <v>1082</v>
      </c>
      <c r="H138" s="136">
        <v>10</v>
      </c>
      <c r="I138" s="137"/>
      <c r="J138" s="138">
        <f t="shared" si="30"/>
        <v>0</v>
      </c>
      <c r="K138" s="134" t="s">
        <v>20</v>
      </c>
      <c r="L138" s="33"/>
      <c r="M138" s="139" t="s">
        <v>20</v>
      </c>
      <c r="N138" s="140" t="s">
        <v>45</v>
      </c>
      <c r="P138" s="141">
        <f t="shared" si="31"/>
        <v>0</v>
      </c>
      <c r="Q138" s="141">
        <v>0</v>
      </c>
      <c r="R138" s="141">
        <f t="shared" si="32"/>
        <v>0</v>
      </c>
      <c r="S138" s="141">
        <v>0</v>
      </c>
      <c r="T138" s="142">
        <f t="shared" si="33"/>
        <v>0</v>
      </c>
      <c r="AR138" s="143" t="s">
        <v>189</v>
      </c>
      <c r="AT138" s="143" t="s">
        <v>184</v>
      </c>
      <c r="AU138" s="143" t="s">
        <v>22</v>
      </c>
      <c r="AY138" s="18" t="s">
        <v>181</v>
      </c>
      <c r="BE138" s="144">
        <f t="shared" si="34"/>
        <v>0</v>
      </c>
      <c r="BF138" s="144">
        <f t="shared" si="35"/>
        <v>0</v>
      </c>
      <c r="BG138" s="144">
        <f t="shared" si="36"/>
        <v>0</v>
      </c>
      <c r="BH138" s="144">
        <f t="shared" si="37"/>
        <v>0</v>
      </c>
      <c r="BI138" s="144">
        <f t="shared" si="38"/>
        <v>0</v>
      </c>
      <c r="BJ138" s="18" t="s">
        <v>22</v>
      </c>
      <c r="BK138" s="144">
        <f t="shared" si="39"/>
        <v>0</v>
      </c>
      <c r="BL138" s="18" t="s">
        <v>189</v>
      </c>
      <c r="BM138" s="143" t="s">
        <v>1348</v>
      </c>
    </row>
    <row r="139" spans="2:65" s="1" customFormat="1" ht="16.5" customHeight="1">
      <c r="B139" s="33"/>
      <c r="C139" s="132" t="s">
        <v>506</v>
      </c>
      <c r="D139" s="132" t="s">
        <v>184</v>
      </c>
      <c r="E139" s="133" t="s">
        <v>1349</v>
      </c>
      <c r="F139" s="134" t="s">
        <v>1280</v>
      </c>
      <c r="G139" s="135" t="s">
        <v>1082</v>
      </c>
      <c r="H139" s="136">
        <v>10</v>
      </c>
      <c r="I139" s="137"/>
      <c r="J139" s="138">
        <f t="shared" si="30"/>
        <v>0</v>
      </c>
      <c r="K139" s="134" t="s">
        <v>20</v>
      </c>
      <c r="L139" s="33"/>
      <c r="M139" s="139" t="s">
        <v>20</v>
      </c>
      <c r="N139" s="140" t="s">
        <v>45</v>
      </c>
      <c r="P139" s="141">
        <f t="shared" si="31"/>
        <v>0</v>
      </c>
      <c r="Q139" s="141">
        <v>0</v>
      </c>
      <c r="R139" s="141">
        <f t="shared" si="32"/>
        <v>0</v>
      </c>
      <c r="S139" s="141">
        <v>0</v>
      </c>
      <c r="T139" s="142">
        <f t="shared" si="33"/>
        <v>0</v>
      </c>
      <c r="AR139" s="143" t="s">
        <v>189</v>
      </c>
      <c r="AT139" s="143" t="s">
        <v>184</v>
      </c>
      <c r="AU139" s="143" t="s">
        <v>22</v>
      </c>
      <c r="AY139" s="18" t="s">
        <v>181</v>
      </c>
      <c r="BE139" s="144">
        <f t="shared" si="34"/>
        <v>0</v>
      </c>
      <c r="BF139" s="144">
        <f t="shared" si="35"/>
        <v>0</v>
      </c>
      <c r="BG139" s="144">
        <f t="shared" si="36"/>
        <v>0</v>
      </c>
      <c r="BH139" s="144">
        <f t="shared" si="37"/>
        <v>0</v>
      </c>
      <c r="BI139" s="144">
        <f t="shared" si="38"/>
        <v>0</v>
      </c>
      <c r="BJ139" s="18" t="s">
        <v>22</v>
      </c>
      <c r="BK139" s="144">
        <f t="shared" si="39"/>
        <v>0</v>
      </c>
      <c r="BL139" s="18" t="s">
        <v>189</v>
      </c>
      <c r="BM139" s="143" t="s">
        <v>1350</v>
      </c>
    </row>
    <row r="140" spans="2:65" s="1" customFormat="1" ht="16.5" customHeight="1">
      <c r="B140" s="33"/>
      <c r="C140" s="132" t="s">
        <v>510</v>
      </c>
      <c r="D140" s="132" t="s">
        <v>184</v>
      </c>
      <c r="E140" s="133" t="s">
        <v>1351</v>
      </c>
      <c r="F140" s="134" t="s">
        <v>1352</v>
      </c>
      <c r="G140" s="135" t="s">
        <v>1070</v>
      </c>
      <c r="H140" s="136">
        <v>1</v>
      </c>
      <c r="I140" s="137"/>
      <c r="J140" s="138">
        <f t="shared" si="30"/>
        <v>0</v>
      </c>
      <c r="K140" s="134" t="s">
        <v>20</v>
      </c>
      <c r="L140" s="33"/>
      <c r="M140" s="139" t="s">
        <v>20</v>
      </c>
      <c r="N140" s="140" t="s">
        <v>45</v>
      </c>
      <c r="P140" s="141">
        <f t="shared" si="31"/>
        <v>0</v>
      </c>
      <c r="Q140" s="141">
        <v>0</v>
      </c>
      <c r="R140" s="141">
        <f t="shared" si="32"/>
        <v>0</v>
      </c>
      <c r="S140" s="141">
        <v>0</v>
      </c>
      <c r="T140" s="142">
        <f t="shared" si="33"/>
        <v>0</v>
      </c>
      <c r="AR140" s="143" t="s">
        <v>189</v>
      </c>
      <c r="AT140" s="143" t="s">
        <v>184</v>
      </c>
      <c r="AU140" s="143" t="s">
        <v>22</v>
      </c>
      <c r="AY140" s="18" t="s">
        <v>181</v>
      </c>
      <c r="BE140" s="144">
        <f t="shared" si="34"/>
        <v>0</v>
      </c>
      <c r="BF140" s="144">
        <f t="shared" si="35"/>
        <v>0</v>
      </c>
      <c r="BG140" s="144">
        <f t="shared" si="36"/>
        <v>0</v>
      </c>
      <c r="BH140" s="144">
        <f t="shared" si="37"/>
        <v>0</v>
      </c>
      <c r="BI140" s="144">
        <f t="shared" si="38"/>
        <v>0</v>
      </c>
      <c r="BJ140" s="18" t="s">
        <v>22</v>
      </c>
      <c r="BK140" s="144">
        <f t="shared" si="39"/>
        <v>0</v>
      </c>
      <c r="BL140" s="18" t="s">
        <v>189</v>
      </c>
      <c r="BM140" s="143" t="s">
        <v>1353</v>
      </c>
    </row>
    <row r="141" spans="2:65" s="1" customFormat="1" ht="16.5" customHeight="1">
      <c r="B141" s="33"/>
      <c r="C141" s="132" t="s">
        <v>516</v>
      </c>
      <c r="D141" s="132" t="s">
        <v>184</v>
      </c>
      <c r="E141" s="133" t="s">
        <v>1354</v>
      </c>
      <c r="F141" s="134" t="s">
        <v>1355</v>
      </c>
      <c r="G141" s="135" t="s">
        <v>1239</v>
      </c>
      <c r="H141" s="136">
        <v>20</v>
      </c>
      <c r="I141" s="137"/>
      <c r="J141" s="138">
        <f t="shared" si="30"/>
        <v>0</v>
      </c>
      <c r="K141" s="134" t="s">
        <v>20</v>
      </c>
      <c r="L141" s="33"/>
      <c r="M141" s="139" t="s">
        <v>20</v>
      </c>
      <c r="N141" s="140" t="s">
        <v>45</v>
      </c>
      <c r="P141" s="141">
        <f t="shared" si="31"/>
        <v>0</v>
      </c>
      <c r="Q141" s="141">
        <v>0</v>
      </c>
      <c r="R141" s="141">
        <f t="shared" si="32"/>
        <v>0</v>
      </c>
      <c r="S141" s="141">
        <v>0</v>
      </c>
      <c r="T141" s="142">
        <f t="shared" si="33"/>
        <v>0</v>
      </c>
      <c r="AR141" s="143" t="s">
        <v>189</v>
      </c>
      <c r="AT141" s="143" t="s">
        <v>184</v>
      </c>
      <c r="AU141" s="143" t="s">
        <v>22</v>
      </c>
      <c r="AY141" s="18" t="s">
        <v>181</v>
      </c>
      <c r="BE141" s="144">
        <f t="shared" si="34"/>
        <v>0</v>
      </c>
      <c r="BF141" s="144">
        <f t="shared" si="35"/>
        <v>0</v>
      </c>
      <c r="BG141" s="144">
        <f t="shared" si="36"/>
        <v>0</v>
      </c>
      <c r="BH141" s="144">
        <f t="shared" si="37"/>
        <v>0</v>
      </c>
      <c r="BI141" s="144">
        <f t="shared" si="38"/>
        <v>0</v>
      </c>
      <c r="BJ141" s="18" t="s">
        <v>22</v>
      </c>
      <c r="BK141" s="144">
        <f t="shared" si="39"/>
        <v>0</v>
      </c>
      <c r="BL141" s="18" t="s">
        <v>189</v>
      </c>
      <c r="BM141" s="143" t="s">
        <v>1356</v>
      </c>
    </row>
    <row r="142" spans="2:65" s="1" customFormat="1" ht="16.5" customHeight="1">
      <c r="B142" s="33"/>
      <c r="C142" s="132" t="s">
        <v>520</v>
      </c>
      <c r="D142" s="132" t="s">
        <v>184</v>
      </c>
      <c r="E142" s="133" t="s">
        <v>1357</v>
      </c>
      <c r="F142" s="134" t="s">
        <v>1358</v>
      </c>
      <c r="G142" s="135" t="s">
        <v>1082</v>
      </c>
      <c r="H142" s="136">
        <v>5</v>
      </c>
      <c r="I142" s="137"/>
      <c r="J142" s="138">
        <f t="shared" si="30"/>
        <v>0</v>
      </c>
      <c r="K142" s="134" t="s">
        <v>20</v>
      </c>
      <c r="L142" s="33"/>
      <c r="M142" s="139" t="s">
        <v>20</v>
      </c>
      <c r="N142" s="140" t="s">
        <v>45</v>
      </c>
      <c r="P142" s="141">
        <f t="shared" si="31"/>
        <v>0</v>
      </c>
      <c r="Q142" s="141">
        <v>0</v>
      </c>
      <c r="R142" s="141">
        <f t="shared" si="32"/>
        <v>0</v>
      </c>
      <c r="S142" s="141">
        <v>0</v>
      </c>
      <c r="T142" s="142">
        <f t="shared" si="33"/>
        <v>0</v>
      </c>
      <c r="AR142" s="143" t="s">
        <v>189</v>
      </c>
      <c r="AT142" s="143" t="s">
        <v>184</v>
      </c>
      <c r="AU142" s="143" t="s">
        <v>22</v>
      </c>
      <c r="AY142" s="18" t="s">
        <v>181</v>
      </c>
      <c r="BE142" s="144">
        <f t="shared" si="34"/>
        <v>0</v>
      </c>
      <c r="BF142" s="144">
        <f t="shared" si="35"/>
        <v>0</v>
      </c>
      <c r="BG142" s="144">
        <f t="shared" si="36"/>
        <v>0</v>
      </c>
      <c r="BH142" s="144">
        <f t="shared" si="37"/>
        <v>0</v>
      </c>
      <c r="BI142" s="144">
        <f t="shared" si="38"/>
        <v>0</v>
      </c>
      <c r="BJ142" s="18" t="s">
        <v>22</v>
      </c>
      <c r="BK142" s="144">
        <f t="shared" si="39"/>
        <v>0</v>
      </c>
      <c r="BL142" s="18" t="s">
        <v>189</v>
      </c>
      <c r="BM142" s="143" t="s">
        <v>1359</v>
      </c>
    </row>
    <row r="143" spans="2:65" s="1" customFormat="1" ht="16.5" customHeight="1">
      <c r="B143" s="33"/>
      <c r="C143" s="132" t="s">
        <v>526</v>
      </c>
      <c r="D143" s="132" t="s">
        <v>184</v>
      </c>
      <c r="E143" s="133" t="s">
        <v>1360</v>
      </c>
      <c r="F143" s="134" t="s">
        <v>1361</v>
      </c>
      <c r="G143" s="135" t="s">
        <v>1082</v>
      </c>
      <c r="H143" s="136">
        <v>5</v>
      </c>
      <c r="I143" s="137"/>
      <c r="J143" s="138">
        <f t="shared" si="30"/>
        <v>0</v>
      </c>
      <c r="K143" s="134" t="s">
        <v>20</v>
      </c>
      <c r="L143" s="33"/>
      <c r="M143" s="139" t="s">
        <v>20</v>
      </c>
      <c r="N143" s="140" t="s">
        <v>45</v>
      </c>
      <c r="P143" s="141">
        <f t="shared" si="31"/>
        <v>0</v>
      </c>
      <c r="Q143" s="141">
        <v>0</v>
      </c>
      <c r="R143" s="141">
        <f t="shared" si="32"/>
        <v>0</v>
      </c>
      <c r="S143" s="141">
        <v>0</v>
      </c>
      <c r="T143" s="142">
        <f t="shared" si="33"/>
        <v>0</v>
      </c>
      <c r="AR143" s="143" t="s">
        <v>189</v>
      </c>
      <c r="AT143" s="143" t="s">
        <v>184</v>
      </c>
      <c r="AU143" s="143" t="s">
        <v>22</v>
      </c>
      <c r="AY143" s="18" t="s">
        <v>181</v>
      </c>
      <c r="BE143" s="144">
        <f t="shared" si="34"/>
        <v>0</v>
      </c>
      <c r="BF143" s="144">
        <f t="shared" si="35"/>
        <v>0</v>
      </c>
      <c r="BG143" s="144">
        <f t="shared" si="36"/>
        <v>0</v>
      </c>
      <c r="BH143" s="144">
        <f t="shared" si="37"/>
        <v>0</v>
      </c>
      <c r="BI143" s="144">
        <f t="shared" si="38"/>
        <v>0</v>
      </c>
      <c r="BJ143" s="18" t="s">
        <v>22</v>
      </c>
      <c r="BK143" s="144">
        <f t="shared" si="39"/>
        <v>0</v>
      </c>
      <c r="BL143" s="18" t="s">
        <v>189</v>
      </c>
      <c r="BM143" s="143" t="s">
        <v>1362</v>
      </c>
    </row>
    <row r="144" spans="2:65" s="1" customFormat="1" ht="16.5" customHeight="1">
      <c r="B144" s="33"/>
      <c r="C144" s="132" t="s">
        <v>530</v>
      </c>
      <c r="D144" s="132" t="s">
        <v>184</v>
      </c>
      <c r="E144" s="133" t="s">
        <v>1363</v>
      </c>
      <c r="F144" s="134" t="s">
        <v>1364</v>
      </c>
      <c r="G144" s="135" t="s">
        <v>1082</v>
      </c>
      <c r="H144" s="136">
        <v>5</v>
      </c>
      <c r="I144" s="137"/>
      <c r="J144" s="138">
        <f t="shared" si="30"/>
        <v>0</v>
      </c>
      <c r="K144" s="134" t="s">
        <v>20</v>
      </c>
      <c r="L144" s="33"/>
      <c r="M144" s="139" t="s">
        <v>20</v>
      </c>
      <c r="N144" s="140" t="s">
        <v>45</v>
      </c>
      <c r="P144" s="141">
        <f t="shared" si="31"/>
        <v>0</v>
      </c>
      <c r="Q144" s="141">
        <v>0</v>
      </c>
      <c r="R144" s="141">
        <f t="shared" si="32"/>
        <v>0</v>
      </c>
      <c r="S144" s="141">
        <v>0</v>
      </c>
      <c r="T144" s="142">
        <f t="shared" si="33"/>
        <v>0</v>
      </c>
      <c r="AR144" s="143" t="s">
        <v>189</v>
      </c>
      <c r="AT144" s="143" t="s">
        <v>184</v>
      </c>
      <c r="AU144" s="143" t="s">
        <v>22</v>
      </c>
      <c r="AY144" s="18" t="s">
        <v>181</v>
      </c>
      <c r="BE144" s="144">
        <f t="shared" si="34"/>
        <v>0</v>
      </c>
      <c r="BF144" s="144">
        <f t="shared" si="35"/>
        <v>0</v>
      </c>
      <c r="BG144" s="144">
        <f t="shared" si="36"/>
        <v>0</v>
      </c>
      <c r="BH144" s="144">
        <f t="shared" si="37"/>
        <v>0</v>
      </c>
      <c r="BI144" s="144">
        <f t="shared" si="38"/>
        <v>0</v>
      </c>
      <c r="BJ144" s="18" t="s">
        <v>22</v>
      </c>
      <c r="BK144" s="144">
        <f t="shared" si="39"/>
        <v>0</v>
      </c>
      <c r="BL144" s="18" t="s">
        <v>189</v>
      </c>
      <c r="BM144" s="143" t="s">
        <v>1365</v>
      </c>
    </row>
    <row r="145" spans="2:65" s="1" customFormat="1" ht="16.5" customHeight="1">
      <c r="B145" s="33"/>
      <c r="C145" s="132" t="s">
        <v>536</v>
      </c>
      <c r="D145" s="132" t="s">
        <v>184</v>
      </c>
      <c r="E145" s="133" t="s">
        <v>1366</v>
      </c>
      <c r="F145" s="134" t="s">
        <v>1367</v>
      </c>
      <c r="G145" s="135" t="s">
        <v>1082</v>
      </c>
      <c r="H145" s="136">
        <v>5</v>
      </c>
      <c r="I145" s="137"/>
      <c r="J145" s="138">
        <f t="shared" si="30"/>
        <v>0</v>
      </c>
      <c r="K145" s="134" t="s">
        <v>20</v>
      </c>
      <c r="L145" s="33"/>
      <c r="M145" s="139" t="s">
        <v>20</v>
      </c>
      <c r="N145" s="140" t="s">
        <v>45</v>
      </c>
      <c r="P145" s="141">
        <f t="shared" si="31"/>
        <v>0</v>
      </c>
      <c r="Q145" s="141">
        <v>0</v>
      </c>
      <c r="R145" s="141">
        <f t="shared" si="32"/>
        <v>0</v>
      </c>
      <c r="S145" s="141">
        <v>0</v>
      </c>
      <c r="T145" s="142">
        <f t="shared" si="33"/>
        <v>0</v>
      </c>
      <c r="AR145" s="143" t="s">
        <v>189</v>
      </c>
      <c r="AT145" s="143" t="s">
        <v>184</v>
      </c>
      <c r="AU145" s="143" t="s">
        <v>22</v>
      </c>
      <c r="AY145" s="18" t="s">
        <v>181</v>
      </c>
      <c r="BE145" s="144">
        <f t="shared" si="34"/>
        <v>0</v>
      </c>
      <c r="BF145" s="144">
        <f t="shared" si="35"/>
        <v>0</v>
      </c>
      <c r="BG145" s="144">
        <f t="shared" si="36"/>
        <v>0</v>
      </c>
      <c r="BH145" s="144">
        <f t="shared" si="37"/>
        <v>0</v>
      </c>
      <c r="BI145" s="144">
        <f t="shared" si="38"/>
        <v>0</v>
      </c>
      <c r="BJ145" s="18" t="s">
        <v>22</v>
      </c>
      <c r="BK145" s="144">
        <f t="shared" si="39"/>
        <v>0</v>
      </c>
      <c r="BL145" s="18" t="s">
        <v>189</v>
      </c>
      <c r="BM145" s="143" t="s">
        <v>1368</v>
      </c>
    </row>
    <row r="146" spans="2:65" s="1" customFormat="1" ht="16.5" customHeight="1">
      <c r="B146" s="33"/>
      <c r="C146" s="132" t="s">
        <v>540</v>
      </c>
      <c r="D146" s="132" t="s">
        <v>184</v>
      </c>
      <c r="E146" s="133" t="s">
        <v>1369</v>
      </c>
      <c r="F146" s="134" t="s">
        <v>1370</v>
      </c>
      <c r="G146" s="135" t="s">
        <v>1082</v>
      </c>
      <c r="H146" s="136">
        <v>5</v>
      </c>
      <c r="I146" s="137"/>
      <c r="J146" s="138">
        <f t="shared" si="30"/>
        <v>0</v>
      </c>
      <c r="K146" s="134" t="s">
        <v>20</v>
      </c>
      <c r="L146" s="33"/>
      <c r="M146" s="139" t="s">
        <v>20</v>
      </c>
      <c r="N146" s="140" t="s">
        <v>45</v>
      </c>
      <c r="P146" s="141">
        <f t="shared" si="31"/>
        <v>0</v>
      </c>
      <c r="Q146" s="141">
        <v>0</v>
      </c>
      <c r="R146" s="141">
        <f t="shared" si="32"/>
        <v>0</v>
      </c>
      <c r="S146" s="141">
        <v>0</v>
      </c>
      <c r="T146" s="142">
        <f t="shared" si="33"/>
        <v>0</v>
      </c>
      <c r="AR146" s="143" t="s">
        <v>189</v>
      </c>
      <c r="AT146" s="143" t="s">
        <v>184</v>
      </c>
      <c r="AU146" s="143" t="s">
        <v>22</v>
      </c>
      <c r="AY146" s="18" t="s">
        <v>181</v>
      </c>
      <c r="BE146" s="144">
        <f t="shared" si="34"/>
        <v>0</v>
      </c>
      <c r="BF146" s="144">
        <f t="shared" si="35"/>
        <v>0</v>
      </c>
      <c r="BG146" s="144">
        <f t="shared" si="36"/>
        <v>0</v>
      </c>
      <c r="BH146" s="144">
        <f t="shared" si="37"/>
        <v>0</v>
      </c>
      <c r="BI146" s="144">
        <f t="shared" si="38"/>
        <v>0</v>
      </c>
      <c r="BJ146" s="18" t="s">
        <v>22</v>
      </c>
      <c r="BK146" s="144">
        <f t="shared" si="39"/>
        <v>0</v>
      </c>
      <c r="BL146" s="18" t="s">
        <v>189</v>
      </c>
      <c r="BM146" s="143" t="s">
        <v>1371</v>
      </c>
    </row>
    <row r="147" spans="2:65" s="1" customFormat="1" ht="16.5" customHeight="1">
      <c r="B147" s="33"/>
      <c r="C147" s="132" t="s">
        <v>545</v>
      </c>
      <c r="D147" s="132" t="s">
        <v>184</v>
      </c>
      <c r="E147" s="133" t="s">
        <v>1372</v>
      </c>
      <c r="F147" s="134" t="s">
        <v>1373</v>
      </c>
      <c r="G147" s="135" t="s">
        <v>1082</v>
      </c>
      <c r="H147" s="136">
        <v>1</v>
      </c>
      <c r="I147" s="137"/>
      <c r="J147" s="138">
        <f t="shared" si="30"/>
        <v>0</v>
      </c>
      <c r="K147" s="134" t="s">
        <v>20</v>
      </c>
      <c r="L147" s="33"/>
      <c r="M147" s="139" t="s">
        <v>20</v>
      </c>
      <c r="N147" s="140" t="s">
        <v>45</v>
      </c>
      <c r="P147" s="141">
        <f t="shared" si="31"/>
        <v>0</v>
      </c>
      <c r="Q147" s="141">
        <v>0</v>
      </c>
      <c r="R147" s="141">
        <f t="shared" si="32"/>
        <v>0</v>
      </c>
      <c r="S147" s="141">
        <v>0</v>
      </c>
      <c r="T147" s="142">
        <f t="shared" si="33"/>
        <v>0</v>
      </c>
      <c r="AR147" s="143" t="s">
        <v>189</v>
      </c>
      <c r="AT147" s="143" t="s">
        <v>184</v>
      </c>
      <c r="AU147" s="143" t="s">
        <v>22</v>
      </c>
      <c r="AY147" s="18" t="s">
        <v>181</v>
      </c>
      <c r="BE147" s="144">
        <f t="shared" si="34"/>
        <v>0</v>
      </c>
      <c r="BF147" s="144">
        <f t="shared" si="35"/>
        <v>0</v>
      </c>
      <c r="BG147" s="144">
        <f t="shared" si="36"/>
        <v>0</v>
      </c>
      <c r="BH147" s="144">
        <f t="shared" si="37"/>
        <v>0</v>
      </c>
      <c r="BI147" s="144">
        <f t="shared" si="38"/>
        <v>0</v>
      </c>
      <c r="BJ147" s="18" t="s">
        <v>22</v>
      </c>
      <c r="BK147" s="144">
        <f t="shared" si="39"/>
        <v>0</v>
      </c>
      <c r="BL147" s="18" t="s">
        <v>189</v>
      </c>
      <c r="BM147" s="143" t="s">
        <v>1374</v>
      </c>
    </row>
    <row r="148" spans="2:65" s="1" customFormat="1" ht="16.5" customHeight="1">
      <c r="B148" s="33"/>
      <c r="C148" s="132" t="s">
        <v>550</v>
      </c>
      <c r="D148" s="132" t="s">
        <v>184</v>
      </c>
      <c r="E148" s="133" t="s">
        <v>1375</v>
      </c>
      <c r="F148" s="134" t="s">
        <v>1376</v>
      </c>
      <c r="G148" s="135" t="s">
        <v>1082</v>
      </c>
      <c r="H148" s="136">
        <v>1</v>
      </c>
      <c r="I148" s="137"/>
      <c r="J148" s="138">
        <f t="shared" si="30"/>
        <v>0</v>
      </c>
      <c r="K148" s="134" t="s">
        <v>20</v>
      </c>
      <c r="L148" s="33"/>
      <c r="M148" s="139" t="s">
        <v>20</v>
      </c>
      <c r="N148" s="140" t="s">
        <v>45</v>
      </c>
      <c r="P148" s="141">
        <f t="shared" si="31"/>
        <v>0</v>
      </c>
      <c r="Q148" s="141">
        <v>0</v>
      </c>
      <c r="R148" s="141">
        <f t="shared" si="32"/>
        <v>0</v>
      </c>
      <c r="S148" s="141">
        <v>0</v>
      </c>
      <c r="T148" s="142">
        <f t="shared" si="33"/>
        <v>0</v>
      </c>
      <c r="AR148" s="143" t="s">
        <v>189</v>
      </c>
      <c r="AT148" s="143" t="s">
        <v>184</v>
      </c>
      <c r="AU148" s="143" t="s">
        <v>22</v>
      </c>
      <c r="AY148" s="18" t="s">
        <v>181</v>
      </c>
      <c r="BE148" s="144">
        <f t="shared" si="34"/>
        <v>0</v>
      </c>
      <c r="BF148" s="144">
        <f t="shared" si="35"/>
        <v>0</v>
      </c>
      <c r="BG148" s="144">
        <f t="shared" si="36"/>
        <v>0</v>
      </c>
      <c r="BH148" s="144">
        <f t="shared" si="37"/>
        <v>0</v>
      </c>
      <c r="BI148" s="144">
        <f t="shared" si="38"/>
        <v>0</v>
      </c>
      <c r="BJ148" s="18" t="s">
        <v>22</v>
      </c>
      <c r="BK148" s="144">
        <f t="shared" si="39"/>
        <v>0</v>
      </c>
      <c r="BL148" s="18" t="s">
        <v>189</v>
      </c>
      <c r="BM148" s="143" t="s">
        <v>1377</v>
      </c>
    </row>
    <row r="149" spans="2:65" s="1" customFormat="1" ht="16.5" customHeight="1">
      <c r="B149" s="33"/>
      <c r="C149" s="132" t="s">
        <v>555</v>
      </c>
      <c r="D149" s="132" t="s">
        <v>184</v>
      </c>
      <c r="E149" s="133" t="s">
        <v>1378</v>
      </c>
      <c r="F149" s="134" t="s">
        <v>1379</v>
      </c>
      <c r="G149" s="135" t="s">
        <v>1082</v>
      </c>
      <c r="H149" s="136">
        <v>1</v>
      </c>
      <c r="I149" s="137"/>
      <c r="J149" s="138">
        <f t="shared" si="30"/>
        <v>0</v>
      </c>
      <c r="K149" s="134" t="s">
        <v>20</v>
      </c>
      <c r="L149" s="33"/>
      <c r="M149" s="139" t="s">
        <v>20</v>
      </c>
      <c r="N149" s="140" t="s">
        <v>45</v>
      </c>
      <c r="P149" s="141">
        <f t="shared" si="31"/>
        <v>0</v>
      </c>
      <c r="Q149" s="141">
        <v>0</v>
      </c>
      <c r="R149" s="141">
        <f t="shared" si="32"/>
        <v>0</v>
      </c>
      <c r="S149" s="141">
        <v>0</v>
      </c>
      <c r="T149" s="142">
        <f t="shared" si="33"/>
        <v>0</v>
      </c>
      <c r="AR149" s="143" t="s">
        <v>189</v>
      </c>
      <c r="AT149" s="143" t="s">
        <v>184</v>
      </c>
      <c r="AU149" s="143" t="s">
        <v>22</v>
      </c>
      <c r="AY149" s="18" t="s">
        <v>181</v>
      </c>
      <c r="BE149" s="144">
        <f t="shared" si="34"/>
        <v>0</v>
      </c>
      <c r="BF149" s="144">
        <f t="shared" si="35"/>
        <v>0</v>
      </c>
      <c r="BG149" s="144">
        <f t="shared" si="36"/>
        <v>0</v>
      </c>
      <c r="BH149" s="144">
        <f t="shared" si="37"/>
        <v>0</v>
      </c>
      <c r="BI149" s="144">
        <f t="shared" si="38"/>
        <v>0</v>
      </c>
      <c r="BJ149" s="18" t="s">
        <v>22</v>
      </c>
      <c r="BK149" s="144">
        <f t="shared" si="39"/>
        <v>0</v>
      </c>
      <c r="BL149" s="18" t="s">
        <v>189</v>
      </c>
      <c r="BM149" s="143" t="s">
        <v>1380</v>
      </c>
    </row>
    <row r="150" spans="2:65" s="1" customFormat="1" ht="16.5" customHeight="1">
      <c r="B150" s="33"/>
      <c r="C150" s="132" t="s">
        <v>562</v>
      </c>
      <c r="D150" s="132" t="s">
        <v>184</v>
      </c>
      <c r="E150" s="133" t="s">
        <v>1381</v>
      </c>
      <c r="F150" s="134" t="s">
        <v>1382</v>
      </c>
      <c r="G150" s="135" t="s">
        <v>1082</v>
      </c>
      <c r="H150" s="136">
        <v>1</v>
      </c>
      <c r="I150" s="137"/>
      <c r="J150" s="138">
        <f t="shared" si="30"/>
        <v>0</v>
      </c>
      <c r="K150" s="134" t="s">
        <v>20</v>
      </c>
      <c r="L150" s="33"/>
      <c r="M150" s="139" t="s">
        <v>20</v>
      </c>
      <c r="N150" s="140" t="s">
        <v>45</v>
      </c>
      <c r="P150" s="141">
        <f t="shared" si="31"/>
        <v>0</v>
      </c>
      <c r="Q150" s="141">
        <v>0</v>
      </c>
      <c r="R150" s="141">
        <f t="shared" si="32"/>
        <v>0</v>
      </c>
      <c r="S150" s="141">
        <v>0</v>
      </c>
      <c r="T150" s="142">
        <f t="shared" si="33"/>
        <v>0</v>
      </c>
      <c r="AR150" s="143" t="s">
        <v>189</v>
      </c>
      <c r="AT150" s="143" t="s">
        <v>184</v>
      </c>
      <c r="AU150" s="143" t="s">
        <v>22</v>
      </c>
      <c r="AY150" s="18" t="s">
        <v>181</v>
      </c>
      <c r="BE150" s="144">
        <f t="shared" si="34"/>
        <v>0</v>
      </c>
      <c r="BF150" s="144">
        <f t="shared" si="35"/>
        <v>0</v>
      </c>
      <c r="BG150" s="144">
        <f t="shared" si="36"/>
        <v>0</v>
      </c>
      <c r="BH150" s="144">
        <f t="shared" si="37"/>
        <v>0</v>
      </c>
      <c r="BI150" s="144">
        <f t="shared" si="38"/>
        <v>0</v>
      </c>
      <c r="BJ150" s="18" t="s">
        <v>22</v>
      </c>
      <c r="BK150" s="144">
        <f t="shared" si="39"/>
        <v>0</v>
      </c>
      <c r="BL150" s="18" t="s">
        <v>189</v>
      </c>
      <c r="BM150" s="143" t="s">
        <v>1383</v>
      </c>
    </row>
    <row r="151" spans="2:65" s="1" customFormat="1" ht="16.5" customHeight="1">
      <c r="B151" s="33"/>
      <c r="C151" s="132" t="s">
        <v>570</v>
      </c>
      <c r="D151" s="132" t="s">
        <v>184</v>
      </c>
      <c r="E151" s="133" t="s">
        <v>1384</v>
      </c>
      <c r="F151" s="134" t="s">
        <v>1385</v>
      </c>
      <c r="G151" s="135" t="s">
        <v>1082</v>
      </c>
      <c r="H151" s="136">
        <v>1</v>
      </c>
      <c r="I151" s="137"/>
      <c r="J151" s="138">
        <f t="shared" si="30"/>
        <v>0</v>
      </c>
      <c r="K151" s="134" t="s">
        <v>20</v>
      </c>
      <c r="L151" s="33"/>
      <c r="M151" s="139" t="s">
        <v>20</v>
      </c>
      <c r="N151" s="140" t="s">
        <v>45</v>
      </c>
      <c r="P151" s="141">
        <f t="shared" si="31"/>
        <v>0</v>
      </c>
      <c r="Q151" s="141">
        <v>0</v>
      </c>
      <c r="R151" s="141">
        <f t="shared" si="32"/>
        <v>0</v>
      </c>
      <c r="S151" s="141">
        <v>0</v>
      </c>
      <c r="T151" s="142">
        <f t="shared" si="33"/>
        <v>0</v>
      </c>
      <c r="AR151" s="143" t="s">
        <v>189</v>
      </c>
      <c r="AT151" s="143" t="s">
        <v>184</v>
      </c>
      <c r="AU151" s="143" t="s">
        <v>22</v>
      </c>
      <c r="AY151" s="18" t="s">
        <v>181</v>
      </c>
      <c r="BE151" s="144">
        <f t="shared" si="34"/>
        <v>0</v>
      </c>
      <c r="BF151" s="144">
        <f t="shared" si="35"/>
        <v>0</v>
      </c>
      <c r="BG151" s="144">
        <f t="shared" si="36"/>
        <v>0</v>
      </c>
      <c r="BH151" s="144">
        <f t="shared" si="37"/>
        <v>0</v>
      </c>
      <c r="BI151" s="144">
        <f t="shared" si="38"/>
        <v>0</v>
      </c>
      <c r="BJ151" s="18" t="s">
        <v>22</v>
      </c>
      <c r="BK151" s="144">
        <f t="shared" si="39"/>
        <v>0</v>
      </c>
      <c r="BL151" s="18" t="s">
        <v>189</v>
      </c>
      <c r="BM151" s="143" t="s">
        <v>1386</v>
      </c>
    </row>
    <row r="152" spans="2:65" s="1" customFormat="1" ht="16.5" customHeight="1">
      <c r="B152" s="33"/>
      <c r="C152" s="132" t="s">
        <v>578</v>
      </c>
      <c r="D152" s="132" t="s">
        <v>184</v>
      </c>
      <c r="E152" s="133" t="s">
        <v>1387</v>
      </c>
      <c r="F152" s="134" t="s">
        <v>1388</v>
      </c>
      <c r="G152" s="135" t="s">
        <v>1251</v>
      </c>
      <c r="H152" s="136">
        <v>10</v>
      </c>
      <c r="I152" s="137"/>
      <c r="J152" s="138">
        <f t="shared" si="30"/>
        <v>0</v>
      </c>
      <c r="K152" s="134" t="s">
        <v>20</v>
      </c>
      <c r="L152" s="33"/>
      <c r="M152" s="139" t="s">
        <v>20</v>
      </c>
      <c r="N152" s="140" t="s">
        <v>45</v>
      </c>
      <c r="P152" s="141">
        <f t="shared" si="31"/>
        <v>0</v>
      </c>
      <c r="Q152" s="141">
        <v>0</v>
      </c>
      <c r="R152" s="141">
        <f t="shared" si="32"/>
        <v>0</v>
      </c>
      <c r="S152" s="141">
        <v>0</v>
      </c>
      <c r="T152" s="142">
        <f t="shared" si="33"/>
        <v>0</v>
      </c>
      <c r="AR152" s="143" t="s">
        <v>189</v>
      </c>
      <c r="AT152" s="143" t="s">
        <v>184</v>
      </c>
      <c r="AU152" s="143" t="s">
        <v>22</v>
      </c>
      <c r="AY152" s="18" t="s">
        <v>181</v>
      </c>
      <c r="BE152" s="144">
        <f t="shared" si="34"/>
        <v>0</v>
      </c>
      <c r="BF152" s="144">
        <f t="shared" si="35"/>
        <v>0</v>
      </c>
      <c r="BG152" s="144">
        <f t="shared" si="36"/>
        <v>0</v>
      </c>
      <c r="BH152" s="144">
        <f t="shared" si="37"/>
        <v>0</v>
      </c>
      <c r="BI152" s="144">
        <f t="shared" si="38"/>
        <v>0</v>
      </c>
      <c r="BJ152" s="18" t="s">
        <v>22</v>
      </c>
      <c r="BK152" s="144">
        <f t="shared" si="39"/>
        <v>0</v>
      </c>
      <c r="BL152" s="18" t="s">
        <v>189</v>
      </c>
      <c r="BM152" s="143" t="s">
        <v>1389</v>
      </c>
    </row>
    <row r="153" spans="2:65" s="1" customFormat="1" ht="16.5" customHeight="1">
      <c r="B153" s="33"/>
      <c r="C153" s="132" t="s">
        <v>584</v>
      </c>
      <c r="D153" s="132" t="s">
        <v>184</v>
      </c>
      <c r="E153" s="133" t="s">
        <v>1390</v>
      </c>
      <c r="F153" s="134" t="s">
        <v>1391</v>
      </c>
      <c r="G153" s="135" t="s">
        <v>1070</v>
      </c>
      <c r="H153" s="136">
        <v>1</v>
      </c>
      <c r="I153" s="137"/>
      <c r="J153" s="138">
        <f t="shared" si="30"/>
        <v>0</v>
      </c>
      <c r="K153" s="134" t="s">
        <v>20</v>
      </c>
      <c r="L153" s="33"/>
      <c r="M153" s="139" t="s">
        <v>20</v>
      </c>
      <c r="N153" s="140" t="s">
        <v>45</v>
      </c>
      <c r="P153" s="141">
        <f t="shared" si="31"/>
        <v>0</v>
      </c>
      <c r="Q153" s="141">
        <v>0</v>
      </c>
      <c r="R153" s="141">
        <f t="shared" si="32"/>
        <v>0</v>
      </c>
      <c r="S153" s="141">
        <v>0</v>
      </c>
      <c r="T153" s="142">
        <f t="shared" si="33"/>
        <v>0</v>
      </c>
      <c r="AR153" s="143" t="s">
        <v>189</v>
      </c>
      <c r="AT153" s="143" t="s">
        <v>184</v>
      </c>
      <c r="AU153" s="143" t="s">
        <v>22</v>
      </c>
      <c r="AY153" s="18" t="s">
        <v>181</v>
      </c>
      <c r="BE153" s="144">
        <f t="shared" si="34"/>
        <v>0</v>
      </c>
      <c r="BF153" s="144">
        <f t="shared" si="35"/>
        <v>0</v>
      </c>
      <c r="BG153" s="144">
        <f t="shared" si="36"/>
        <v>0</v>
      </c>
      <c r="BH153" s="144">
        <f t="shared" si="37"/>
        <v>0</v>
      </c>
      <c r="BI153" s="144">
        <f t="shared" si="38"/>
        <v>0</v>
      </c>
      <c r="BJ153" s="18" t="s">
        <v>22</v>
      </c>
      <c r="BK153" s="144">
        <f t="shared" si="39"/>
        <v>0</v>
      </c>
      <c r="BL153" s="18" t="s">
        <v>189</v>
      </c>
      <c r="BM153" s="143" t="s">
        <v>1392</v>
      </c>
    </row>
    <row r="154" spans="2:65" s="1" customFormat="1" ht="16.5" customHeight="1">
      <c r="B154" s="33"/>
      <c r="C154" s="132" t="s">
        <v>594</v>
      </c>
      <c r="D154" s="132" t="s">
        <v>184</v>
      </c>
      <c r="E154" s="133" t="s">
        <v>1393</v>
      </c>
      <c r="F154" s="134" t="s">
        <v>478</v>
      </c>
      <c r="G154" s="135" t="s">
        <v>1070</v>
      </c>
      <c r="H154" s="136">
        <v>1</v>
      </c>
      <c r="I154" s="137"/>
      <c r="J154" s="138">
        <f t="shared" si="30"/>
        <v>0</v>
      </c>
      <c r="K154" s="134" t="s">
        <v>20</v>
      </c>
      <c r="L154" s="33"/>
      <c r="M154" s="139" t="s">
        <v>20</v>
      </c>
      <c r="N154" s="140" t="s">
        <v>45</v>
      </c>
      <c r="P154" s="141">
        <f t="shared" si="31"/>
        <v>0</v>
      </c>
      <c r="Q154" s="141">
        <v>0</v>
      </c>
      <c r="R154" s="141">
        <f t="shared" si="32"/>
        <v>0</v>
      </c>
      <c r="S154" s="141">
        <v>0</v>
      </c>
      <c r="T154" s="142">
        <f t="shared" si="33"/>
        <v>0</v>
      </c>
      <c r="AR154" s="143" t="s">
        <v>189</v>
      </c>
      <c r="AT154" s="143" t="s">
        <v>184</v>
      </c>
      <c r="AU154" s="143" t="s">
        <v>22</v>
      </c>
      <c r="AY154" s="18" t="s">
        <v>181</v>
      </c>
      <c r="BE154" s="144">
        <f t="shared" si="34"/>
        <v>0</v>
      </c>
      <c r="BF154" s="144">
        <f t="shared" si="35"/>
        <v>0</v>
      </c>
      <c r="BG154" s="144">
        <f t="shared" si="36"/>
        <v>0</v>
      </c>
      <c r="BH154" s="144">
        <f t="shared" si="37"/>
        <v>0</v>
      </c>
      <c r="BI154" s="144">
        <f t="shared" si="38"/>
        <v>0</v>
      </c>
      <c r="BJ154" s="18" t="s">
        <v>22</v>
      </c>
      <c r="BK154" s="144">
        <f t="shared" si="39"/>
        <v>0</v>
      </c>
      <c r="BL154" s="18" t="s">
        <v>189</v>
      </c>
      <c r="BM154" s="143" t="s">
        <v>1394</v>
      </c>
    </row>
    <row r="155" spans="2:65" s="1" customFormat="1" ht="16.5" customHeight="1">
      <c r="B155" s="33"/>
      <c r="C155" s="132" t="s">
        <v>599</v>
      </c>
      <c r="D155" s="132" t="s">
        <v>184</v>
      </c>
      <c r="E155" s="133" t="s">
        <v>1249</v>
      </c>
      <c r="F155" s="134" t="s">
        <v>1250</v>
      </c>
      <c r="G155" s="135" t="s">
        <v>1251</v>
      </c>
      <c r="H155" s="136">
        <v>10</v>
      </c>
      <c r="I155" s="137"/>
      <c r="J155" s="138">
        <f t="shared" si="30"/>
        <v>0</v>
      </c>
      <c r="K155" s="134" t="s">
        <v>20</v>
      </c>
      <c r="L155" s="33"/>
      <c r="M155" s="139" t="s">
        <v>20</v>
      </c>
      <c r="N155" s="140" t="s">
        <v>45</v>
      </c>
      <c r="P155" s="141">
        <f t="shared" si="31"/>
        <v>0</v>
      </c>
      <c r="Q155" s="141">
        <v>0</v>
      </c>
      <c r="R155" s="141">
        <f t="shared" si="32"/>
        <v>0</v>
      </c>
      <c r="S155" s="141">
        <v>0</v>
      </c>
      <c r="T155" s="142">
        <f t="shared" si="33"/>
        <v>0</v>
      </c>
      <c r="AR155" s="143" t="s">
        <v>189</v>
      </c>
      <c r="AT155" s="143" t="s">
        <v>184</v>
      </c>
      <c r="AU155" s="143" t="s">
        <v>22</v>
      </c>
      <c r="AY155" s="18" t="s">
        <v>181</v>
      </c>
      <c r="BE155" s="144">
        <f t="shared" si="34"/>
        <v>0</v>
      </c>
      <c r="BF155" s="144">
        <f t="shared" si="35"/>
        <v>0</v>
      </c>
      <c r="BG155" s="144">
        <f t="shared" si="36"/>
        <v>0</v>
      </c>
      <c r="BH155" s="144">
        <f t="shared" si="37"/>
        <v>0</v>
      </c>
      <c r="BI155" s="144">
        <f t="shared" si="38"/>
        <v>0</v>
      </c>
      <c r="BJ155" s="18" t="s">
        <v>22</v>
      </c>
      <c r="BK155" s="144">
        <f t="shared" si="39"/>
        <v>0</v>
      </c>
      <c r="BL155" s="18" t="s">
        <v>189</v>
      </c>
      <c r="BM155" s="143" t="s">
        <v>1395</v>
      </c>
    </row>
    <row r="156" spans="2:65" s="1" customFormat="1" ht="97.5">
      <c r="B156" s="33"/>
      <c r="D156" s="150" t="s">
        <v>1232</v>
      </c>
      <c r="F156" s="195" t="s">
        <v>1396</v>
      </c>
      <c r="I156" s="147"/>
      <c r="L156" s="33"/>
      <c r="M156" s="196"/>
      <c r="N156" s="192"/>
      <c r="O156" s="192"/>
      <c r="P156" s="192"/>
      <c r="Q156" s="192"/>
      <c r="R156" s="192"/>
      <c r="S156" s="192"/>
      <c r="T156" s="197"/>
      <c r="AT156" s="18" t="s">
        <v>1232</v>
      </c>
      <c r="AU156" s="18" t="s">
        <v>22</v>
      </c>
    </row>
    <row r="157" spans="2:65" s="1" customFormat="1" ht="6.95" customHeight="1">
      <c r="B157" s="42"/>
      <c r="C157" s="43"/>
      <c r="D157" s="43"/>
      <c r="E157" s="43"/>
      <c r="F157" s="43"/>
      <c r="G157" s="43"/>
      <c r="H157" s="43"/>
      <c r="I157" s="43"/>
      <c r="J157" s="43"/>
      <c r="K157" s="43"/>
      <c r="L157" s="33"/>
    </row>
  </sheetData>
  <sheetProtection algorithmName="SHA-512" hashValue="VcFoOkaW8cE8M2mfVzinxJ99NwejKhyLUyNdIvQExiNRLCAmDS3B6P238HUu9+kCi+P8F+/Nm8ZrppJHOYM4/w==" saltValue="6cDNw75clQhYqGh3VxGB8MtzpFMQ1ouieauj55vfqDN2rtgNCB7m4LHi4LhQ+PISpNWr2oYzxhPn6PMYxpyh6A==" spinCount="100000" sheet="1" objects="1" scenarios="1" formatColumns="0" formatRows="0" autoFilter="0"/>
  <autoFilter ref="C88:K156" xr:uid="{00000000-0009-0000-0000-000003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144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1397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ROUND(J88,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ROUND((SUM(BE88:BE132)),  2)</f>
        <v>0</v>
      </c>
      <c r="I35" s="94">
        <v>0.21</v>
      </c>
      <c r="J35" s="84">
        <f>ROUND(((SUM(BE88:BE132))*I35),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ROUND((SUM(BF88:BF132)),  2)</f>
        <v>0</v>
      </c>
      <c r="I36" s="94">
        <v>0.12</v>
      </c>
      <c r="J36" s="84">
        <f>ROUND(((SUM(BF88:BF132))*I36),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ROUND((SUM(BG88:BG132)),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ROUND((SUM(BH88:BH132)),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ROUND((SUM(BI88:BI132)),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144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SO_A3 - Vzduchotechnika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J88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1398</v>
      </c>
      <c r="E64" s="106"/>
      <c r="F64" s="106"/>
      <c r="G64" s="106"/>
      <c r="H64" s="106"/>
      <c r="I64" s="106"/>
      <c r="J64" s="107">
        <f>J89</f>
        <v>0</v>
      </c>
      <c r="L64" s="104"/>
    </row>
    <row r="65" spans="2:12" s="8" customFormat="1" ht="24.95" customHeight="1">
      <c r="B65" s="104"/>
      <c r="D65" s="105" t="s">
        <v>1399</v>
      </c>
      <c r="E65" s="106"/>
      <c r="F65" s="106"/>
      <c r="G65" s="106"/>
      <c r="H65" s="106"/>
      <c r="I65" s="106"/>
      <c r="J65" s="107">
        <f>J111</f>
        <v>0</v>
      </c>
      <c r="L65" s="104"/>
    </row>
    <row r="66" spans="2:12" s="8" customFormat="1" ht="24.95" customHeight="1">
      <c r="B66" s="104"/>
      <c r="D66" s="105" t="s">
        <v>1400</v>
      </c>
      <c r="E66" s="106"/>
      <c r="F66" s="106"/>
      <c r="G66" s="106"/>
      <c r="H66" s="106"/>
      <c r="I66" s="106"/>
      <c r="J66" s="107">
        <f>J126</f>
        <v>0</v>
      </c>
      <c r="L66" s="104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166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5" t="str">
        <f>E7</f>
        <v>ZŠ Milín - stavební úpravy hygienického zařízení</v>
      </c>
      <c r="F76" s="326"/>
      <c r="G76" s="326"/>
      <c r="H76" s="326"/>
      <c r="L76" s="33"/>
    </row>
    <row r="77" spans="2:12" ht="12" customHeight="1">
      <c r="B77" s="21"/>
      <c r="C77" s="28" t="s">
        <v>143</v>
      </c>
      <c r="L77" s="21"/>
    </row>
    <row r="78" spans="2:12" s="1" customFormat="1" ht="16.5" customHeight="1">
      <c r="B78" s="33"/>
      <c r="E78" s="325" t="s">
        <v>144</v>
      </c>
      <c r="F78" s="327"/>
      <c r="G78" s="327"/>
      <c r="H78" s="327"/>
      <c r="L78" s="33"/>
    </row>
    <row r="79" spans="2:12" s="1" customFormat="1" ht="12" customHeight="1">
      <c r="B79" s="33"/>
      <c r="C79" s="28" t="s">
        <v>145</v>
      </c>
      <c r="L79" s="33"/>
    </row>
    <row r="80" spans="2:12" s="1" customFormat="1" ht="16.5" customHeight="1">
      <c r="B80" s="33"/>
      <c r="E80" s="284" t="str">
        <f>E11</f>
        <v>SO_A3 - Vzduchotechnika</v>
      </c>
      <c r="F80" s="327"/>
      <c r="G80" s="327"/>
      <c r="H80" s="327"/>
      <c r="L80" s="33"/>
    </row>
    <row r="81" spans="2:65" s="1" customFormat="1" ht="6.95" customHeight="1">
      <c r="B81" s="33"/>
      <c r="L81" s="33"/>
    </row>
    <row r="82" spans="2:65" s="1" customFormat="1" ht="12" customHeight="1">
      <c r="B82" s="33"/>
      <c r="C82" s="28" t="s">
        <v>23</v>
      </c>
      <c r="F82" s="26" t="str">
        <f>F14</f>
        <v>Milín</v>
      </c>
      <c r="I82" s="28" t="s">
        <v>25</v>
      </c>
      <c r="J82" s="50" t="str">
        <f>IF(J14="","",J14)</f>
        <v>13. 4. 2025</v>
      </c>
      <c r="L82" s="33"/>
    </row>
    <row r="83" spans="2:65" s="1" customFormat="1" ht="6.95" customHeight="1">
      <c r="B83" s="33"/>
      <c r="L83" s="33"/>
    </row>
    <row r="84" spans="2:65" s="1" customFormat="1" ht="15.2" customHeight="1">
      <c r="B84" s="33"/>
      <c r="C84" s="28" t="s">
        <v>29</v>
      </c>
      <c r="F84" s="26" t="str">
        <f>E17</f>
        <v xml:space="preserve"> </v>
      </c>
      <c r="I84" s="28" t="s">
        <v>35</v>
      </c>
      <c r="J84" s="31" t="str">
        <f>E23</f>
        <v xml:space="preserve"> </v>
      </c>
      <c r="L84" s="33"/>
    </row>
    <row r="85" spans="2:65" s="1" customFormat="1" ht="15.2" customHeight="1">
      <c r="B85" s="33"/>
      <c r="C85" s="28" t="s">
        <v>33</v>
      </c>
      <c r="F85" s="26" t="str">
        <f>IF(E20="","",E20)</f>
        <v>Vyplň údaj</v>
      </c>
      <c r="I85" s="28" t="s">
        <v>37</v>
      </c>
      <c r="J85" s="31" t="str">
        <f>E26</f>
        <v xml:space="preserve"> </v>
      </c>
      <c r="L85" s="33"/>
    </row>
    <row r="86" spans="2:65" s="1" customFormat="1" ht="10.35" customHeight="1">
      <c r="B86" s="33"/>
      <c r="L86" s="33"/>
    </row>
    <row r="87" spans="2:65" s="10" customFormat="1" ht="29.25" customHeight="1">
      <c r="B87" s="112"/>
      <c r="C87" s="113" t="s">
        <v>167</v>
      </c>
      <c r="D87" s="114" t="s">
        <v>59</v>
      </c>
      <c r="E87" s="114" t="s">
        <v>55</v>
      </c>
      <c r="F87" s="114" t="s">
        <v>56</v>
      </c>
      <c r="G87" s="114" t="s">
        <v>168</v>
      </c>
      <c r="H87" s="114" t="s">
        <v>169</v>
      </c>
      <c r="I87" s="114" t="s">
        <v>170</v>
      </c>
      <c r="J87" s="114" t="s">
        <v>149</v>
      </c>
      <c r="K87" s="115" t="s">
        <v>171</v>
      </c>
      <c r="L87" s="112"/>
      <c r="M87" s="57" t="s">
        <v>20</v>
      </c>
      <c r="N87" s="58" t="s">
        <v>44</v>
      </c>
      <c r="O87" s="58" t="s">
        <v>172</v>
      </c>
      <c r="P87" s="58" t="s">
        <v>173</v>
      </c>
      <c r="Q87" s="58" t="s">
        <v>174</v>
      </c>
      <c r="R87" s="58" t="s">
        <v>175</v>
      </c>
      <c r="S87" s="58" t="s">
        <v>176</v>
      </c>
      <c r="T87" s="59" t="s">
        <v>177</v>
      </c>
    </row>
    <row r="88" spans="2:65" s="1" customFormat="1" ht="22.9" customHeight="1">
      <c r="B88" s="33"/>
      <c r="C88" s="62" t="s">
        <v>178</v>
      </c>
      <c r="J88" s="116">
        <f>BK88</f>
        <v>0</v>
      </c>
      <c r="L88" s="33"/>
      <c r="M88" s="60"/>
      <c r="N88" s="51"/>
      <c r="O88" s="51"/>
      <c r="P88" s="117">
        <f>P89+P111+P126</f>
        <v>0</v>
      </c>
      <c r="Q88" s="51"/>
      <c r="R88" s="117">
        <f>R89+R111+R126</f>
        <v>0</v>
      </c>
      <c r="S88" s="51"/>
      <c r="T88" s="118">
        <f>T89+T111+T126</f>
        <v>0</v>
      </c>
      <c r="AT88" s="18" t="s">
        <v>73</v>
      </c>
      <c r="AU88" s="18" t="s">
        <v>150</v>
      </c>
      <c r="BK88" s="119">
        <f>BK89+BK111+BK126</f>
        <v>0</v>
      </c>
    </row>
    <row r="89" spans="2:65" s="11" customFormat="1" ht="25.9" customHeight="1">
      <c r="B89" s="120"/>
      <c r="D89" s="121" t="s">
        <v>73</v>
      </c>
      <c r="E89" s="122" t="s">
        <v>1066</v>
      </c>
      <c r="F89" s="122" t="s">
        <v>1401</v>
      </c>
      <c r="I89" s="123"/>
      <c r="J89" s="124">
        <f>BK89</f>
        <v>0</v>
      </c>
      <c r="L89" s="120"/>
      <c r="M89" s="125"/>
      <c r="P89" s="126">
        <f>SUM(P90:P110)</f>
        <v>0</v>
      </c>
      <c r="R89" s="126">
        <f>SUM(R90:R110)</f>
        <v>0</v>
      </c>
      <c r="T89" s="127">
        <f>SUM(T90:T110)</f>
        <v>0</v>
      </c>
      <c r="AR89" s="121" t="s">
        <v>22</v>
      </c>
      <c r="AT89" s="128" t="s">
        <v>73</v>
      </c>
      <c r="AU89" s="128" t="s">
        <v>74</v>
      </c>
      <c r="AY89" s="121" t="s">
        <v>181</v>
      </c>
      <c r="BK89" s="129">
        <f>SUM(BK90:BK110)</f>
        <v>0</v>
      </c>
    </row>
    <row r="90" spans="2:65" s="1" customFormat="1" ht="37.9" customHeight="1">
      <c r="B90" s="33"/>
      <c r="C90" s="132" t="s">
        <v>231</v>
      </c>
      <c r="D90" s="132" t="s">
        <v>184</v>
      </c>
      <c r="E90" s="133" t="s">
        <v>22</v>
      </c>
      <c r="F90" s="134" t="s">
        <v>1402</v>
      </c>
      <c r="G90" s="135" t="s">
        <v>1070</v>
      </c>
      <c r="H90" s="136">
        <v>4</v>
      </c>
      <c r="I90" s="137"/>
      <c r="J90" s="138">
        <f t="shared" ref="J90:J110" si="0">ROUND(I90*H90,2)</f>
        <v>0</v>
      </c>
      <c r="K90" s="134" t="s">
        <v>20</v>
      </c>
      <c r="L90" s="33"/>
      <c r="M90" s="139" t="s">
        <v>20</v>
      </c>
      <c r="N90" s="140" t="s">
        <v>45</v>
      </c>
      <c r="P90" s="141">
        <f t="shared" ref="P90:P110" si="1">O90*H90</f>
        <v>0</v>
      </c>
      <c r="Q90" s="141">
        <v>0</v>
      </c>
      <c r="R90" s="141">
        <f t="shared" ref="R90:R110" si="2">Q90*H90</f>
        <v>0</v>
      </c>
      <c r="S90" s="141">
        <v>0</v>
      </c>
      <c r="T90" s="142">
        <f t="shared" ref="T90:T110" si="3">S90*H90</f>
        <v>0</v>
      </c>
      <c r="AR90" s="143" t="s">
        <v>189</v>
      </c>
      <c r="AT90" s="143" t="s">
        <v>184</v>
      </c>
      <c r="AU90" s="143" t="s">
        <v>22</v>
      </c>
      <c r="AY90" s="18" t="s">
        <v>181</v>
      </c>
      <c r="BE90" s="144">
        <f t="shared" ref="BE90:BE110" si="4">IF(N90="základní",J90,0)</f>
        <v>0</v>
      </c>
      <c r="BF90" s="144">
        <f t="shared" ref="BF90:BF110" si="5">IF(N90="snížená",J90,0)</f>
        <v>0</v>
      </c>
      <c r="BG90" s="144">
        <f t="shared" ref="BG90:BG110" si="6">IF(N90="zákl. přenesená",J90,0)</f>
        <v>0</v>
      </c>
      <c r="BH90" s="144">
        <f t="shared" ref="BH90:BH110" si="7">IF(N90="sníž. přenesená",J90,0)</f>
        <v>0</v>
      </c>
      <c r="BI90" s="144">
        <f t="shared" ref="BI90:BI110" si="8">IF(N90="nulová",J90,0)</f>
        <v>0</v>
      </c>
      <c r="BJ90" s="18" t="s">
        <v>22</v>
      </c>
      <c r="BK90" s="144">
        <f t="shared" ref="BK90:BK110" si="9">ROUND(I90*H90,2)</f>
        <v>0</v>
      </c>
      <c r="BL90" s="18" t="s">
        <v>189</v>
      </c>
      <c r="BM90" s="143" t="s">
        <v>1403</v>
      </c>
    </row>
    <row r="91" spans="2:65" s="1" customFormat="1" ht="37.9" customHeight="1">
      <c r="B91" s="33"/>
      <c r="C91" s="132" t="s">
        <v>262</v>
      </c>
      <c r="D91" s="132" t="s">
        <v>184</v>
      </c>
      <c r="E91" s="133" t="s">
        <v>1404</v>
      </c>
      <c r="F91" s="134" t="s">
        <v>1405</v>
      </c>
      <c r="G91" s="135" t="s">
        <v>1070</v>
      </c>
      <c r="H91" s="136">
        <v>1</v>
      </c>
      <c r="I91" s="137"/>
      <c r="J91" s="138">
        <f t="shared" si="0"/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si="1"/>
        <v>0</v>
      </c>
      <c r="Q91" s="141">
        <v>0</v>
      </c>
      <c r="R91" s="141">
        <f t="shared" si="2"/>
        <v>0</v>
      </c>
      <c r="S91" s="141">
        <v>0</v>
      </c>
      <c r="T91" s="142">
        <f t="shared" si="3"/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si="4"/>
        <v>0</v>
      </c>
      <c r="BF91" s="144">
        <f t="shared" si="5"/>
        <v>0</v>
      </c>
      <c r="BG91" s="144">
        <f t="shared" si="6"/>
        <v>0</v>
      </c>
      <c r="BH91" s="144">
        <f t="shared" si="7"/>
        <v>0</v>
      </c>
      <c r="BI91" s="144">
        <f t="shared" si="8"/>
        <v>0</v>
      </c>
      <c r="BJ91" s="18" t="s">
        <v>22</v>
      </c>
      <c r="BK91" s="144">
        <f t="shared" si="9"/>
        <v>0</v>
      </c>
      <c r="BL91" s="18" t="s">
        <v>189</v>
      </c>
      <c r="BM91" s="143" t="s">
        <v>1406</v>
      </c>
    </row>
    <row r="92" spans="2:65" s="1" customFormat="1" ht="37.9" customHeight="1">
      <c r="B92" s="33"/>
      <c r="C92" s="132" t="s">
        <v>267</v>
      </c>
      <c r="D92" s="132" t="s">
        <v>184</v>
      </c>
      <c r="E92" s="133" t="s">
        <v>82</v>
      </c>
      <c r="F92" s="134" t="s">
        <v>1407</v>
      </c>
      <c r="G92" s="135" t="s">
        <v>1070</v>
      </c>
      <c r="H92" s="136">
        <v>2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1408</v>
      </c>
    </row>
    <row r="93" spans="2:65" s="1" customFormat="1" ht="37.9" customHeight="1">
      <c r="B93" s="33"/>
      <c r="C93" s="132" t="s">
        <v>27</v>
      </c>
      <c r="D93" s="132" t="s">
        <v>184</v>
      </c>
      <c r="E93" s="133" t="s">
        <v>182</v>
      </c>
      <c r="F93" s="134" t="s">
        <v>1409</v>
      </c>
      <c r="G93" s="135" t="s">
        <v>1070</v>
      </c>
      <c r="H93" s="136">
        <v>10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1410</v>
      </c>
    </row>
    <row r="94" spans="2:65" s="1" customFormat="1" ht="37.9" customHeight="1">
      <c r="B94" s="33"/>
      <c r="C94" s="132" t="s">
        <v>8</v>
      </c>
      <c r="D94" s="132" t="s">
        <v>184</v>
      </c>
      <c r="E94" s="133" t="s">
        <v>216</v>
      </c>
      <c r="F94" s="134" t="s">
        <v>1411</v>
      </c>
      <c r="G94" s="135" t="s">
        <v>1070</v>
      </c>
      <c r="H94" s="136">
        <v>2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1412</v>
      </c>
    </row>
    <row r="95" spans="2:65" s="1" customFormat="1" ht="37.9" customHeight="1">
      <c r="B95" s="33"/>
      <c r="C95" s="132" t="s">
        <v>303</v>
      </c>
      <c r="D95" s="132" t="s">
        <v>184</v>
      </c>
      <c r="E95" s="133" t="s">
        <v>222</v>
      </c>
      <c r="F95" s="134" t="s">
        <v>1413</v>
      </c>
      <c r="G95" s="135" t="s">
        <v>1070</v>
      </c>
      <c r="H95" s="136">
        <v>4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1414</v>
      </c>
    </row>
    <row r="96" spans="2:65" s="1" customFormat="1" ht="33" customHeight="1">
      <c r="B96" s="33"/>
      <c r="C96" s="132" t="s">
        <v>7</v>
      </c>
      <c r="D96" s="132" t="s">
        <v>184</v>
      </c>
      <c r="E96" s="133" t="s">
        <v>1415</v>
      </c>
      <c r="F96" s="134" t="s">
        <v>1416</v>
      </c>
      <c r="G96" s="135" t="s">
        <v>1417</v>
      </c>
      <c r="H96" s="136">
        <v>4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1418</v>
      </c>
    </row>
    <row r="97" spans="2:65" s="1" customFormat="1" ht="24.2" customHeight="1">
      <c r="B97" s="33"/>
      <c r="C97" s="132" t="s">
        <v>359</v>
      </c>
      <c r="D97" s="132" t="s">
        <v>184</v>
      </c>
      <c r="E97" s="133" t="s">
        <v>1419</v>
      </c>
      <c r="F97" s="134" t="s">
        <v>1420</v>
      </c>
      <c r="G97" s="135" t="s">
        <v>1417</v>
      </c>
      <c r="H97" s="136">
        <v>3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1421</v>
      </c>
    </row>
    <row r="98" spans="2:65" s="1" customFormat="1" ht="24.2" customHeight="1">
      <c r="B98" s="33"/>
      <c r="C98" s="132" t="s">
        <v>365</v>
      </c>
      <c r="D98" s="132" t="s">
        <v>184</v>
      </c>
      <c r="E98" s="133" t="s">
        <v>1422</v>
      </c>
      <c r="F98" s="134" t="s">
        <v>1423</v>
      </c>
      <c r="G98" s="135" t="s">
        <v>1417</v>
      </c>
      <c r="H98" s="136">
        <v>6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1424</v>
      </c>
    </row>
    <row r="99" spans="2:65" s="1" customFormat="1" ht="24.2" customHeight="1">
      <c r="B99" s="33"/>
      <c r="C99" s="132" t="s">
        <v>370</v>
      </c>
      <c r="D99" s="132" t="s">
        <v>184</v>
      </c>
      <c r="E99" s="133" t="s">
        <v>1425</v>
      </c>
      <c r="F99" s="134" t="s">
        <v>1426</v>
      </c>
      <c r="G99" s="135" t="s">
        <v>1417</v>
      </c>
      <c r="H99" s="136">
        <v>1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1427</v>
      </c>
    </row>
    <row r="100" spans="2:65" s="1" customFormat="1" ht="24.2" customHeight="1">
      <c r="B100" s="33"/>
      <c r="C100" s="132" t="s">
        <v>378</v>
      </c>
      <c r="D100" s="132" t="s">
        <v>184</v>
      </c>
      <c r="E100" s="133" t="s">
        <v>1428</v>
      </c>
      <c r="F100" s="134" t="s">
        <v>1429</v>
      </c>
      <c r="G100" s="135" t="s">
        <v>211</v>
      </c>
      <c r="H100" s="136">
        <v>3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1430</v>
      </c>
    </row>
    <row r="101" spans="2:65" s="1" customFormat="1" ht="24.2" customHeight="1">
      <c r="B101" s="33"/>
      <c r="C101" s="132" t="s">
        <v>385</v>
      </c>
      <c r="D101" s="132" t="s">
        <v>184</v>
      </c>
      <c r="E101" s="133" t="s">
        <v>1431</v>
      </c>
      <c r="F101" s="134" t="s">
        <v>1432</v>
      </c>
      <c r="G101" s="135" t="s">
        <v>1239</v>
      </c>
      <c r="H101" s="136">
        <v>35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1433</v>
      </c>
    </row>
    <row r="102" spans="2:65" s="1" customFormat="1" ht="16.5" customHeight="1">
      <c r="B102" s="33"/>
      <c r="C102" s="132" t="s">
        <v>396</v>
      </c>
      <c r="D102" s="132" t="s">
        <v>184</v>
      </c>
      <c r="E102" s="133" t="s">
        <v>1434</v>
      </c>
      <c r="F102" s="134" t="s">
        <v>1435</v>
      </c>
      <c r="G102" s="135" t="s">
        <v>1070</v>
      </c>
      <c r="H102" s="136">
        <v>1</v>
      </c>
      <c r="I102" s="137"/>
      <c r="J102" s="138">
        <f t="shared" si="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22</v>
      </c>
      <c r="BK102" s="144">
        <f t="shared" si="9"/>
        <v>0</v>
      </c>
      <c r="BL102" s="18" t="s">
        <v>189</v>
      </c>
      <c r="BM102" s="143" t="s">
        <v>1436</v>
      </c>
    </row>
    <row r="103" spans="2:65" s="1" customFormat="1" ht="24.2" customHeight="1">
      <c r="B103" s="33"/>
      <c r="C103" s="132" t="s">
        <v>402</v>
      </c>
      <c r="D103" s="132" t="s">
        <v>184</v>
      </c>
      <c r="E103" s="133" t="s">
        <v>1437</v>
      </c>
      <c r="F103" s="134" t="s">
        <v>1438</v>
      </c>
      <c r="G103" s="135" t="s">
        <v>211</v>
      </c>
      <c r="H103" s="136">
        <v>1</v>
      </c>
      <c r="I103" s="137"/>
      <c r="J103" s="138">
        <f t="shared" si="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22</v>
      </c>
      <c r="BK103" s="144">
        <f t="shared" si="9"/>
        <v>0</v>
      </c>
      <c r="BL103" s="18" t="s">
        <v>189</v>
      </c>
      <c r="BM103" s="143" t="s">
        <v>1439</v>
      </c>
    </row>
    <row r="104" spans="2:65" s="1" customFormat="1" ht="24.2" customHeight="1">
      <c r="B104" s="33"/>
      <c r="C104" s="132" t="s">
        <v>409</v>
      </c>
      <c r="D104" s="132" t="s">
        <v>184</v>
      </c>
      <c r="E104" s="133" t="s">
        <v>1440</v>
      </c>
      <c r="F104" s="134" t="s">
        <v>1441</v>
      </c>
      <c r="G104" s="135" t="s">
        <v>1070</v>
      </c>
      <c r="H104" s="136">
        <v>4</v>
      </c>
      <c r="I104" s="137"/>
      <c r="J104" s="138">
        <f t="shared" si="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22</v>
      </c>
      <c r="BK104" s="144">
        <f t="shared" si="9"/>
        <v>0</v>
      </c>
      <c r="BL104" s="18" t="s">
        <v>189</v>
      </c>
      <c r="BM104" s="143" t="s">
        <v>1442</v>
      </c>
    </row>
    <row r="105" spans="2:65" s="1" customFormat="1" ht="24.2" customHeight="1">
      <c r="B105" s="33"/>
      <c r="C105" s="132" t="s">
        <v>418</v>
      </c>
      <c r="D105" s="132" t="s">
        <v>184</v>
      </c>
      <c r="E105" s="133" t="s">
        <v>1443</v>
      </c>
      <c r="F105" s="134" t="s">
        <v>1444</v>
      </c>
      <c r="G105" s="135" t="s">
        <v>1070</v>
      </c>
      <c r="H105" s="136">
        <v>3</v>
      </c>
      <c r="I105" s="137"/>
      <c r="J105" s="138">
        <f t="shared" si="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22</v>
      </c>
      <c r="BK105" s="144">
        <f t="shared" si="9"/>
        <v>0</v>
      </c>
      <c r="BL105" s="18" t="s">
        <v>189</v>
      </c>
      <c r="BM105" s="143" t="s">
        <v>1445</v>
      </c>
    </row>
    <row r="106" spans="2:65" s="1" customFormat="1" ht="142.15" customHeight="1">
      <c r="B106" s="33"/>
      <c r="C106" s="132" t="s">
        <v>424</v>
      </c>
      <c r="D106" s="132" t="s">
        <v>184</v>
      </c>
      <c r="E106" s="133" t="s">
        <v>1446</v>
      </c>
      <c r="F106" s="134" t="s">
        <v>1447</v>
      </c>
      <c r="G106" s="135" t="s">
        <v>1070</v>
      </c>
      <c r="H106" s="136">
        <v>1</v>
      </c>
      <c r="I106" s="137"/>
      <c r="J106" s="138">
        <f t="shared" si="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22</v>
      </c>
      <c r="BK106" s="144">
        <f t="shared" si="9"/>
        <v>0</v>
      </c>
      <c r="BL106" s="18" t="s">
        <v>189</v>
      </c>
      <c r="BM106" s="143" t="s">
        <v>1448</v>
      </c>
    </row>
    <row r="107" spans="2:65" s="1" customFormat="1" ht="24.2" customHeight="1">
      <c r="B107" s="33"/>
      <c r="C107" s="132" t="s">
        <v>431</v>
      </c>
      <c r="D107" s="132" t="s">
        <v>184</v>
      </c>
      <c r="E107" s="133" t="s">
        <v>1449</v>
      </c>
      <c r="F107" s="134" t="s">
        <v>1450</v>
      </c>
      <c r="G107" s="135" t="s">
        <v>1341</v>
      </c>
      <c r="H107" s="136">
        <v>2</v>
      </c>
      <c r="I107" s="137"/>
      <c r="J107" s="138">
        <f t="shared" si="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8" t="s">
        <v>22</v>
      </c>
      <c r="BK107" s="144">
        <f t="shared" si="9"/>
        <v>0</v>
      </c>
      <c r="BL107" s="18" t="s">
        <v>189</v>
      </c>
      <c r="BM107" s="143" t="s">
        <v>1451</v>
      </c>
    </row>
    <row r="108" spans="2:65" s="1" customFormat="1" ht="33" customHeight="1">
      <c r="B108" s="33"/>
      <c r="C108" s="132" t="s">
        <v>329</v>
      </c>
      <c r="D108" s="132" t="s">
        <v>184</v>
      </c>
      <c r="E108" s="133" t="s">
        <v>1452</v>
      </c>
      <c r="F108" s="134" t="s">
        <v>1453</v>
      </c>
      <c r="G108" s="135" t="s">
        <v>1417</v>
      </c>
      <c r="H108" s="136">
        <v>5</v>
      </c>
      <c r="I108" s="137"/>
      <c r="J108" s="138">
        <f t="shared" si="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8" t="s">
        <v>22</v>
      </c>
      <c r="BK108" s="144">
        <f t="shared" si="9"/>
        <v>0</v>
      </c>
      <c r="BL108" s="18" t="s">
        <v>189</v>
      </c>
      <c r="BM108" s="143" t="s">
        <v>1454</v>
      </c>
    </row>
    <row r="109" spans="2:65" s="1" customFormat="1" ht="33" customHeight="1">
      <c r="B109" s="33"/>
      <c r="C109" s="132" t="s">
        <v>337</v>
      </c>
      <c r="D109" s="132" t="s">
        <v>184</v>
      </c>
      <c r="E109" s="133" t="s">
        <v>1455</v>
      </c>
      <c r="F109" s="134" t="s">
        <v>1456</v>
      </c>
      <c r="G109" s="135" t="s">
        <v>1417</v>
      </c>
      <c r="H109" s="136">
        <v>23</v>
      </c>
      <c r="I109" s="137"/>
      <c r="J109" s="138">
        <f t="shared" si="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8" t="s">
        <v>22</v>
      </c>
      <c r="BK109" s="144">
        <f t="shared" si="9"/>
        <v>0</v>
      </c>
      <c r="BL109" s="18" t="s">
        <v>189</v>
      </c>
      <c r="BM109" s="143" t="s">
        <v>1457</v>
      </c>
    </row>
    <row r="110" spans="2:65" s="1" customFormat="1" ht="33" customHeight="1">
      <c r="B110" s="33"/>
      <c r="C110" s="132" t="s">
        <v>348</v>
      </c>
      <c r="D110" s="132" t="s">
        <v>184</v>
      </c>
      <c r="E110" s="133" t="s">
        <v>1458</v>
      </c>
      <c r="F110" s="134" t="s">
        <v>1459</v>
      </c>
      <c r="G110" s="135" t="s">
        <v>1417</v>
      </c>
      <c r="H110" s="136">
        <v>3</v>
      </c>
      <c r="I110" s="137"/>
      <c r="J110" s="138">
        <f t="shared" si="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8" t="s">
        <v>22</v>
      </c>
      <c r="BK110" s="144">
        <f t="shared" si="9"/>
        <v>0</v>
      </c>
      <c r="BL110" s="18" t="s">
        <v>189</v>
      </c>
      <c r="BM110" s="143" t="s">
        <v>1460</v>
      </c>
    </row>
    <row r="111" spans="2:65" s="11" customFormat="1" ht="25.9" customHeight="1">
      <c r="B111" s="120"/>
      <c r="D111" s="121" t="s">
        <v>73</v>
      </c>
      <c r="E111" s="122" t="s">
        <v>1078</v>
      </c>
      <c r="F111" s="122" t="s">
        <v>1461</v>
      </c>
      <c r="I111" s="123"/>
      <c r="J111" s="124">
        <f>BK111</f>
        <v>0</v>
      </c>
      <c r="L111" s="120"/>
      <c r="M111" s="125"/>
      <c r="P111" s="126">
        <f>SUM(P112:P125)</f>
        <v>0</v>
      </c>
      <c r="R111" s="126">
        <f>SUM(R112:R125)</f>
        <v>0</v>
      </c>
      <c r="T111" s="127">
        <f>SUM(T112:T125)</f>
        <v>0</v>
      </c>
      <c r="AR111" s="121" t="s">
        <v>22</v>
      </c>
      <c r="AT111" s="128" t="s">
        <v>73</v>
      </c>
      <c r="AU111" s="128" t="s">
        <v>74</v>
      </c>
      <c r="AY111" s="121" t="s">
        <v>181</v>
      </c>
      <c r="BK111" s="129">
        <f>SUM(BK112:BK125)</f>
        <v>0</v>
      </c>
    </row>
    <row r="112" spans="2:65" s="1" customFormat="1" ht="24.2" customHeight="1">
      <c r="B112" s="33"/>
      <c r="C112" s="132" t="s">
        <v>436</v>
      </c>
      <c r="D112" s="132" t="s">
        <v>184</v>
      </c>
      <c r="E112" s="133" t="s">
        <v>1462</v>
      </c>
      <c r="F112" s="134" t="s">
        <v>1463</v>
      </c>
      <c r="G112" s="135" t="s">
        <v>1070</v>
      </c>
      <c r="H112" s="136">
        <v>1</v>
      </c>
      <c r="I112" s="137"/>
      <c r="J112" s="138">
        <f t="shared" ref="J112:J125" si="10">ROUND(I112*H112,2)</f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ref="P112:P125" si="11">O112*H112</f>
        <v>0</v>
      </c>
      <c r="Q112" s="141">
        <v>0</v>
      </c>
      <c r="R112" s="141">
        <f t="shared" ref="R112:R125" si="12">Q112*H112</f>
        <v>0</v>
      </c>
      <c r="S112" s="141">
        <v>0</v>
      </c>
      <c r="T112" s="142">
        <f t="shared" ref="T112:T125" si="13">S112*H112</f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ref="BE112:BE125" si="14">IF(N112="základní",J112,0)</f>
        <v>0</v>
      </c>
      <c r="BF112" s="144">
        <f t="shared" ref="BF112:BF125" si="15">IF(N112="snížená",J112,0)</f>
        <v>0</v>
      </c>
      <c r="BG112" s="144">
        <f t="shared" ref="BG112:BG125" si="16">IF(N112="zákl. přenesená",J112,0)</f>
        <v>0</v>
      </c>
      <c r="BH112" s="144">
        <f t="shared" ref="BH112:BH125" si="17">IF(N112="sníž. přenesená",J112,0)</f>
        <v>0</v>
      </c>
      <c r="BI112" s="144">
        <f t="shared" ref="BI112:BI125" si="18">IF(N112="nulová",J112,0)</f>
        <v>0</v>
      </c>
      <c r="BJ112" s="18" t="s">
        <v>22</v>
      </c>
      <c r="BK112" s="144">
        <f t="shared" ref="BK112:BK125" si="19">ROUND(I112*H112,2)</f>
        <v>0</v>
      </c>
      <c r="BL112" s="18" t="s">
        <v>189</v>
      </c>
      <c r="BM112" s="143" t="s">
        <v>1464</v>
      </c>
    </row>
    <row r="113" spans="2:65" s="1" customFormat="1" ht="16.5" customHeight="1">
      <c r="B113" s="33"/>
      <c r="C113" s="132" t="s">
        <v>441</v>
      </c>
      <c r="D113" s="132" t="s">
        <v>184</v>
      </c>
      <c r="E113" s="133" t="s">
        <v>1465</v>
      </c>
      <c r="F113" s="134" t="s">
        <v>1466</v>
      </c>
      <c r="G113" s="135" t="s">
        <v>1070</v>
      </c>
      <c r="H113" s="136">
        <v>1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1467</v>
      </c>
    </row>
    <row r="114" spans="2:65" s="1" customFormat="1" ht="24.2" customHeight="1">
      <c r="B114" s="33"/>
      <c r="C114" s="132" t="s">
        <v>449</v>
      </c>
      <c r="D114" s="132" t="s">
        <v>184</v>
      </c>
      <c r="E114" s="133" t="s">
        <v>1468</v>
      </c>
      <c r="F114" s="134" t="s">
        <v>1469</v>
      </c>
      <c r="G114" s="135" t="s">
        <v>1341</v>
      </c>
      <c r="H114" s="136">
        <v>5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1470</v>
      </c>
    </row>
    <row r="115" spans="2:65" s="1" customFormat="1" ht="37.9" customHeight="1">
      <c r="B115" s="33"/>
      <c r="C115" s="132" t="s">
        <v>455</v>
      </c>
      <c r="D115" s="132" t="s">
        <v>184</v>
      </c>
      <c r="E115" s="133" t="s">
        <v>1471</v>
      </c>
      <c r="F115" s="134" t="s">
        <v>1472</v>
      </c>
      <c r="G115" s="135" t="s">
        <v>1070</v>
      </c>
      <c r="H115" s="136">
        <v>1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1473</v>
      </c>
    </row>
    <row r="116" spans="2:65" s="1" customFormat="1" ht="33" customHeight="1">
      <c r="B116" s="33"/>
      <c r="C116" s="132" t="s">
        <v>461</v>
      </c>
      <c r="D116" s="132" t="s">
        <v>184</v>
      </c>
      <c r="E116" s="133" t="s">
        <v>1474</v>
      </c>
      <c r="F116" s="134" t="s">
        <v>1475</v>
      </c>
      <c r="G116" s="135" t="s">
        <v>1341</v>
      </c>
      <c r="H116" s="136">
        <v>5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1476</v>
      </c>
    </row>
    <row r="117" spans="2:65" s="1" customFormat="1" ht="24.2" customHeight="1">
      <c r="B117" s="33"/>
      <c r="C117" s="132" t="s">
        <v>466</v>
      </c>
      <c r="D117" s="132" t="s">
        <v>184</v>
      </c>
      <c r="E117" s="133" t="s">
        <v>1477</v>
      </c>
      <c r="F117" s="134" t="s">
        <v>1478</v>
      </c>
      <c r="G117" s="135" t="s">
        <v>1070</v>
      </c>
      <c r="H117" s="136">
        <v>1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1479</v>
      </c>
    </row>
    <row r="118" spans="2:65" s="1" customFormat="1" ht="16.5" customHeight="1">
      <c r="B118" s="33"/>
      <c r="C118" s="132" t="s">
        <v>472</v>
      </c>
      <c r="D118" s="132" t="s">
        <v>184</v>
      </c>
      <c r="E118" s="133" t="s">
        <v>1480</v>
      </c>
      <c r="F118" s="134" t="s">
        <v>1481</v>
      </c>
      <c r="G118" s="135" t="s">
        <v>1341</v>
      </c>
      <c r="H118" s="136">
        <v>3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1482</v>
      </c>
    </row>
    <row r="119" spans="2:65" s="1" customFormat="1" ht="24.2" customHeight="1">
      <c r="B119" s="33"/>
      <c r="C119" s="132" t="s">
        <v>479</v>
      </c>
      <c r="D119" s="132" t="s">
        <v>184</v>
      </c>
      <c r="E119" s="133" t="s">
        <v>1483</v>
      </c>
      <c r="F119" s="134" t="s">
        <v>1484</v>
      </c>
      <c r="G119" s="135" t="s">
        <v>1070</v>
      </c>
      <c r="H119" s="136">
        <v>1</v>
      </c>
      <c r="I119" s="137"/>
      <c r="J119" s="138">
        <f t="shared" si="1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22</v>
      </c>
      <c r="BK119" s="144">
        <f t="shared" si="19"/>
        <v>0</v>
      </c>
      <c r="BL119" s="18" t="s">
        <v>189</v>
      </c>
      <c r="BM119" s="143" t="s">
        <v>1485</v>
      </c>
    </row>
    <row r="120" spans="2:65" s="1" customFormat="1" ht="16.5" customHeight="1">
      <c r="B120" s="33"/>
      <c r="C120" s="132" t="s">
        <v>488</v>
      </c>
      <c r="D120" s="132" t="s">
        <v>184</v>
      </c>
      <c r="E120" s="133" t="s">
        <v>1486</v>
      </c>
      <c r="F120" s="134" t="s">
        <v>1487</v>
      </c>
      <c r="G120" s="135" t="s">
        <v>1070</v>
      </c>
      <c r="H120" s="136">
        <v>1</v>
      </c>
      <c r="I120" s="137"/>
      <c r="J120" s="138">
        <f t="shared" si="1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11"/>
        <v>0</v>
      </c>
      <c r="Q120" s="141">
        <v>0</v>
      </c>
      <c r="R120" s="141">
        <f t="shared" si="12"/>
        <v>0</v>
      </c>
      <c r="S120" s="141">
        <v>0</v>
      </c>
      <c r="T120" s="142">
        <f t="shared" si="1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14"/>
        <v>0</v>
      </c>
      <c r="BF120" s="144">
        <f t="shared" si="15"/>
        <v>0</v>
      </c>
      <c r="BG120" s="144">
        <f t="shared" si="16"/>
        <v>0</v>
      </c>
      <c r="BH120" s="144">
        <f t="shared" si="17"/>
        <v>0</v>
      </c>
      <c r="BI120" s="144">
        <f t="shared" si="18"/>
        <v>0</v>
      </c>
      <c r="BJ120" s="18" t="s">
        <v>22</v>
      </c>
      <c r="BK120" s="144">
        <f t="shared" si="19"/>
        <v>0</v>
      </c>
      <c r="BL120" s="18" t="s">
        <v>189</v>
      </c>
      <c r="BM120" s="143" t="s">
        <v>1488</v>
      </c>
    </row>
    <row r="121" spans="2:65" s="1" customFormat="1" ht="24.2" customHeight="1">
      <c r="B121" s="33"/>
      <c r="C121" s="132" t="s">
        <v>494</v>
      </c>
      <c r="D121" s="132" t="s">
        <v>184</v>
      </c>
      <c r="E121" s="133" t="s">
        <v>1489</v>
      </c>
      <c r="F121" s="134" t="s">
        <v>1490</v>
      </c>
      <c r="G121" s="135" t="s">
        <v>1070</v>
      </c>
      <c r="H121" s="136">
        <v>1</v>
      </c>
      <c r="I121" s="137"/>
      <c r="J121" s="138">
        <f t="shared" si="1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14"/>
        <v>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22</v>
      </c>
      <c r="BK121" s="144">
        <f t="shared" si="19"/>
        <v>0</v>
      </c>
      <c r="BL121" s="18" t="s">
        <v>189</v>
      </c>
      <c r="BM121" s="143" t="s">
        <v>1491</v>
      </c>
    </row>
    <row r="122" spans="2:65" s="1" customFormat="1" ht="24.2" customHeight="1">
      <c r="B122" s="33"/>
      <c r="C122" s="132" t="s">
        <v>499</v>
      </c>
      <c r="D122" s="132" t="s">
        <v>184</v>
      </c>
      <c r="E122" s="133" t="s">
        <v>1492</v>
      </c>
      <c r="F122" s="134" t="s">
        <v>1493</v>
      </c>
      <c r="G122" s="135" t="s">
        <v>1070</v>
      </c>
      <c r="H122" s="136">
        <v>1</v>
      </c>
      <c r="I122" s="137"/>
      <c r="J122" s="138">
        <f t="shared" si="1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11"/>
        <v>0</v>
      </c>
      <c r="Q122" s="141">
        <v>0</v>
      </c>
      <c r="R122" s="141">
        <f t="shared" si="12"/>
        <v>0</v>
      </c>
      <c r="S122" s="141">
        <v>0</v>
      </c>
      <c r="T122" s="142">
        <f t="shared" si="1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14"/>
        <v>0</v>
      </c>
      <c r="BF122" s="144">
        <f t="shared" si="15"/>
        <v>0</v>
      </c>
      <c r="BG122" s="144">
        <f t="shared" si="16"/>
        <v>0</v>
      </c>
      <c r="BH122" s="144">
        <f t="shared" si="17"/>
        <v>0</v>
      </c>
      <c r="BI122" s="144">
        <f t="shared" si="18"/>
        <v>0</v>
      </c>
      <c r="BJ122" s="18" t="s">
        <v>22</v>
      </c>
      <c r="BK122" s="144">
        <f t="shared" si="19"/>
        <v>0</v>
      </c>
      <c r="BL122" s="18" t="s">
        <v>189</v>
      </c>
      <c r="BM122" s="143" t="s">
        <v>1494</v>
      </c>
    </row>
    <row r="123" spans="2:65" s="1" customFormat="1" ht="21.75" customHeight="1">
      <c r="B123" s="33"/>
      <c r="C123" s="132" t="s">
        <v>506</v>
      </c>
      <c r="D123" s="132" t="s">
        <v>184</v>
      </c>
      <c r="E123" s="133" t="s">
        <v>1495</v>
      </c>
      <c r="F123" s="134" t="s">
        <v>1496</v>
      </c>
      <c r="G123" s="135" t="s">
        <v>1070</v>
      </c>
      <c r="H123" s="136">
        <v>1</v>
      </c>
      <c r="I123" s="137"/>
      <c r="J123" s="138">
        <f t="shared" si="1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11"/>
        <v>0</v>
      </c>
      <c r="Q123" s="141">
        <v>0</v>
      </c>
      <c r="R123" s="141">
        <f t="shared" si="12"/>
        <v>0</v>
      </c>
      <c r="S123" s="141">
        <v>0</v>
      </c>
      <c r="T123" s="142">
        <f t="shared" si="1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14"/>
        <v>0</v>
      </c>
      <c r="BF123" s="144">
        <f t="shared" si="15"/>
        <v>0</v>
      </c>
      <c r="BG123" s="144">
        <f t="shared" si="16"/>
        <v>0</v>
      </c>
      <c r="BH123" s="144">
        <f t="shared" si="17"/>
        <v>0</v>
      </c>
      <c r="BI123" s="144">
        <f t="shared" si="18"/>
        <v>0</v>
      </c>
      <c r="BJ123" s="18" t="s">
        <v>22</v>
      </c>
      <c r="BK123" s="144">
        <f t="shared" si="19"/>
        <v>0</v>
      </c>
      <c r="BL123" s="18" t="s">
        <v>189</v>
      </c>
      <c r="BM123" s="143" t="s">
        <v>1497</v>
      </c>
    </row>
    <row r="124" spans="2:65" s="1" customFormat="1" ht="16.5" customHeight="1">
      <c r="B124" s="33"/>
      <c r="C124" s="132" t="s">
        <v>510</v>
      </c>
      <c r="D124" s="132" t="s">
        <v>184</v>
      </c>
      <c r="E124" s="133" t="s">
        <v>1498</v>
      </c>
      <c r="F124" s="134" t="s">
        <v>1499</v>
      </c>
      <c r="G124" s="135" t="s">
        <v>1070</v>
      </c>
      <c r="H124" s="136">
        <v>1</v>
      </c>
      <c r="I124" s="137"/>
      <c r="J124" s="138">
        <f t="shared" si="1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11"/>
        <v>0</v>
      </c>
      <c r="Q124" s="141">
        <v>0</v>
      </c>
      <c r="R124" s="141">
        <f t="shared" si="12"/>
        <v>0</v>
      </c>
      <c r="S124" s="141">
        <v>0</v>
      </c>
      <c r="T124" s="142">
        <f t="shared" si="1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14"/>
        <v>0</v>
      </c>
      <c r="BF124" s="144">
        <f t="shared" si="15"/>
        <v>0</v>
      </c>
      <c r="BG124" s="144">
        <f t="shared" si="16"/>
        <v>0</v>
      </c>
      <c r="BH124" s="144">
        <f t="shared" si="17"/>
        <v>0</v>
      </c>
      <c r="BI124" s="144">
        <f t="shared" si="18"/>
        <v>0</v>
      </c>
      <c r="BJ124" s="18" t="s">
        <v>22</v>
      </c>
      <c r="BK124" s="144">
        <f t="shared" si="19"/>
        <v>0</v>
      </c>
      <c r="BL124" s="18" t="s">
        <v>189</v>
      </c>
      <c r="BM124" s="143" t="s">
        <v>1500</v>
      </c>
    </row>
    <row r="125" spans="2:65" s="1" customFormat="1" ht="24.2" customHeight="1">
      <c r="B125" s="33"/>
      <c r="C125" s="132" t="s">
        <v>516</v>
      </c>
      <c r="D125" s="132" t="s">
        <v>184</v>
      </c>
      <c r="E125" s="133" t="s">
        <v>1501</v>
      </c>
      <c r="F125" s="134" t="s">
        <v>1502</v>
      </c>
      <c r="G125" s="135" t="s">
        <v>1070</v>
      </c>
      <c r="H125" s="136">
        <v>1</v>
      </c>
      <c r="I125" s="137"/>
      <c r="J125" s="138">
        <f t="shared" si="1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11"/>
        <v>0</v>
      </c>
      <c r="Q125" s="141">
        <v>0</v>
      </c>
      <c r="R125" s="141">
        <f t="shared" si="12"/>
        <v>0</v>
      </c>
      <c r="S125" s="141">
        <v>0</v>
      </c>
      <c r="T125" s="142">
        <f t="shared" si="1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14"/>
        <v>0</v>
      </c>
      <c r="BF125" s="144">
        <f t="shared" si="15"/>
        <v>0</v>
      </c>
      <c r="BG125" s="144">
        <f t="shared" si="16"/>
        <v>0</v>
      </c>
      <c r="BH125" s="144">
        <f t="shared" si="17"/>
        <v>0</v>
      </c>
      <c r="BI125" s="144">
        <f t="shared" si="18"/>
        <v>0</v>
      </c>
      <c r="BJ125" s="18" t="s">
        <v>22</v>
      </c>
      <c r="BK125" s="144">
        <f t="shared" si="19"/>
        <v>0</v>
      </c>
      <c r="BL125" s="18" t="s">
        <v>189</v>
      </c>
      <c r="BM125" s="143" t="s">
        <v>1503</v>
      </c>
    </row>
    <row r="126" spans="2:65" s="11" customFormat="1" ht="25.9" customHeight="1">
      <c r="B126" s="120"/>
      <c r="D126" s="121" t="s">
        <v>73</v>
      </c>
      <c r="E126" s="122" t="s">
        <v>1504</v>
      </c>
      <c r="F126" s="122" t="s">
        <v>1505</v>
      </c>
      <c r="I126" s="123"/>
      <c r="J126" s="124">
        <f>BK126</f>
        <v>0</v>
      </c>
      <c r="L126" s="120"/>
      <c r="M126" s="125"/>
      <c r="P126" s="126">
        <f>SUM(P127:P132)</f>
        <v>0</v>
      </c>
      <c r="R126" s="126">
        <f>SUM(R127:R132)</f>
        <v>0</v>
      </c>
      <c r="T126" s="127">
        <f>SUM(T127:T132)</f>
        <v>0</v>
      </c>
      <c r="AR126" s="121" t="s">
        <v>82</v>
      </c>
      <c r="AT126" s="128" t="s">
        <v>73</v>
      </c>
      <c r="AU126" s="128" t="s">
        <v>74</v>
      </c>
      <c r="AY126" s="121" t="s">
        <v>181</v>
      </c>
      <c r="BK126" s="129">
        <f>SUM(BK127:BK132)</f>
        <v>0</v>
      </c>
    </row>
    <row r="127" spans="2:65" s="1" customFormat="1" ht="24.2" customHeight="1">
      <c r="B127" s="33"/>
      <c r="C127" s="132" t="s">
        <v>22</v>
      </c>
      <c r="D127" s="132" t="s">
        <v>184</v>
      </c>
      <c r="E127" s="133" t="s">
        <v>1506</v>
      </c>
      <c r="F127" s="134" t="s">
        <v>1507</v>
      </c>
      <c r="G127" s="135" t="s">
        <v>1082</v>
      </c>
      <c r="H127" s="136">
        <v>8</v>
      </c>
      <c r="I127" s="137"/>
      <c r="J127" s="138">
        <f t="shared" ref="J127:J132" si="20">ROUND(I127*H127,2)</f>
        <v>0</v>
      </c>
      <c r="K127" s="134" t="s">
        <v>20</v>
      </c>
      <c r="L127" s="33"/>
      <c r="M127" s="139" t="s">
        <v>20</v>
      </c>
      <c r="N127" s="140" t="s">
        <v>45</v>
      </c>
      <c r="P127" s="141">
        <f t="shared" ref="P127:P132" si="21">O127*H127</f>
        <v>0</v>
      </c>
      <c r="Q127" s="141">
        <v>0</v>
      </c>
      <c r="R127" s="141">
        <f t="shared" ref="R127:R132" si="22">Q127*H127</f>
        <v>0</v>
      </c>
      <c r="S127" s="141">
        <v>0</v>
      </c>
      <c r="T127" s="142">
        <f t="shared" ref="T127:T132" si="23">S127*H127</f>
        <v>0</v>
      </c>
      <c r="AR127" s="143" t="s">
        <v>317</v>
      </c>
      <c r="AT127" s="143" t="s">
        <v>184</v>
      </c>
      <c r="AU127" s="143" t="s">
        <v>22</v>
      </c>
      <c r="AY127" s="18" t="s">
        <v>181</v>
      </c>
      <c r="BE127" s="144">
        <f t="shared" ref="BE127:BE132" si="24">IF(N127="základní",J127,0)</f>
        <v>0</v>
      </c>
      <c r="BF127" s="144">
        <f t="shared" ref="BF127:BF132" si="25">IF(N127="snížená",J127,0)</f>
        <v>0</v>
      </c>
      <c r="BG127" s="144">
        <f t="shared" ref="BG127:BG132" si="26">IF(N127="zákl. přenesená",J127,0)</f>
        <v>0</v>
      </c>
      <c r="BH127" s="144">
        <f t="shared" ref="BH127:BH132" si="27">IF(N127="sníž. přenesená",J127,0)</f>
        <v>0</v>
      </c>
      <c r="BI127" s="144">
        <f t="shared" ref="BI127:BI132" si="28">IF(N127="nulová",J127,0)</f>
        <v>0</v>
      </c>
      <c r="BJ127" s="18" t="s">
        <v>22</v>
      </c>
      <c r="BK127" s="144">
        <f t="shared" ref="BK127:BK132" si="29">ROUND(I127*H127,2)</f>
        <v>0</v>
      </c>
      <c r="BL127" s="18" t="s">
        <v>317</v>
      </c>
      <c r="BM127" s="143" t="s">
        <v>1508</v>
      </c>
    </row>
    <row r="128" spans="2:65" s="1" customFormat="1" ht="24.2" customHeight="1">
      <c r="B128" s="33"/>
      <c r="C128" s="132" t="s">
        <v>82</v>
      </c>
      <c r="D128" s="132" t="s">
        <v>184</v>
      </c>
      <c r="E128" s="133" t="s">
        <v>1509</v>
      </c>
      <c r="F128" s="134" t="s">
        <v>1510</v>
      </c>
      <c r="G128" s="135" t="s">
        <v>1082</v>
      </c>
      <c r="H128" s="136">
        <v>15</v>
      </c>
      <c r="I128" s="137"/>
      <c r="J128" s="138">
        <f t="shared" si="20"/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 t="shared" si="21"/>
        <v>0</v>
      </c>
      <c r="Q128" s="141">
        <v>0</v>
      </c>
      <c r="R128" s="141">
        <f t="shared" si="22"/>
        <v>0</v>
      </c>
      <c r="S128" s="141">
        <v>0</v>
      </c>
      <c r="T128" s="142">
        <f t="shared" si="23"/>
        <v>0</v>
      </c>
      <c r="AR128" s="143" t="s">
        <v>317</v>
      </c>
      <c r="AT128" s="143" t="s">
        <v>184</v>
      </c>
      <c r="AU128" s="143" t="s">
        <v>22</v>
      </c>
      <c r="AY128" s="18" t="s">
        <v>181</v>
      </c>
      <c r="BE128" s="144">
        <f t="shared" si="24"/>
        <v>0</v>
      </c>
      <c r="BF128" s="144">
        <f t="shared" si="25"/>
        <v>0</v>
      </c>
      <c r="BG128" s="144">
        <f t="shared" si="26"/>
        <v>0</v>
      </c>
      <c r="BH128" s="144">
        <f t="shared" si="27"/>
        <v>0</v>
      </c>
      <c r="BI128" s="144">
        <f t="shared" si="28"/>
        <v>0</v>
      </c>
      <c r="BJ128" s="18" t="s">
        <v>22</v>
      </c>
      <c r="BK128" s="144">
        <f t="shared" si="29"/>
        <v>0</v>
      </c>
      <c r="BL128" s="18" t="s">
        <v>317</v>
      </c>
      <c r="BM128" s="143" t="s">
        <v>1511</v>
      </c>
    </row>
    <row r="129" spans="2:65" s="1" customFormat="1" ht="24.2" customHeight="1">
      <c r="B129" s="33"/>
      <c r="C129" s="132" t="s">
        <v>182</v>
      </c>
      <c r="D129" s="132" t="s">
        <v>184</v>
      </c>
      <c r="E129" s="133" t="s">
        <v>1512</v>
      </c>
      <c r="F129" s="134" t="s">
        <v>1513</v>
      </c>
      <c r="G129" s="135" t="s">
        <v>1417</v>
      </c>
      <c r="H129" s="136">
        <v>35</v>
      </c>
      <c r="I129" s="137"/>
      <c r="J129" s="138">
        <f t="shared" si="20"/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 t="shared" si="21"/>
        <v>0</v>
      </c>
      <c r="Q129" s="141">
        <v>0</v>
      </c>
      <c r="R129" s="141">
        <f t="shared" si="22"/>
        <v>0</v>
      </c>
      <c r="S129" s="141">
        <v>0</v>
      </c>
      <c r="T129" s="142">
        <f t="shared" si="23"/>
        <v>0</v>
      </c>
      <c r="AR129" s="143" t="s">
        <v>317</v>
      </c>
      <c r="AT129" s="143" t="s">
        <v>184</v>
      </c>
      <c r="AU129" s="143" t="s">
        <v>22</v>
      </c>
      <c r="AY129" s="18" t="s">
        <v>181</v>
      </c>
      <c r="BE129" s="144">
        <f t="shared" si="24"/>
        <v>0</v>
      </c>
      <c r="BF129" s="144">
        <f t="shared" si="25"/>
        <v>0</v>
      </c>
      <c r="BG129" s="144">
        <f t="shared" si="26"/>
        <v>0</v>
      </c>
      <c r="BH129" s="144">
        <f t="shared" si="27"/>
        <v>0</v>
      </c>
      <c r="BI129" s="144">
        <f t="shared" si="28"/>
        <v>0</v>
      </c>
      <c r="BJ129" s="18" t="s">
        <v>22</v>
      </c>
      <c r="BK129" s="144">
        <f t="shared" si="29"/>
        <v>0</v>
      </c>
      <c r="BL129" s="18" t="s">
        <v>317</v>
      </c>
      <c r="BM129" s="143" t="s">
        <v>1514</v>
      </c>
    </row>
    <row r="130" spans="2:65" s="1" customFormat="1" ht="16.5" customHeight="1">
      <c r="B130" s="33"/>
      <c r="C130" s="132" t="s">
        <v>189</v>
      </c>
      <c r="D130" s="132" t="s">
        <v>184</v>
      </c>
      <c r="E130" s="133" t="s">
        <v>1515</v>
      </c>
      <c r="F130" s="134" t="s">
        <v>1516</v>
      </c>
      <c r="G130" s="135" t="s">
        <v>452</v>
      </c>
      <c r="H130" s="136">
        <v>0.15</v>
      </c>
      <c r="I130" s="137"/>
      <c r="J130" s="138">
        <f t="shared" si="20"/>
        <v>0</v>
      </c>
      <c r="K130" s="134" t="s">
        <v>20</v>
      </c>
      <c r="L130" s="33"/>
      <c r="M130" s="139" t="s">
        <v>20</v>
      </c>
      <c r="N130" s="140" t="s">
        <v>45</v>
      </c>
      <c r="P130" s="141">
        <f t="shared" si="21"/>
        <v>0</v>
      </c>
      <c r="Q130" s="141">
        <v>0</v>
      </c>
      <c r="R130" s="141">
        <f t="shared" si="22"/>
        <v>0</v>
      </c>
      <c r="S130" s="141">
        <v>0</v>
      </c>
      <c r="T130" s="142">
        <f t="shared" si="23"/>
        <v>0</v>
      </c>
      <c r="AR130" s="143" t="s">
        <v>317</v>
      </c>
      <c r="AT130" s="143" t="s">
        <v>184</v>
      </c>
      <c r="AU130" s="143" t="s">
        <v>22</v>
      </c>
      <c r="AY130" s="18" t="s">
        <v>181</v>
      </c>
      <c r="BE130" s="144">
        <f t="shared" si="24"/>
        <v>0</v>
      </c>
      <c r="BF130" s="144">
        <f t="shared" si="25"/>
        <v>0</v>
      </c>
      <c r="BG130" s="144">
        <f t="shared" si="26"/>
        <v>0</v>
      </c>
      <c r="BH130" s="144">
        <f t="shared" si="27"/>
        <v>0</v>
      </c>
      <c r="BI130" s="144">
        <f t="shared" si="28"/>
        <v>0</v>
      </c>
      <c r="BJ130" s="18" t="s">
        <v>22</v>
      </c>
      <c r="BK130" s="144">
        <f t="shared" si="29"/>
        <v>0</v>
      </c>
      <c r="BL130" s="18" t="s">
        <v>317</v>
      </c>
      <c r="BM130" s="143" t="s">
        <v>1517</v>
      </c>
    </row>
    <row r="131" spans="2:65" s="1" customFormat="1" ht="16.5" customHeight="1">
      <c r="B131" s="33"/>
      <c r="C131" s="132" t="s">
        <v>216</v>
      </c>
      <c r="D131" s="132" t="s">
        <v>184</v>
      </c>
      <c r="E131" s="133" t="s">
        <v>1518</v>
      </c>
      <c r="F131" s="134" t="s">
        <v>1519</v>
      </c>
      <c r="G131" s="135" t="s">
        <v>1239</v>
      </c>
      <c r="H131" s="136">
        <v>10</v>
      </c>
      <c r="I131" s="137"/>
      <c r="J131" s="138">
        <f t="shared" si="20"/>
        <v>0</v>
      </c>
      <c r="K131" s="134" t="s">
        <v>20</v>
      </c>
      <c r="L131" s="33"/>
      <c r="M131" s="139" t="s">
        <v>20</v>
      </c>
      <c r="N131" s="140" t="s">
        <v>45</v>
      </c>
      <c r="P131" s="141">
        <f t="shared" si="21"/>
        <v>0</v>
      </c>
      <c r="Q131" s="141">
        <v>0</v>
      </c>
      <c r="R131" s="141">
        <f t="shared" si="22"/>
        <v>0</v>
      </c>
      <c r="S131" s="141">
        <v>0</v>
      </c>
      <c r="T131" s="142">
        <f t="shared" si="23"/>
        <v>0</v>
      </c>
      <c r="AR131" s="143" t="s">
        <v>317</v>
      </c>
      <c r="AT131" s="143" t="s">
        <v>184</v>
      </c>
      <c r="AU131" s="143" t="s">
        <v>22</v>
      </c>
      <c r="AY131" s="18" t="s">
        <v>181</v>
      </c>
      <c r="BE131" s="144">
        <f t="shared" si="24"/>
        <v>0</v>
      </c>
      <c r="BF131" s="144">
        <f t="shared" si="25"/>
        <v>0</v>
      </c>
      <c r="BG131" s="144">
        <f t="shared" si="26"/>
        <v>0</v>
      </c>
      <c r="BH131" s="144">
        <f t="shared" si="27"/>
        <v>0</v>
      </c>
      <c r="BI131" s="144">
        <f t="shared" si="28"/>
        <v>0</v>
      </c>
      <c r="BJ131" s="18" t="s">
        <v>22</v>
      </c>
      <c r="BK131" s="144">
        <f t="shared" si="29"/>
        <v>0</v>
      </c>
      <c r="BL131" s="18" t="s">
        <v>317</v>
      </c>
      <c r="BM131" s="143" t="s">
        <v>1520</v>
      </c>
    </row>
    <row r="132" spans="2:65" s="1" customFormat="1" ht="24.2" customHeight="1">
      <c r="B132" s="33"/>
      <c r="C132" s="132" t="s">
        <v>222</v>
      </c>
      <c r="D132" s="132" t="s">
        <v>184</v>
      </c>
      <c r="E132" s="133" t="s">
        <v>1521</v>
      </c>
      <c r="F132" s="134" t="s">
        <v>1522</v>
      </c>
      <c r="G132" s="135" t="s">
        <v>1082</v>
      </c>
      <c r="H132" s="136">
        <v>1</v>
      </c>
      <c r="I132" s="137"/>
      <c r="J132" s="138">
        <f t="shared" si="20"/>
        <v>0</v>
      </c>
      <c r="K132" s="134" t="s">
        <v>20</v>
      </c>
      <c r="L132" s="33"/>
      <c r="M132" s="190" t="s">
        <v>20</v>
      </c>
      <c r="N132" s="191" t="s">
        <v>45</v>
      </c>
      <c r="O132" s="192"/>
      <c r="P132" s="193">
        <f t="shared" si="21"/>
        <v>0</v>
      </c>
      <c r="Q132" s="193">
        <v>0</v>
      </c>
      <c r="R132" s="193">
        <f t="shared" si="22"/>
        <v>0</v>
      </c>
      <c r="S132" s="193">
        <v>0</v>
      </c>
      <c r="T132" s="194">
        <f t="shared" si="23"/>
        <v>0</v>
      </c>
      <c r="AR132" s="143" t="s">
        <v>317</v>
      </c>
      <c r="AT132" s="143" t="s">
        <v>184</v>
      </c>
      <c r="AU132" s="143" t="s">
        <v>22</v>
      </c>
      <c r="AY132" s="18" t="s">
        <v>181</v>
      </c>
      <c r="BE132" s="144">
        <f t="shared" si="24"/>
        <v>0</v>
      </c>
      <c r="BF132" s="144">
        <f t="shared" si="25"/>
        <v>0</v>
      </c>
      <c r="BG132" s="144">
        <f t="shared" si="26"/>
        <v>0</v>
      </c>
      <c r="BH132" s="144">
        <f t="shared" si="27"/>
        <v>0</v>
      </c>
      <c r="BI132" s="144">
        <f t="shared" si="28"/>
        <v>0</v>
      </c>
      <c r="BJ132" s="18" t="s">
        <v>22</v>
      </c>
      <c r="BK132" s="144">
        <f t="shared" si="29"/>
        <v>0</v>
      </c>
      <c r="BL132" s="18" t="s">
        <v>317</v>
      </c>
      <c r="BM132" s="143" t="s">
        <v>1523</v>
      </c>
    </row>
    <row r="133" spans="2:65" s="1" customFormat="1" ht="6.95" customHeight="1">
      <c r="B133" s="42"/>
      <c r="C133" s="43"/>
      <c r="D133" s="43"/>
      <c r="E133" s="43"/>
      <c r="F133" s="43"/>
      <c r="G133" s="43"/>
      <c r="H133" s="43"/>
      <c r="I133" s="43"/>
      <c r="J133" s="43"/>
      <c r="K133" s="43"/>
      <c r="L133" s="33"/>
    </row>
  </sheetData>
  <sheetProtection algorithmName="SHA-512" hashValue="aAwaYXTwm1Pi7GsIZI73WgAkF/ZbA2ZcvQQWBm9SJRlJA9UCe+LR5v8gKz1fhdVH2FP91hx8SYYI8XpaFkhNqQ==" saltValue="ajGV9OIxTdH+6sWOiuC0yk49IV/9a9NKso7sSXICTyGAgHPcPX1qeE+fRkHjbv8KNQvbcWsSt1jA6E56fUY2hA==" spinCount="100000" sheet="1" objects="1" scenarios="1" formatColumns="0" formatRows="0" autoFilter="0"/>
  <autoFilter ref="C87:K132" xr:uid="{00000000-0009-0000-0000-000004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9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99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144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1524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ROUND(J87,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ROUND((SUM(BE87:BE90)),  2)</f>
        <v>0</v>
      </c>
      <c r="I35" s="94">
        <v>0.21</v>
      </c>
      <c r="J35" s="84">
        <f>ROUND(((SUM(BE87:BE90))*I35),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ROUND((SUM(BF87:BF90)),  2)</f>
        <v>0</v>
      </c>
      <c r="I36" s="94">
        <v>0.12</v>
      </c>
      <c r="J36" s="84">
        <f>ROUND(((SUM(BF87:BF90))*I36),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ROUND((SUM(BG87:BG90)),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ROUND((SUM(BH87:BH90)),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ROUND((SUM(BI87:BI90)),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144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VRN_A - Vedlejší náklady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J87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1525</v>
      </c>
      <c r="E64" s="106"/>
      <c r="F64" s="106"/>
      <c r="G64" s="106"/>
      <c r="H64" s="106"/>
      <c r="I64" s="106"/>
      <c r="J64" s="107">
        <f>J88</f>
        <v>0</v>
      </c>
      <c r="L64" s="104"/>
    </row>
    <row r="65" spans="2:12" s="9" customFormat="1" ht="19.899999999999999" customHeight="1">
      <c r="B65" s="108"/>
      <c r="D65" s="109" t="s">
        <v>1526</v>
      </c>
      <c r="E65" s="110"/>
      <c r="F65" s="110"/>
      <c r="G65" s="110"/>
      <c r="H65" s="110"/>
      <c r="I65" s="110"/>
      <c r="J65" s="111">
        <f>J89</f>
        <v>0</v>
      </c>
      <c r="L65" s="108"/>
    </row>
    <row r="66" spans="2:12" s="1" customFormat="1" ht="21.75" customHeight="1">
      <c r="B66" s="33"/>
      <c r="L66" s="33"/>
    </row>
    <row r="67" spans="2:12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3"/>
    </row>
    <row r="71" spans="2:12" s="1" customFormat="1" ht="6.95" customHeight="1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33"/>
    </row>
    <row r="72" spans="2:12" s="1" customFormat="1" ht="24.95" customHeight="1">
      <c r="B72" s="33"/>
      <c r="C72" s="22" t="s">
        <v>166</v>
      </c>
      <c r="L72" s="33"/>
    </row>
    <row r="73" spans="2:12" s="1" customFormat="1" ht="6.95" customHeight="1">
      <c r="B73" s="33"/>
      <c r="L73" s="33"/>
    </row>
    <row r="74" spans="2:12" s="1" customFormat="1" ht="12" customHeight="1">
      <c r="B74" s="33"/>
      <c r="C74" s="28" t="s">
        <v>16</v>
      </c>
      <c r="L74" s="33"/>
    </row>
    <row r="75" spans="2:12" s="1" customFormat="1" ht="16.5" customHeight="1">
      <c r="B75" s="33"/>
      <c r="E75" s="325" t="str">
        <f>E7</f>
        <v>ZŠ Milín - stavební úpravy hygienického zařízení</v>
      </c>
      <c r="F75" s="326"/>
      <c r="G75" s="326"/>
      <c r="H75" s="326"/>
      <c r="L75" s="33"/>
    </row>
    <row r="76" spans="2:12" ht="12" customHeight="1">
      <c r="B76" s="21"/>
      <c r="C76" s="28" t="s">
        <v>143</v>
      </c>
      <c r="L76" s="21"/>
    </row>
    <row r="77" spans="2:12" s="1" customFormat="1" ht="16.5" customHeight="1">
      <c r="B77" s="33"/>
      <c r="E77" s="325" t="s">
        <v>144</v>
      </c>
      <c r="F77" s="327"/>
      <c r="G77" s="327"/>
      <c r="H77" s="327"/>
      <c r="L77" s="33"/>
    </row>
    <row r="78" spans="2:12" s="1" customFormat="1" ht="12" customHeight="1">
      <c r="B78" s="33"/>
      <c r="C78" s="28" t="s">
        <v>145</v>
      </c>
      <c r="L78" s="33"/>
    </row>
    <row r="79" spans="2:12" s="1" customFormat="1" ht="16.5" customHeight="1">
      <c r="B79" s="33"/>
      <c r="E79" s="284" t="str">
        <f>E11</f>
        <v>VRN_A - Vedlejší náklady</v>
      </c>
      <c r="F79" s="327"/>
      <c r="G79" s="327"/>
      <c r="H79" s="327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23</v>
      </c>
      <c r="F81" s="26" t="str">
        <f>F14</f>
        <v>Milín</v>
      </c>
      <c r="I81" s="28" t="s">
        <v>25</v>
      </c>
      <c r="J81" s="50" t="str">
        <f>IF(J14="","",J14)</f>
        <v>13. 4. 2025</v>
      </c>
      <c r="L81" s="33"/>
    </row>
    <row r="82" spans="2:65" s="1" customFormat="1" ht="6.95" customHeight="1">
      <c r="B82" s="33"/>
      <c r="L82" s="33"/>
    </row>
    <row r="83" spans="2:65" s="1" customFormat="1" ht="15.2" customHeight="1">
      <c r="B83" s="33"/>
      <c r="C83" s="28" t="s">
        <v>29</v>
      </c>
      <c r="F83" s="26" t="str">
        <f>E17</f>
        <v xml:space="preserve"> </v>
      </c>
      <c r="I83" s="28" t="s">
        <v>35</v>
      </c>
      <c r="J83" s="31" t="str">
        <f>E23</f>
        <v xml:space="preserve"> </v>
      </c>
      <c r="L83" s="33"/>
    </row>
    <row r="84" spans="2:65" s="1" customFormat="1" ht="15.2" customHeight="1">
      <c r="B84" s="33"/>
      <c r="C84" s="28" t="s">
        <v>33</v>
      </c>
      <c r="F84" s="26" t="str">
        <f>IF(E20="","",E20)</f>
        <v>Vyplň údaj</v>
      </c>
      <c r="I84" s="28" t="s">
        <v>37</v>
      </c>
      <c r="J84" s="31" t="str">
        <f>E26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12"/>
      <c r="C86" s="113" t="s">
        <v>167</v>
      </c>
      <c r="D86" s="114" t="s">
        <v>59</v>
      </c>
      <c r="E86" s="114" t="s">
        <v>55</v>
      </c>
      <c r="F86" s="114" t="s">
        <v>56</v>
      </c>
      <c r="G86" s="114" t="s">
        <v>168</v>
      </c>
      <c r="H86" s="114" t="s">
        <v>169</v>
      </c>
      <c r="I86" s="114" t="s">
        <v>170</v>
      </c>
      <c r="J86" s="114" t="s">
        <v>149</v>
      </c>
      <c r="K86" s="115" t="s">
        <v>171</v>
      </c>
      <c r="L86" s="112"/>
      <c r="M86" s="57" t="s">
        <v>20</v>
      </c>
      <c r="N86" s="58" t="s">
        <v>44</v>
      </c>
      <c r="O86" s="58" t="s">
        <v>172</v>
      </c>
      <c r="P86" s="58" t="s">
        <v>173</v>
      </c>
      <c r="Q86" s="58" t="s">
        <v>174</v>
      </c>
      <c r="R86" s="58" t="s">
        <v>175</v>
      </c>
      <c r="S86" s="58" t="s">
        <v>176</v>
      </c>
      <c r="T86" s="59" t="s">
        <v>177</v>
      </c>
    </row>
    <row r="87" spans="2:65" s="1" customFormat="1" ht="22.9" customHeight="1">
      <c r="B87" s="33"/>
      <c r="C87" s="62" t="s">
        <v>178</v>
      </c>
      <c r="J87" s="116">
        <f>BK87</f>
        <v>0</v>
      </c>
      <c r="L87" s="33"/>
      <c r="M87" s="60"/>
      <c r="N87" s="51"/>
      <c r="O87" s="51"/>
      <c r="P87" s="117">
        <f>P88</f>
        <v>0</v>
      </c>
      <c r="Q87" s="51"/>
      <c r="R87" s="117">
        <f>R88</f>
        <v>0</v>
      </c>
      <c r="S87" s="51"/>
      <c r="T87" s="118">
        <f>T88</f>
        <v>0</v>
      </c>
      <c r="AT87" s="18" t="s">
        <v>73</v>
      </c>
      <c r="AU87" s="18" t="s">
        <v>150</v>
      </c>
      <c r="BK87" s="119">
        <f>BK88</f>
        <v>0</v>
      </c>
    </row>
    <row r="88" spans="2:65" s="11" customFormat="1" ht="25.9" customHeight="1">
      <c r="B88" s="120"/>
      <c r="D88" s="121" t="s">
        <v>73</v>
      </c>
      <c r="E88" s="122" t="s">
        <v>1527</v>
      </c>
      <c r="F88" s="122" t="s">
        <v>1528</v>
      </c>
      <c r="I88" s="123"/>
      <c r="J88" s="124">
        <f>BK88</f>
        <v>0</v>
      </c>
      <c r="L88" s="120"/>
      <c r="M88" s="125"/>
      <c r="P88" s="126">
        <f>P89</f>
        <v>0</v>
      </c>
      <c r="R88" s="126">
        <f>R89</f>
        <v>0</v>
      </c>
      <c r="T88" s="127">
        <f>T89</f>
        <v>0</v>
      </c>
      <c r="AR88" s="121" t="s">
        <v>216</v>
      </c>
      <c r="AT88" s="128" t="s">
        <v>73</v>
      </c>
      <c r="AU88" s="128" t="s">
        <v>74</v>
      </c>
      <c r="AY88" s="121" t="s">
        <v>181</v>
      </c>
      <c r="BK88" s="129">
        <f>BK89</f>
        <v>0</v>
      </c>
    </row>
    <row r="89" spans="2:65" s="11" customFormat="1" ht="22.9" customHeight="1">
      <c r="B89" s="120"/>
      <c r="D89" s="121" t="s">
        <v>73</v>
      </c>
      <c r="E89" s="130" t="s">
        <v>1529</v>
      </c>
      <c r="F89" s="130" t="s">
        <v>1530</v>
      </c>
      <c r="I89" s="123"/>
      <c r="J89" s="131">
        <f>BK89</f>
        <v>0</v>
      </c>
      <c r="L89" s="120"/>
      <c r="M89" s="125"/>
      <c r="P89" s="126">
        <f>P90</f>
        <v>0</v>
      </c>
      <c r="R89" s="126">
        <f>R90</f>
        <v>0</v>
      </c>
      <c r="T89" s="127">
        <f>T90</f>
        <v>0</v>
      </c>
      <c r="AR89" s="121" t="s">
        <v>216</v>
      </c>
      <c r="AT89" s="128" t="s">
        <v>73</v>
      </c>
      <c r="AU89" s="128" t="s">
        <v>22</v>
      </c>
      <c r="AY89" s="121" t="s">
        <v>181</v>
      </c>
      <c r="BK89" s="129">
        <f>BK90</f>
        <v>0</v>
      </c>
    </row>
    <row r="90" spans="2:65" s="1" customFormat="1" ht="101.25" customHeight="1">
      <c r="B90" s="33"/>
      <c r="C90" s="132" t="s">
        <v>22</v>
      </c>
      <c r="D90" s="132" t="s">
        <v>184</v>
      </c>
      <c r="E90" s="133" t="s">
        <v>1531</v>
      </c>
      <c r="F90" s="134" t="s">
        <v>1532</v>
      </c>
      <c r="G90" s="135" t="s">
        <v>1533</v>
      </c>
      <c r="H90" s="198"/>
      <c r="I90" s="137"/>
      <c r="J90" s="138">
        <f>ROUND(I90*H90,2)</f>
        <v>0</v>
      </c>
      <c r="K90" s="134" t="s">
        <v>20</v>
      </c>
      <c r="L90" s="33"/>
      <c r="M90" s="190" t="s">
        <v>20</v>
      </c>
      <c r="N90" s="191" t="s">
        <v>45</v>
      </c>
      <c r="O90" s="192"/>
      <c r="P90" s="193">
        <f>O90*H90</f>
        <v>0</v>
      </c>
      <c r="Q90" s="193">
        <v>0</v>
      </c>
      <c r="R90" s="193">
        <f>Q90*H90</f>
        <v>0</v>
      </c>
      <c r="S90" s="193">
        <v>0</v>
      </c>
      <c r="T90" s="194">
        <f>S90*H90</f>
        <v>0</v>
      </c>
      <c r="AR90" s="143" t="s">
        <v>1534</v>
      </c>
      <c r="AT90" s="143" t="s">
        <v>184</v>
      </c>
      <c r="AU90" s="143" t="s">
        <v>82</v>
      </c>
      <c r="AY90" s="18" t="s">
        <v>181</v>
      </c>
      <c r="BE90" s="144">
        <f>IF(N90="základní",J90,0)</f>
        <v>0</v>
      </c>
      <c r="BF90" s="144">
        <f>IF(N90="snížená",J90,0)</f>
        <v>0</v>
      </c>
      <c r="BG90" s="144">
        <f>IF(N90="zákl. přenesená",J90,0)</f>
        <v>0</v>
      </c>
      <c r="BH90" s="144">
        <f>IF(N90="sníž. přenesená",J90,0)</f>
        <v>0</v>
      </c>
      <c r="BI90" s="144">
        <f>IF(N90="nulová",J90,0)</f>
        <v>0</v>
      </c>
      <c r="BJ90" s="18" t="s">
        <v>22</v>
      </c>
      <c r="BK90" s="144">
        <f>ROUND(I90*H90,2)</f>
        <v>0</v>
      </c>
      <c r="BL90" s="18" t="s">
        <v>1534</v>
      </c>
      <c r="BM90" s="143" t="s">
        <v>1535</v>
      </c>
    </row>
    <row r="91" spans="2:65" s="1" customFormat="1" ht="6.95" customHeight="1"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33"/>
    </row>
  </sheetData>
  <sheetProtection algorithmName="SHA-512" hashValue="KZ2X42XWR2Htv2PEmD/eJM2j0WQIgykntvxguw2EB2nHXoGIqNGOyDFsi8Sk/TzWEroxdV2Tpk5s0tTPGBF+3w==" saltValue="v1NDFhewD64xKdoa1U8nyGq/z4+mq4cjrzbqb68dvQE4ICnh6ztj4b+NRAUp+U4Lstx4SOQWSELZz1a57raJJw==" spinCount="100000" sheet="1" objects="1" scenarios="1" formatColumns="0" formatRows="0" autoFilter="0"/>
  <autoFilter ref="C86:K90" xr:uid="{00000000-0009-0000-0000-000005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71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1536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1537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ROUND(J99,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ROUND((SUM(BE99:BE718)),  2)</f>
        <v>0</v>
      </c>
      <c r="I35" s="94">
        <v>0.21</v>
      </c>
      <c r="J35" s="84">
        <f>ROUND(((SUM(BE99:BE718))*I35),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ROUND((SUM(BF99:BF718)),  2)</f>
        <v>0</v>
      </c>
      <c r="I36" s="94">
        <v>0.12</v>
      </c>
      <c r="J36" s="84">
        <f>ROUND(((SUM(BF99:BF718))*I36),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ROUND((SUM(BG99:BG718)),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ROUND((SUM(BH99:BH718)),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ROUND((SUM(BI99:BI718)),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1536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SO_B - Část B - stavební část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J99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151</v>
      </c>
      <c r="E64" s="106"/>
      <c r="F64" s="106"/>
      <c r="G64" s="106"/>
      <c r="H64" s="106"/>
      <c r="I64" s="106"/>
      <c r="J64" s="107">
        <f>J100</f>
        <v>0</v>
      </c>
      <c r="L64" s="104"/>
    </row>
    <row r="65" spans="2:12" s="9" customFormat="1" ht="19.899999999999999" customHeight="1">
      <c r="B65" s="108"/>
      <c r="D65" s="109" t="s">
        <v>153</v>
      </c>
      <c r="E65" s="110"/>
      <c r="F65" s="110"/>
      <c r="G65" s="110"/>
      <c r="H65" s="110"/>
      <c r="I65" s="110"/>
      <c r="J65" s="111">
        <f>J101</f>
        <v>0</v>
      </c>
      <c r="L65" s="108"/>
    </row>
    <row r="66" spans="2:12" s="9" customFormat="1" ht="19.899999999999999" customHeight="1">
      <c r="B66" s="108"/>
      <c r="D66" s="109" t="s">
        <v>154</v>
      </c>
      <c r="E66" s="110"/>
      <c r="F66" s="110"/>
      <c r="G66" s="110"/>
      <c r="H66" s="110"/>
      <c r="I66" s="110"/>
      <c r="J66" s="111">
        <f>J152</f>
        <v>0</v>
      </c>
      <c r="L66" s="108"/>
    </row>
    <row r="67" spans="2:12" s="9" customFormat="1" ht="19.899999999999999" customHeight="1">
      <c r="B67" s="108"/>
      <c r="D67" s="109" t="s">
        <v>155</v>
      </c>
      <c r="E67" s="110"/>
      <c r="F67" s="110"/>
      <c r="G67" s="110"/>
      <c r="H67" s="110"/>
      <c r="I67" s="110"/>
      <c r="J67" s="111">
        <f>J234</f>
        <v>0</v>
      </c>
      <c r="L67" s="108"/>
    </row>
    <row r="68" spans="2:12" s="9" customFormat="1" ht="19.899999999999999" customHeight="1">
      <c r="B68" s="108"/>
      <c r="D68" s="109" t="s">
        <v>156</v>
      </c>
      <c r="E68" s="110"/>
      <c r="F68" s="110"/>
      <c r="G68" s="110"/>
      <c r="H68" s="110"/>
      <c r="I68" s="110"/>
      <c r="J68" s="111">
        <f>J247</f>
        <v>0</v>
      </c>
      <c r="L68" s="108"/>
    </row>
    <row r="69" spans="2:12" s="8" customFormat="1" ht="24.95" customHeight="1">
      <c r="B69" s="104"/>
      <c r="D69" s="105" t="s">
        <v>157</v>
      </c>
      <c r="E69" s="106"/>
      <c r="F69" s="106"/>
      <c r="G69" s="106"/>
      <c r="H69" s="106"/>
      <c r="I69" s="106"/>
      <c r="J69" s="107">
        <f>J250</f>
        <v>0</v>
      </c>
      <c r="L69" s="104"/>
    </row>
    <row r="70" spans="2:12" s="9" customFormat="1" ht="19.899999999999999" customHeight="1">
      <c r="B70" s="108"/>
      <c r="D70" s="109" t="s">
        <v>158</v>
      </c>
      <c r="E70" s="110"/>
      <c r="F70" s="110"/>
      <c r="G70" s="110"/>
      <c r="H70" s="110"/>
      <c r="I70" s="110"/>
      <c r="J70" s="111">
        <f>J251</f>
        <v>0</v>
      </c>
      <c r="L70" s="108"/>
    </row>
    <row r="71" spans="2:12" s="9" customFormat="1" ht="19.899999999999999" customHeight="1">
      <c r="B71" s="108"/>
      <c r="D71" s="109" t="s">
        <v>159</v>
      </c>
      <c r="E71" s="110"/>
      <c r="F71" s="110"/>
      <c r="G71" s="110"/>
      <c r="H71" s="110"/>
      <c r="I71" s="110"/>
      <c r="J71" s="111">
        <f>J288</f>
        <v>0</v>
      </c>
      <c r="L71" s="108"/>
    </row>
    <row r="72" spans="2:12" s="9" customFormat="1" ht="19.899999999999999" customHeight="1">
      <c r="B72" s="108"/>
      <c r="D72" s="109" t="s">
        <v>160</v>
      </c>
      <c r="E72" s="110"/>
      <c r="F72" s="110"/>
      <c r="G72" s="110"/>
      <c r="H72" s="110"/>
      <c r="I72" s="110"/>
      <c r="J72" s="111">
        <f>J387</f>
        <v>0</v>
      </c>
      <c r="L72" s="108"/>
    </row>
    <row r="73" spans="2:12" s="9" customFormat="1" ht="19.899999999999999" customHeight="1">
      <c r="B73" s="108"/>
      <c r="D73" s="109" t="s">
        <v>161</v>
      </c>
      <c r="E73" s="110"/>
      <c r="F73" s="110"/>
      <c r="G73" s="110"/>
      <c r="H73" s="110"/>
      <c r="I73" s="110"/>
      <c r="J73" s="111">
        <f>J437</f>
        <v>0</v>
      </c>
      <c r="L73" s="108"/>
    </row>
    <row r="74" spans="2:12" s="9" customFormat="1" ht="19.899999999999999" customHeight="1">
      <c r="B74" s="108"/>
      <c r="D74" s="109" t="s">
        <v>162</v>
      </c>
      <c r="E74" s="110"/>
      <c r="F74" s="110"/>
      <c r="G74" s="110"/>
      <c r="H74" s="110"/>
      <c r="I74" s="110"/>
      <c r="J74" s="111">
        <f>J514</f>
        <v>0</v>
      </c>
      <c r="L74" s="108"/>
    </row>
    <row r="75" spans="2:12" s="9" customFormat="1" ht="19.899999999999999" customHeight="1">
      <c r="B75" s="108"/>
      <c r="D75" s="109" t="s">
        <v>163</v>
      </c>
      <c r="E75" s="110"/>
      <c r="F75" s="110"/>
      <c r="G75" s="110"/>
      <c r="H75" s="110"/>
      <c r="I75" s="110"/>
      <c r="J75" s="111">
        <f>J524</f>
        <v>0</v>
      </c>
      <c r="L75" s="108"/>
    </row>
    <row r="76" spans="2:12" s="9" customFormat="1" ht="19.899999999999999" customHeight="1">
      <c r="B76" s="108"/>
      <c r="D76" s="109" t="s">
        <v>164</v>
      </c>
      <c r="E76" s="110"/>
      <c r="F76" s="110"/>
      <c r="G76" s="110"/>
      <c r="H76" s="110"/>
      <c r="I76" s="110"/>
      <c r="J76" s="111">
        <f>J636</f>
        <v>0</v>
      </c>
      <c r="L76" s="108"/>
    </row>
    <row r="77" spans="2:12" s="9" customFormat="1" ht="19.899999999999999" customHeight="1">
      <c r="B77" s="108"/>
      <c r="D77" s="109" t="s">
        <v>165</v>
      </c>
      <c r="E77" s="110"/>
      <c r="F77" s="110"/>
      <c r="G77" s="110"/>
      <c r="H77" s="110"/>
      <c r="I77" s="110"/>
      <c r="J77" s="111">
        <f>J663</f>
        <v>0</v>
      </c>
      <c r="L77" s="108"/>
    </row>
    <row r="78" spans="2:12" s="1" customFormat="1" ht="21.75" customHeight="1">
      <c r="B78" s="33"/>
      <c r="L78" s="33"/>
    </row>
    <row r="79" spans="2:12" s="1" customFormat="1" ht="6.95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12" s="1" customFormat="1" ht="6.95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12" s="1" customFormat="1" ht="24.95" customHeight="1">
      <c r="B84" s="33"/>
      <c r="C84" s="22" t="s">
        <v>166</v>
      </c>
      <c r="L84" s="33"/>
    </row>
    <row r="85" spans="2:12" s="1" customFormat="1" ht="6.95" customHeight="1">
      <c r="B85" s="33"/>
      <c r="L85" s="33"/>
    </row>
    <row r="86" spans="2:12" s="1" customFormat="1" ht="12" customHeight="1">
      <c r="B86" s="33"/>
      <c r="C86" s="28" t="s">
        <v>16</v>
      </c>
      <c r="L86" s="33"/>
    </row>
    <row r="87" spans="2:12" s="1" customFormat="1" ht="16.5" customHeight="1">
      <c r="B87" s="33"/>
      <c r="E87" s="325" t="str">
        <f>E7</f>
        <v>ZŠ Milín - stavební úpravy hygienického zařízení</v>
      </c>
      <c r="F87" s="326"/>
      <c r="G87" s="326"/>
      <c r="H87" s="326"/>
      <c r="L87" s="33"/>
    </row>
    <row r="88" spans="2:12" ht="12" customHeight="1">
      <c r="B88" s="21"/>
      <c r="C88" s="28" t="s">
        <v>143</v>
      </c>
      <c r="L88" s="21"/>
    </row>
    <row r="89" spans="2:12" s="1" customFormat="1" ht="16.5" customHeight="1">
      <c r="B89" s="33"/>
      <c r="E89" s="325" t="s">
        <v>1536</v>
      </c>
      <c r="F89" s="327"/>
      <c r="G89" s="327"/>
      <c r="H89" s="327"/>
      <c r="L89" s="33"/>
    </row>
    <row r="90" spans="2:12" s="1" customFormat="1" ht="12" customHeight="1">
      <c r="B90" s="33"/>
      <c r="C90" s="28" t="s">
        <v>145</v>
      </c>
      <c r="L90" s="33"/>
    </row>
    <row r="91" spans="2:12" s="1" customFormat="1" ht="16.5" customHeight="1">
      <c r="B91" s="33"/>
      <c r="E91" s="284" t="str">
        <f>E11</f>
        <v>SO_B - Část B - stavební část</v>
      </c>
      <c r="F91" s="327"/>
      <c r="G91" s="327"/>
      <c r="H91" s="327"/>
      <c r="L91" s="33"/>
    </row>
    <row r="92" spans="2:12" s="1" customFormat="1" ht="6.95" customHeight="1">
      <c r="B92" s="33"/>
      <c r="L92" s="33"/>
    </row>
    <row r="93" spans="2:12" s="1" customFormat="1" ht="12" customHeight="1">
      <c r="B93" s="33"/>
      <c r="C93" s="28" t="s">
        <v>23</v>
      </c>
      <c r="F93" s="26" t="str">
        <f>F14</f>
        <v>Milín</v>
      </c>
      <c r="I93" s="28" t="s">
        <v>25</v>
      </c>
      <c r="J93" s="50" t="str">
        <f>IF(J14="","",J14)</f>
        <v>13. 4. 2025</v>
      </c>
      <c r="L93" s="33"/>
    </row>
    <row r="94" spans="2:12" s="1" customFormat="1" ht="6.95" customHeight="1">
      <c r="B94" s="33"/>
      <c r="L94" s="33"/>
    </row>
    <row r="95" spans="2:12" s="1" customFormat="1" ht="15.2" customHeight="1">
      <c r="B95" s="33"/>
      <c r="C95" s="28" t="s">
        <v>29</v>
      </c>
      <c r="F95" s="26" t="str">
        <f>E17</f>
        <v xml:space="preserve"> </v>
      </c>
      <c r="I95" s="28" t="s">
        <v>35</v>
      </c>
      <c r="J95" s="31" t="str">
        <f>E23</f>
        <v xml:space="preserve"> </v>
      </c>
      <c r="L95" s="33"/>
    </row>
    <row r="96" spans="2:12" s="1" customFormat="1" ht="15.2" customHeight="1">
      <c r="B96" s="33"/>
      <c r="C96" s="28" t="s">
        <v>33</v>
      </c>
      <c r="F96" s="26" t="str">
        <f>IF(E20="","",E20)</f>
        <v>Vyplň údaj</v>
      </c>
      <c r="I96" s="28" t="s">
        <v>37</v>
      </c>
      <c r="J96" s="31" t="str">
        <f>E26</f>
        <v xml:space="preserve"> </v>
      </c>
      <c r="L96" s="33"/>
    </row>
    <row r="97" spans="2:65" s="1" customFormat="1" ht="10.35" customHeight="1">
      <c r="B97" s="33"/>
      <c r="L97" s="33"/>
    </row>
    <row r="98" spans="2:65" s="10" customFormat="1" ht="29.25" customHeight="1">
      <c r="B98" s="112"/>
      <c r="C98" s="113" t="s">
        <v>167</v>
      </c>
      <c r="D98" s="114" t="s">
        <v>59</v>
      </c>
      <c r="E98" s="114" t="s">
        <v>55</v>
      </c>
      <c r="F98" s="114" t="s">
        <v>56</v>
      </c>
      <c r="G98" s="114" t="s">
        <v>168</v>
      </c>
      <c r="H98" s="114" t="s">
        <v>169</v>
      </c>
      <c r="I98" s="114" t="s">
        <v>170</v>
      </c>
      <c r="J98" s="114" t="s">
        <v>149</v>
      </c>
      <c r="K98" s="115" t="s">
        <v>171</v>
      </c>
      <c r="L98" s="112"/>
      <c r="M98" s="57" t="s">
        <v>20</v>
      </c>
      <c r="N98" s="58" t="s">
        <v>44</v>
      </c>
      <c r="O98" s="58" t="s">
        <v>172</v>
      </c>
      <c r="P98" s="58" t="s">
        <v>173</v>
      </c>
      <c r="Q98" s="58" t="s">
        <v>174</v>
      </c>
      <c r="R98" s="58" t="s">
        <v>175</v>
      </c>
      <c r="S98" s="58" t="s">
        <v>176</v>
      </c>
      <c r="T98" s="59" t="s">
        <v>177</v>
      </c>
    </row>
    <row r="99" spans="2:65" s="1" customFormat="1" ht="22.9" customHeight="1">
      <c r="B99" s="33"/>
      <c r="C99" s="62" t="s">
        <v>178</v>
      </c>
      <c r="J99" s="116">
        <f>BK99</f>
        <v>0</v>
      </c>
      <c r="L99" s="33"/>
      <c r="M99" s="60"/>
      <c r="N99" s="51"/>
      <c r="O99" s="51"/>
      <c r="P99" s="117">
        <f>P100+P250</f>
        <v>0</v>
      </c>
      <c r="Q99" s="51"/>
      <c r="R99" s="117">
        <f>R100+R250</f>
        <v>8.35387609</v>
      </c>
      <c r="S99" s="51"/>
      <c r="T99" s="118">
        <f>T100+T250</f>
        <v>20.354832249999998</v>
      </c>
      <c r="AT99" s="18" t="s">
        <v>73</v>
      </c>
      <c r="AU99" s="18" t="s">
        <v>150</v>
      </c>
      <c r="BK99" s="119">
        <f>BK100+BK250</f>
        <v>0</v>
      </c>
    </row>
    <row r="100" spans="2:65" s="11" customFormat="1" ht="25.9" customHeight="1">
      <c r="B100" s="120"/>
      <c r="D100" s="121" t="s">
        <v>73</v>
      </c>
      <c r="E100" s="122" t="s">
        <v>179</v>
      </c>
      <c r="F100" s="122" t="s">
        <v>180</v>
      </c>
      <c r="I100" s="123"/>
      <c r="J100" s="124">
        <f>BK100</f>
        <v>0</v>
      </c>
      <c r="L100" s="120"/>
      <c r="M100" s="125"/>
      <c r="P100" s="126">
        <f>P101+P152+P234+P247</f>
        <v>0</v>
      </c>
      <c r="R100" s="126">
        <f>R101+R152+R234+R247</f>
        <v>1.5489934559999998</v>
      </c>
      <c r="T100" s="127">
        <f>T101+T152+T234+T247</f>
        <v>12.081721999999999</v>
      </c>
      <c r="AR100" s="121" t="s">
        <v>22</v>
      </c>
      <c r="AT100" s="128" t="s">
        <v>73</v>
      </c>
      <c r="AU100" s="128" t="s">
        <v>74</v>
      </c>
      <c r="AY100" s="121" t="s">
        <v>181</v>
      </c>
      <c r="BK100" s="129">
        <f>BK101+BK152+BK234+BK247</f>
        <v>0</v>
      </c>
    </row>
    <row r="101" spans="2:65" s="11" customFormat="1" ht="22.9" customHeight="1">
      <c r="B101" s="120"/>
      <c r="D101" s="121" t="s">
        <v>73</v>
      </c>
      <c r="E101" s="130" t="s">
        <v>222</v>
      </c>
      <c r="F101" s="130" t="s">
        <v>223</v>
      </c>
      <c r="I101" s="123"/>
      <c r="J101" s="131">
        <f>BK101</f>
        <v>0</v>
      </c>
      <c r="L101" s="120"/>
      <c r="M101" s="125"/>
      <c r="P101" s="126">
        <f>SUM(P102:P151)</f>
        <v>0</v>
      </c>
      <c r="R101" s="126">
        <f>SUM(R102:R151)</f>
        <v>1.5465845999999999</v>
      </c>
      <c r="T101" s="127">
        <f>SUM(T102:T151)</f>
        <v>0</v>
      </c>
      <c r="AR101" s="121" t="s">
        <v>22</v>
      </c>
      <c r="AT101" s="128" t="s">
        <v>73</v>
      </c>
      <c r="AU101" s="128" t="s">
        <v>22</v>
      </c>
      <c r="AY101" s="121" t="s">
        <v>181</v>
      </c>
      <c r="BK101" s="129">
        <f>SUM(BK102:BK151)</f>
        <v>0</v>
      </c>
    </row>
    <row r="102" spans="2:65" s="1" customFormat="1" ht="49.15" customHeight="1">
      <c r="B102" s="33"/>
      <c r="C102" s="132" t="s">
        <v>22</v>
      </c>
      <c r="D102" s="132" t="s">
        <v>184</v>
      </c>
      <c r="E102" s="133" t="s">
        <v>224</v>
      </c>
      <c r="F102" s="134" t="s">
        <v>225</v>
      </c>
      <c r="G102" s="135" t="s">
        <v>211</v>
      </c>
      <c r="H102" s="136">
        <v>24.3</v>
      </c>
      <c r="I102" s="137"/>
      <c r="J102" s="138">
        <f>ROUND(I102*H102,2)</f>
        <v>0</v>
      </c>
      <c r="K102" s="134" t="s">
        <v>188</v>
      </c>
      <c r="L102" s="33"/>
      <c r="M102" s="139" t="s">
        <v>20</v>
      </c>
      <c r="N102" s="140" t="s">
        <v>45</v>
      </c>
      <c r="P102" s="141">
        <f>O102*H102</f>
        <v>0</v>
      </c>
      <c r="Q102" s="141">
        <v>9.41E-3</v>
      </c>
      <c r="R102" s="141">
        <f>Q102*H102</f>
        <v>0.22866300000000001</v>
      </c>
      <c r="S102" s="141">
        <v>0</v>
      </c>
      <c r="T102" s="142">
        <f>S102*H102</f>
        <v>0</v>
      </c>
      <c r="AR102" s="143" t="s">
        <v>189</v>
      </c>
      <c r="AT102" s="143" t="s">
        <v>184</v>
      </c>
      <c r="AU102" s="143" t="s">
        <v>82</v>
      </c>
      <c r="AY102" s="18" t="s">
        <v>181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22</v>
      </c>
      <c r="BK102" s="144">
        <f>ROUND(I102*H102,2)</f>
        <v>0</v>
      </c>
      <c r="BL102" s="18" t="s">
        <v>189</v>
      </c>
      <c r="BM102" s="143" t="s">
        <v>1538</v>
      </c>
    </row>
    <row r="103" spans="2:65" s="1" customFormat="1" ht="11.25">
      <c r="B103" s="33"/>
      <c r="D103" s="145" t="s">
        <v>191</v>
      </c>
      <c r="F103" s="146" t="s">
        <v>227</v>
      </c>
      <c r="I103" s="147"/>
      <c r="L103" s="33"/>
      <c r="M103" s="148"/>
      <c r="T103" s="54"/>
      <c r="AT103" s="18" t="s">
        <v>191</v>
      </c>
      <c r="AU103" s="18" t="s">
        <v>82</v>
      </c>
    </row>
    <row r="104" spans="2:65" s="12" customFormat="1" ht="11.25">
      <c r="B104" s="149"/>
      <c r="D104" s="150" t="s">
        <v>193</v>
      </c>
      <c r="E104" s="151" t="s">
        <v>20</v>
      </c>
      <c r="F104" s="152" t="s">
        <v>1539</v>
      </c>
      <c r="H104" s="151" t="s">
        <v>20</v>
      </c>
      <c r="I104" s="153"/>
      <c r="L104" s="149"/>
      <c r="M104" s="154"/>
      <c r="T104" s="155"/>
      <c r="AT104" s="151" t="s">
        <v>193</v>
      </c>
      <c r="AU104" s="151" t="s">
        <v>82</v>
      </c>
      <c r="AV104" s="12" t="s">
        <v>22</v>
      </c>
      <c r="AW104" s="12" t="s">
        <v>36</v>
      </c>
      <c r="AX104" s="12" t="s">
        <v>74</v>
      </c>
      <c r="AY104" s="151" t="s">
        <v>181</v>
      </c>
    </row>
    <row r="105" spans="2:65" s="13" customFormat="1" ht="11.25">
      <c r="B105" s="156"/>
      <c r="D105" s="150" t="s">
        <v>193</v>
      </c>
      <c r="E105" s="157" t="s">
        <v>20</v>
      </c>
      <c r="F105" s="158" t="s">
        <v>1540</v>
      </c>
      <c r="H105" s="159">
        <v>24.3</v>
      </c>
      <c r="I105" s="160"/>
      <c r="L105" s="156"/>
      <c r="M105" s="161"/>
      <c r="T105" s="162"/>
      <c r="AT105" s="157" t="s">
        <v>193</v>
      </c>
      <c r="AU105" s="157" t="s">
        <v>82</v>
      </c>
      <c r="AV105" s="13" t="s">
        <v>82</v>
      </c>
      <c r="AW105" s="13" t="s">
        <v>36</v>
      </c>
      <c r="AX105" s="13" t="s">
        <v>22</v>
      </c>
      <c r="AY105" s="157" t="s">
        <v>181</v>
      </c>
    </row>
    <row r="106" spans="2:65" s="1" customFormat="1" ht="44.25" customHeight="1">
      <c r="B106" s="33"/>
      <c r="C106" s="132" t="s">
        <v>82</v>
      </c>
      <c r="D106" s="132" t="s">
        <v>184</v>
      </c>
      <c r="E106" s="133" t="s">
        <v>232</v>
      </c>
      <c r="F106" s="134" t="s">
        <v>233</v>
      </c>
      <c r="G106" s="135" t="s">
        <v>211</v>
      </c>
      <c r="H106" s="136">
        <v>51.499000000000002</v>
      </c>
      <c r="I106" s="137"/>
      <c r="J106" s="138">
        <f>ROUND(I106*H106,2)</f>
        <v>0</v>
      </c>
      <c r="K106" s="134" t="s">
        <v>188</v>
      </c>
      <c r="L106" s="33"/>
      <c r="M106" s="139" t="s">
        <v>20</v>
      </c>
      <c r="N106" s="140" t="s">
        <v>45</v>
      </c>
      <c r="P106" s="141">
        <f>O106*H106</f>
        <v>0</v>
      </c>
      <c r="Q106" s="141">
        <v>1.7399999999999999E-2</v>
      </c>
      <c r="R106" s="141">
        <f>Q106*H106</f>
        <v>0.89608259999999995</v>
      </c>
      <c r="S106" s="141">
        <v>0</v>
      </c>
      <c r="T106" s="142">
        <f>S106*H106</f>
        <v>0</v>
      </c>
      <c r="AR106" s="143" t="s">
        <v>189</v>
      </c>
      <c r="AT106" s="143" t="s">
        <v>184</v>
      </c>
      <c r="AU106" s="143" t="s">
        <v>82</v>
      </c>
      <c r="AY106" s="18" t="s">
        <v>181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22</v>
      </c>
      <c r="BK106" s="144">
        <f>ROUND(I106*H106,2)</f>
        <v>0</v>
      </c>
      <c r="BL106" s="18" t="s">
        <v>189</v>
      </c>
      <c r="BM106" s="143" t="s">
        <v>1541</v>
      </c>
    </row>
    <row r="107" spans="2:65" s="1" customFormat="1" ht="11.25">
      <c r="B107" s="33"/>
      <c r="D107" s="145" t="s">
        <v>191</v>
      </c>
      <c r="F107" s="146" t="s">
        <v>235</v>
      </c>
      <c r="I107" s="147"/>
      <c r="L107" s="33"/>
      <c r="M107" s="148"/>
      <c r="T107" s="54"/>
      <c r="AT107" s="18" t="s">
        <v>191</v>
      </c>
      <c r="AU107" s="18" t="s">
        <v>82</v>
      </c>
    </row>
    <row r="108" spans="2:65" s="12" customFormat="1" ht="11.25">
      <c r="B108" s="149"/>
      <c r="D108" s="150" t="s">
        <v>193</v>
      </c>
      <c r="E108" s="151" t="s">
        <v>20</v>
      </c>
      <c r="F108" s="152" t="s">
        <v>1539</v>
      </c>
      <c r="H108" s="151" t="s">
        <v>20</v>
      </c>
      <c r="I108" s="153"/>
      <c r="L108" s="149"/>
      <c r="M108" s="154"/>
      <c r="T108" s="155"/>
      <c r="AT108" s="151" t="s">
        <v>193</v>
      </c>
      <c r="AU108" s="151" t="s">
        <v>82</v>
      </c>
      <c r="AV108" s="12" t="s">
        <v>22</v>
      </c>
      <c r="AW108" s="12" t="s">
        <v>36</v>
      </c>
      <c r="AX108" s="12" t="s">
        <v>74</v>
      </c>
      <c r="AY108" s="151" t="s">
        <v>181</v>
      </c>
    </row>
    <row r="109" spans="2:65" s="12" customFormat="1" ht="11.25">
      <c r="B109" s="149"/>
      <c r="D109" s="150" t="s">
        <v>193</v>
      </c>
      <c r="E109" s="151" t="s">
        <v>20</v>
      </c>
      <c r="F109" s="152" t="s">
        <v>1542</v>
      </c>
      <c r="H109" s="151" t="s">
        <v>20</v>
      </c>
      <c r="I109" s="153"/>
      <c r="L109" s="149"/>
      <c r="M109" s="154"/>
      <c r="T109" s="155"/>
      <c r="AT109" s="151" t="s">
        <v>193</v>
      </c>
      <c r="AU109" s="151" t="s">
        <v>82</v>
      </c>
      <c r="AV109" s="12" t="s">
        <v>22</v>
      </c>
      <c r="AW109" s="12" t="s">
        <v>36</v>
      </c>
      <c r="AX109" s="12" t="s">
        <v>74</v>
      </c>
      <c r="AY109" s="151" t="s">
        <v>181</v>
      </c>
    </row>
    <row r="110" spans="2:65" s="13" customFormat="1" ht="11.25">
      <c r="B110" s="156"/>
      <c r="D110" s="150" t="s">
        <v>193</v>
      </c>
      <c r="E110" s="157" t="s">
        <v>20</v>
      </c>
      <c r="F110" s="158" t="s">
        <v>1543</v>
      </c>
      <c r="H110" s="159">
        <v>49.168999999999997</v>
      </c>
      <c r="I110" s="160"/>
      <c r="L110" s="156"/>
      <c r="M110" s="161"/>
      <c r="T110" s="162"/>
      <c r="AT110" s="157" t="s">
        <v>193</v>
      </c>
      <c r="AU110" s="157" t="s">
        <v>82</v>
      </c>
      <c r="AV110" s="13" t="s">
        <v>82</v>
      </c>
      <c r="AW110" s="13" t="s">
        <v>36</v>
      </c>
      <c r="AX110" s="13" t="s">
        <v>74</v>
      </c>
      <c r="AY110" s="157" t="s">
        <v>181</v>
      </c>
    </row>
    <row r="111" spans="2:65" s="13" customFormat="1" ht="11.25">
      <c r="B111" s="156"/>
      <c r="D111" s="150" t="s">
        <v>193</v>
      </c>
      <c r="E111" s="157" t="s">
        <v>20</v>
      </c>
      <c r="F111" s="158" t="s">
        <v>1544</v>
      </c>
      <c r="H111" s="159">
        <v>21.945</v>
      </c>
      <c r="I111" s="160"/>
      <c r="L111" s="156"/>
      <c r="M111" s="161"/>
      <c r="T111" s="162"/>
      <c r="AT111" s="157" t="s">
        <v>193</v>
      </c>
      <c r="AU111" s="157" t="s">
        <v>82</v>
      </c>
      <c r="AV111" s="13" t="s">
        <v>82</v>
      </c>
      <c r="AW111" s="13" t="s">
        <v>36</v>
      </c>
      <c r="AX111" s="13" t="s">
        <v>74</v>
      </c>
      <c r="AY111" s="157" t="s">
        <v>181</v>
      </c>
    </row>
    <row r="112" spans="2:65" s="13" customFormat="1" ht="11.25">
      <c r="B112" s="156"/>
      <c r="D112" s="150" t="s">
        <v>193</v>
      </c>
      <c r="E112" s="157" t="s">
        <v>20</v>
      </c>
      <c r="F112" s="158" t="s">
        <v>1545</v>
      </c>
      <c r="H112" s="159">
        <v>26.56</v>
      </c>
      <c r="I112" s="160"/>
      <c r="L112" s="156"/>
      <c r="M112" s="161"/>
      <c r="T112" s="162"/>
      <c r="AT112" s="157" t="s">
        <v>193</v>
      </c>
      <c r="AU112" s="157" t="s">
        <v>82</v>
      </c>
      <c r="AV112" s="13" t="s">
        <v>82</v>
      </c>
      <c r="AW112" s="13" t="s">
        <v>36</v>
      </c>
      <c r="AX112" s="13" t="s">
        <v>74</v>
      </c>
      <c r="AY112" s="157" t="s">
        <v>181</v>
      </c>
    </row>
    <row r="113" spans="2:65" s="15" customFormat="1" ht="11.25">
      <c r="B113" s="170"/>
      <c r="D113" s="150" t="s">
        <v>193</v>
      </c>
      <c r="E113" s="171" t="s">
        <v>20</v>
      </c>
      <c r="F113" s="172" t="s">
        <v>247</v>
      </c>
      <c r="H113" s="173">
        <v>97.674000000000007</v>
      </c>
      <c r="I113" s="174"/>
      <c r="L113" s="170"/>
      <c r="M113" s="175"/>
      <c r="T113" s="176"/>
      <c r="AT113" s="171" t="s">
        <v>193</v>
      </c>
      <c r="AU113" s="171" t="s">
        <v>82</v>
      </c>
      <c r="AV113" s="15" t="s">
        <v>182</v>
      </c>
      <c r="AW113" s="15" t="s">
        <v>36</v>
      </c>
      <c r="AX113" s="15" t="s">
        <v>74</v>
      </c>
      <c r="AY113" s="171" t="s">
        <v>181</v>
      </c>
    </row>
    <row r="114" spans="2:65" s="12" customFormat="1" ht="11.25">
      <c r="B114" s="149"/>
      <c r="D114" s="150" t="s">
        <v>193</v>
      </c>
      <c r="E114" s="151" t="s">
        <v>20</v>
      </c>
      <c r="F114" s="152" t="s">
        <v>1546</v>
      </c>
      <c r="H114" s="151" t="s">
        <v>20</v>
      </c>
      <c r="I114" s="153"/>
      <c r="L114" s="149"/>
      <c r="M114" s="154"/>
      <c r="T114" s="155"/>
      <c r="AT114" s="151" t="s">
        <v>193</v>
      </c>
      <c r="AU114" s="151" t="s">
        <v>82</v>
      </c>
      <c r="AV114" s="12" t="s">
        <v>22</v>
      </c>
      <c r="AW114" s="12" t="s">
        <v>36</v>
      </c>
      <c r="AX114" s="12" t="s">
        <v>74</v>
      </c>
      <c r="AY114" s="151" t="s">
        <v>181</v>
      </c>
    </row>
    <row r="115" spans="2:65" s="13" customFormat="1" ht="33.75">
      <c r="B115" s="156"/>
      <c r="D115" s="150" t="s">
        <v>193</v>
      </c>
      <c r="E115" s="157" t="s">
        <v>20</v>
      </c>
      <c r="F115" s="158" t="s">
        <v>1547</v>
      </c>
      <c r="H115" s="159">
        <v>-40.277999999999999</v>
      </c>
      <c r="I115" s="160"/>
      <c r="L115" s="156"/>
      <c r="M115" s="161"/>
      <c r="T115" s="162"/>
      <c r="AT115" s="157" t="s">
        <v>193</v>
      </c>
      <c r="AU115" s="157" t="s">
        <v>82</v>
      </c>
      <c r="AV115" s="13" t="s">
        <v>82</v>
      </c>
      <c r="AW115" s="13" t="s">
        <v>36</v>
      </c>
      <c r="AX115" s="13" t="s">
        <v>74</v>
      </c>
      <c r="AY115" s="157" t="s">
        <v>181</v>
      </c>
    </row>
    <row r="116" spans="2:65" s="13" customFormat="1" ht="11.25">
      <c r="B116" s="156"/>
      <c r="D116" s="150" t="s">
        <v>193</v>
      </c>
      <c r="E116" s="157" t="s">
        <v>20</v>
      </c>
      <c r="F116" s="158" t="s">
        <v>1548</v>
      </c>
      <c r="H116" s="159">
        <v>-0.97699999999999998</v>
      </c>
      <c r="I116" s="160"/>
      <c r="L116" s="156"/>
      <c r="M116" s="161"/>
      <c r="T116" s="162"/>
      <c r="AT116" s="157" t="s">
        <v>193</v>
      </c>
      <c r="AU116" s="157" t="s">
        <v>82</v>
      </c>
      <c r="AV116" s="13" t="s">
        <v>82</v>
      </c>
      <c r="AW116" s="13" t="s">
        <v>36</v>
      </c>
      <c r="AX116" s="13" t="s">
        <v>74</v>
      </c>
      <c r="AY116" s="157" t="s">
        <v>181</v>
      </c>
    </row>
    <row r="117" spans="2:65" s="13" customFormat="1" ht="11.25">
      <c r="B117" s="156"/>
      <c r="D117" s="150" t="s">
        <v>193</v>
      </c>
      <c r="E117" s="157" t="s">
        <v>20</v>
      </c>
      <c r="F117" s="158" t="s">
        <v>1549</v>
      </c>
      <c r="H117" s="159">
        <v>5.1520000000000001</v>
      </c>
      <c r="I117" s="160"/>
      <c r="L117" s="156"/>
      <c r="M117" s="161"/>
      <c r="T117" s="162"/>
      <c r="AT117" s="157" t="s">
        <v>193</v>
      </c>
      <c r="AU117" s="157" t="s">
        <v>82</v>
      </c>
      <c r="AV117" s="13" t="s">
        <v>82</v>
      </c>
      <c r="AW117" s="13" t="s">
        <v>36</v>
      </c>
      <c r="AX117" s="13" t="s">
        <v>74</v>
      </c>
      <c r="AY117" s="157" t="s">
        <v>181</v>
      </c>
    </row>
    <row r="118" spans="2:65" s="13" customFormat="1" ht="11.25">
      <c r="B118" s="156"/>
      <c r="D118" s="150" t="s">
        <v>193</v>
      </c>
      <c r="E118" s="157" t="s">
        <v>20</v>
      </c>
      <c r="F118" s="158" t="s">
        <v>1550</v>
      </c>
      <c r="H118" s="159">
        <v>-1.228</v>
      </c>
      <c r="I118" s="160"/>
      <c r="L118" s="156"/>
      <c r="M118" s="161"/>
      <c r="T118" s="162"/>
      <c r="AT118" s="157" t="s">
        <v>193</v>
      </c>
      <c r="AU118" s="157" t="s">
        <v>82</v>
      </c>
      <c r="AV118" s="13" t="s">
        <v>82</v>
      </c>
      <c r="AW118" s="13" t="s">
        <v>36</v>
      </c>
      <c r="AX118" s="13" t="s">
        <v>74</v>
      </c>
      <c r="AY118" s="157" t="s">
        <v>181</v>
      </c>
    </row>
    <row r="119" spans="2:65" s="15" customFormat="1" ht="11.25">
      <c r="B119" s="170"/>
      <c r="D119" s="150" t="s">
        <v>193</v>
      </c>
      <c r="E119" s="171" t="s">
        <v>20</v>
      </c>
      <c r="F119" s="172" t="s">
        <v>247</v>
      </c>
      <c r="H119" s="173">
        <v>-37.331000000000003</v>
      </c>
      <c r="I119" s="174"/>
      <c r="L119" s="170"/>
      <c r="M119" s="175"/>
      <c r="T119" s="176"/>
      <c r="AT119" s="171" t="s">
        <v>193</v>
      </c>
      <c r="AU119" s="171" t="s">
        <v>82</v>
      </c>
      <c r="AV119" s="15" t="s">
        <v>182</v>
      </c>
      <c r="AW119" s="15" t="s">
        <v>36</v>
      </c>
      <c r="AX119" s="15" t="s">
        <v>74</v>
      </c>
      <c r="AY119" s="171" t="s">
        <v>181</v>
      </c>
    </row>
    <row r="120" spans="2:65" s="12" customFormat="1" ht="11.25">
      <c r="B120" s="149"/>
      <c r="D120" s="150" t="s">
        <v>193</v>
      </c>
      <c r="E120" s="151" t="s">
        <v>20</v>
      </c>
      <c r="F120" s="152" t="s">
        <v>1551</v>
      </c>
      <c r="H120" s="151" t="s">
        <v>20</v>
      </c>
      <c r="I120" s="153"/>
      <c r="L120" s="149"/>
      <c r="M120" s="154"/>
      <c r="T120" s="155"/>
      <c r="AT120" s="151" t="s">
        <v>193</v>
      </c>
      <c r="AU120" s="151" t="s">
        <v>82</v>
      </c>
      <c r="AV120" s="12" t="s">
        <v>22</v>
      </c>
      <c r="AW120" s="12" t="s">
        <v>36</v>
      </c>
      <c r="AX120" s="12" t="s">
        <v>74</v>
      </c>
      <c r="AY120" s="151" t="s">
        <v>181</v>
      </c>
    </row>
    <row r="121" spans="2:65" s="13" customFormat="1" ht="11.25">
      <c r="B121" s="156"/>
      <c r="D121" s="150" t="s">
        <v>193</v>
      </c>
      <c r="E121" s="157" t="s">
        <v>20</v>
      </c>
      <c r="F121" s="158" t="s">
        <v>1552</v>
      </c>
      <c r="H121" s="159">
        <v>-0.96</v>
      </c>
      <c r="I121" s="160"/>
      <c r="L121" s="156"/>
      <c r="M121" s="161"/>
      <c r="T121" s="162"/>
      <c r="AT121" s="157" t="s">
        <v>193</v>
      </c>
      <c r="AU121" s="157" t="s">
        <v>82</v>
      </c>
      <c r="AV121" s="13" t="s">
        <v>82</v>
      </c>
      <c r="AW121" s="13" t="s">
        <v>36</v>
      </c>
      <c r="AX121" s="13" t="s">
        <v>74</v>
      </c>
      <c r="AY121" s="157" t="s">
        <v>181</v>
      </c>
    </row>
    <row r="122" spans="2:65" s="13" customFormat="1" ht="11.25">
      <c r="B122" s="156"/>
      <c r="D122" s="150" t="s">
        <v>193</v>
      </c>
      <c r="E122" s="157" t="s">
        <v>20</v>
      </c>
      <c r="F122" s="158" t="s">
        <v>1553</v>
      </c>
      <c r="H122" s="159">
        <v>-0.36</v>
      </c>
      <c r="I122" s="160"/>
      <c r="L122" s="156"/>
      <c r="M122" s="161"/>
      <c r="T122" s="162"/>
      <c r="AT122" s="157" t="s">
        <v>193</v>
      </c>
      <c r="AU122" s="157" t="s">
        <v>82</v>
      </c>
      <c r="AV122" s="13" t="s">
        <v>82</v>
      </c>
      <c r="AW122" s="13" t="s">
        <v>36</v>
      </c>
      <c r="AX122" s="13" t="s">
        <v>74</v>
      </c>
      <c r="AY122" s="157" t="s">
        <v>181</v>
      </c>
    </row>
    <row r="123" spans="2:65" s="13" customFormat="1" ht="11.25">
      <c r="B123" s="156"/>
      <c r="D123" s="150" t="s">
        <v>193</v>
      </c>
      <c r="E123" s="157" t="s">
        <v>20</v>
      </c>
      <c r="F123" s="158" t="s">
        <v>1554</v>
      </c>
      <c r="H123" s="159">
        <v>-7.524</v>
      </c>
      <c r="I123" s="160"/>
      <c r="L123" s="156"/>
      <c r="M123" s="161"/>
      <c r="T123" s="162"/>
      <c r="AT123" s="157" t="s">
        <v>193</v>
      </c>
      <c r="AU123" s="157" t="s">
        <v>82</v>
      </c>
      <c r="AV123" s="13" t="s">
        <v>82</v>
      </c>
      <c r="AW123" s="13" t="s">
        <v>36</v>
      </c>
      <c r="AX123" s="13" t="s">
        <v>74</v>
      </c>
      <c r="AY123" s="157" t="s">
        <v>181</v>
      </c>
    </row>
    <row r="124" spans="2:65" s="15" customFormat="1" ht="11.25">
      <c r="B124" s="170"/>
      <c r="D124" s="150" t="s">
        <v>193</v>
      </c>
      <c r="E124" s="171" t="s">
        <v>20</v>
      </c>
      <c r="F124" s="172" t="s">
        <v>247</v>
      </c>
      <c r="H124" s="173">
        <v>-8.8439999999999994</v>
      </c>
      <c r="I124" s="174"/>
      <c r="L124" s="170"/>
      <c r="M124" s="175"/>
      <c r="T124" s="176"/>
      <c r="AT124" s="171" t="s">
        <v>193</v>
      </c>
      <c r="AU124" s="171" t="s">
        <v>82</v>
      </c>
      <c r="AV124" s="15" t="s">
        <v>182</v>
      </c>
      <c r="AW124" s="15" t="s">
        <v>36</v>
      </c>
      <c r="AX124" s="15" t="s">
        <v>74</v>
      </c>
      <c r="AY124" s="171" t="s">
        <v>181</v>
      </c>
    </row>
    <row r="125" spans="2:65" s="14" customFormat="1" ht="11.25">
      <c r="B125" s="163"/>
      <c r="D125" s="150" t="s">
        <v>193</v>
      </c>
      <c r="E125" s="164" t="s">
        <v>20</v>
      </c>
      <c r="F125" s="165" t="s">
        <v>202</v>
      </c>
      <c r="H125" s="166">
        <v>51.499000000000002</v>
      </c>
      <c r="I125" s="167"/>
      <c r="L125" s="163"/>
      <c r="M125" s="168"/>
      <c r="T125" s="169"/>
      <c r="AT125" s="164" t="s">
        <v>193</v>
      </c>
      <c r="AU125" s="164" t="s">
        <v>82</v>
      </c>
      <c r="AV125" s="14" t="s">
        <v>189</v>
      </c>
      <c r="AW125" s="14" t="s">
        <v>36</v>
      </c>
      <c r="AX125" s="14" t="s">
        <v>22</v>
      </c>
      <c r="AY125" s="164" t="s">
        <v>181</v>
      </c>
    </row>
    <row r="126" spans="2:65" s="1" customFormat="1" ht="24.2" customHeight="1">
      <c r="B126" s="33"/>
      <c r="C126" s="132" t="s">
        <v>182</v>
      </c>
      <c r="D126" s="132" t="s">
        <v>184</v>
      </c>
      <c r="E126" s="133" t="s">
        <v>278</v>
      </c>
      <c r="F126" s="134" t="s">
        <v>279</v>
      </c>
      <c r="G126" s="135" t="s">
        <v>280</v>
      </c>
      <c r="H126" s="136">
        <v>40.83</v>
      </c>
      <c r="I126" s="137"/>
      <c r="J126" s="138">
        <f>ROUND(I126*H126,2)</f>
        <v>0</v>
      </c>
      <c r="K126" s="134" t="s">
        <v>188</v>
      </c>
      <c r="L126" s="33"/>
      <c r="M126" s="139" t="s">
        <v>20</v>
      </c>
      <c r="N126" s="140" t="s">
        <v>45</v>
      </c>
      <c r="P126" s="141">
        <f>O126*H126</f>
        <v>0</v>
      </c>
      <c r="Q126" s="141">
        <v>1.5E-3</v>
      </c>
      <c r="R126" s="141">
        <f>Q126*H126</f>
        <v>6.1245000000000001E-2</v>
      </c>
      <c r="S126" s="141">
        <v>0</v>
      </c>
      <c r="T126" s="142">
        <f>S126*H126</f>
        <v>0</v>
      </c>
      <c r="AR126" s="143" t="s">
        <v>189</v>
      </c>
      <c r="AT126" s="143" t="s">
        <v>184</v>
      </c>
      <c r="AU126" s="143" t="s">
        <v>82</v>
      </c>
      <c r="AY126" s="18" t="s">
        <v>181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22</v>
      </c>
      <c r="BK126" s="144">
        <f>ROUND(I126*H126,2)</f>
        <v>0</v>
      </c>
      <c r="BL126" s="18" t="s">
        <v>189</v>
      </c>
      <c r="BM126" s="143" t="s">
        <v>1555</v>
      </c>
    </row>
    <row r="127" spans="2:65" s="1" customFormat="1" ht="11.25">
      <c r="B127" s="33"/>
      <c r="D127" s="145" t="s">
        <v>191</v>
      </c>
      <c r="F127" s="146" t="s">
        <v>282</v>
      </c>
      <c r="I127" s="147"/>
      <c r="L127" s="33"/>
      <c r="M127" s="148"/>
      <c r="T127" s="54"/>
      <c r="AT127" s="18" t="s">
        <v>191</v>
      </c>
      <c r="AU127" s="18" t="s">
        <v>82</v>
      </c>
    </row>
    <row r="128" spans="2:65" s="12" customFormat="1" ht="11.25">
      <c r="B128" s="149"/>
      <c r="D128" s="150" t="s">
        <v>193</v>
      </c>
      <c r="E128" s="151" t="s">
        <v>20</v>
      </c>
      <c r="F128" s="152" t="s">
        <v>1556</v>
      </c>
      <c r="H128" s="151" t="s">
        <v>20</v>
      </c>
      <c r="I128" s="153"/>
      <c r="L128" s="149"/>
      <c r="M128" s="154"/>
      <c r="T128" s="155"/>
      <c r="AT128" s="151" t="s">
        <v>193</v>
      </c>
      <c r="AU128" s="151" t="s">
        <v>82</v>
      </c>
      <c r="AV128" s="12" t="s">
        <v>22</v>
      </c>
      <c r="AW128" s="12" t="s">
        <v>36</v>
      </c>
      <c r="AX128" s="12" t="s">
        <v>74</v>
      </c>
      <c r="AY128" s="151" t="s">
        <v>181</v>
      </c>
    </row>
    <row r="129" spans="2:65" s="13" customFormat="1" ht="11.25">
      <c r="B129" s="156"/>
      <c r="D129" s="150" t="s">
        <v>193</v>
      </c>
      <c r="E129" s="157" t="s">
        <v>20</v>
      </c>
      <c r="F129" s="158" t="s">
        <v>1557</v>
      </c>
      <c r="H129" s="159">
        <v>23.51</v>
      </c>
      <c r="I129" s="160"/>
      <c r="L129" s="156"/>
      <c r="M129" s="161"/>
      <c r="T129" s="162"/>
      <c r="AT129" s="157" t="s">
        <v>193</v>
      </c>
      <c r="AU129" s="157" t="s">
        <v>82</v>
      </c>
      <c r="AV129" s="13" t="s">
        <v>82</v>
      </c>
      <c r="AW129" s="13" t="s">
        <v>36</v>
      </c>
      <c r="AX129" s="13" t="s">
        <v>74</v>
      </c>
      <c r="AY129" s="157" t="s">
        <v>181</v>
      </c>
    </row>
    <row r="130" spans="2:65" s="13" customFormat="1" ht="11.25">
      <c r="B130" s="156"/>
      <c r="D130" s="150" t="s">
        <v>193</v>
      </c>
      <c r="E130" s="157" t="s">
        <v>20</v>
      </c>
      <c r="F130" s="158" t="s">
        <v>1558</v>
      </c>
      <c r="H130" s="159">
        <v>-6.38</v>
      </c>
      <c r="I130" s="160"/>
      <c r="L130" s="156"/>
      <c r="M130" s="161"/>
      <c r="T130" s="162"/>
      <c r="AT130" s="157" t="s">
        <v>193</v>
      </c>
      <c r="AU130" s="157" t="s">
        <v>82</v>
      </c>
      <c r="AV130" s="13" t="s">
        <v>82</v>
      </c>
      <c r="AW130" s="13" t="s">
        <v>36</v>
      </c>
      <c r="AX130" s="13" t="s">
        <v>74</v>
      </c>
      <c r="AY130" s="157" t="s">
        <v>181</v>
      </c>
    </row>
    <row r="131" spans="2:65" s="13" customFormat="1" ht="11.25">
      <c r="B131" s="156"/>
      <c r="D131" s="150" t="s">
        <v>193</v>
      </c>
      <c r="E131" s="157" t="s">
        <v>20</v>
      </c>
      <c r="F131" s="158" t="s">
        <v>1559</v>
      </c>
      <c r="H131" s="159">
        <v>23.7</v>
      </c>
      <c r="I131" s="160"/>
      <c r="L131" s="156"/>
      <c r="M131" s="161"/>
      <c r="T131" s="162"/>
      <c r="AT131" s="157" t="s">
        <v>193</v>
      </c>
      <c r="AU131" s="157" t="s">
        <v>82</v>
      </c>
      <c r="AV131" s="13" t="s">
        <v>82</v>
      </c>
      <c r="AW131" s="13" t="s">
        <v>36</v>
      </c>
      <c r="AX131" s="13" t="s">
        <v>74</v>
      </c>
      <c r="AY131" s="157" t="s">
        <v>181</v>
      </c>
    </row>
    <row r="132" spans="2:65" s="14" customFormat="1" ht="11.25">
      <c r="B132" s="163"/>
      <c r="D132" s="150" t="s">
        <v>193</v>
      </c>
      <c r="E132" s="164" t="s">
        <v>20</v>
      </c>
      <c r="F132" s="165" t="s">
        <v>202</v>
      </c>
      <c r="H132" s="166">
        <v>40.83</v>
      </c>
      <c r="I132" s="167"/>
      <c r="L132" s="163"/>
      <c r="M132" s="168"/>
      <c r="T132" s="169"/>
      <c r="AT132" s="164" t="s">
        <v>193</v>
      </c>
      <c r="AU132" s="164" t="s">
        <v>82</v>
      </c>
      <c r="AV132" s="14" t="s">
        <v>189</v>
      </c>
      <c r="AW132" s="14" t="s">
        <v>36</v>
      </c>
      <c r="AX132" s="14" t="s">
        <v>22</v>
      </c>
      <c r="AY132" s="164" t="s">
        <v>181</v>
      </c>
    </row>
    <row r="133" spans="2:65" s="1" customFormat="1" ht="33" customHeight="1">
      <c r="B133" s="33"/>
      <c r="C133" s="132" t="s">
        <v>189</v>
      </c>
      <c r="D133" s="132" t="s">
        <v>184</v>
      </c>
      <c r="E133" s="133" t="s">
        <v>295</v>
      </c>
      <c r="F133" s="134" t="s">
        <v>296</v>
      </c>
      <c r="G133" s="135" t="s">
        <v>211</v>
      </c>
      <c r="H133" s="136">
        <v>3.6619999999999999</v>
      </c>
      <c r="I133" s="137"/>
      <c r="J133" s="138">
        <f>ROUND(I133*H133,2)</f>
        <v>0</v>
      </c>
      <c r="K133" s="134" t="s">
        <v>188</v>
      </c>
      <c r="L133" s="33"/>
      <c r="M133" s="139" t="s">
        <v>20</v>
      </c>
      <c r="N133" s="140" t="s">
        <v>45</v>
      </c>
      <c r="P133" s="141">
        <f>O133*H133</f>
        <v>0</v>
      </c>
      <c r="Q133" s="141">
        <v>4.2000000000000003E-2</v>
      </c>
      <c r="R133" s="141">
        <f>Q133*H133</f>
        <v>0.153804</v>
      </c>
      <c r="S133" s="141">
        <v>0</v>
      </c>
      <c r="T133" s="142">
        <f>S133*H133</f>
        <v>0</v>
      </c>
      <c r="AR133" s="143" t="s">
        <v>189</v>
      </c>
      <c r="AT133" s="143" t="s">
        <v>184</v>
      </c>
      <c r="AU133" s="143" t="s">
        <v>82</v>
      </c>
      <c r="AY133" s="18" t="s">
        <v>181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22</v>
      </c>
      <c r="BK133" s="144">
        <f>ROUND(I133*H133,2)</f>
        <v>0</v>
      </c>
      <c r="BL133" s="18" t="s">
        <v>189</v>
      </c>
      <c r="BM133" s="143" t="s">
        <v>1560</v>
      </c>
    </row>
    <row r="134" spans="2:65" s="1" customFormat="1" ht="11.25">
      <c r="B134" s="33"/>
      <c r="D134" s="145" t="s">
        <v>191</v>
      </c>
      <c r="F134" s="146" t="s">
        <v>298</v>
      </c>
      <c r="I134" s="147"/>
      <c r="L134" s="33"/>
      <c r="M134" s="148"/>
      <c r="T134" s="54"/>
      <c r="AT134" s="18" t="s">
        <v>191</v>
      </c>
      <c r="AU134" s="18" t="s">
        <v>82</v>
      </c>
    </row>
    <row r="135" spans="2:65" s="12" customFormat="1" ht="11.25">
      <c r="B135" s="149"/>
      <c r="D135" s="150" t="s">
        <v>193</v>
      </c>
      <c r="E135" s="151" t="s">
        <v>20</v>
      </c>
      <c r="F135" s="152" t="s">
        <v>299</v>
      </c>
      <c r="H135" s="151" t="s">
        <v>20</v>
      </c>
      <c r="I135" s="153"/>
      <c r="L135" s="149"/>
      <c r="M135" s="154"/>
      <c r="T135" s="155"/>
      <c r="AT135" s="151" t="s">
        <v>193</v>
      </c>
      <c r="AU135" s="151" t="s">
        <v>82</v>
      </c>
      <c r="AV135" s="12" t="s">
        <v>22</v>
      </c>
      <c r="AW135" s="12" t="s">
        <v>36</v>
      </c>
      <c r="AX135" s="12" t="s">
        <v>74</v>
      </c>
      <c r="AY135" s="151" t="s">
        <v>181</v>
      </c>
    </row>
    <row r="136" spans="2:65" s="12" customFormat="1" ht="11.25">
      <c r="B136" s="149"/>
      <c r="D136" s="150" t="s">
        <v>193</v>
      </c>
      <c r="E136" s="151" t="s">
        <v>20</v>
      </c>
      <c r="F136" s="152" t="s">
        <v>1539</v>
      </c>
      <c r="H136" s="151" t="s">
        <v>20</v>
      </c>
      <c r="I136" s="153"/>
      <c r="L136" s="149"/>
      <c r="M136" s="154"/>
      <c r="T136" s="155"/>
      <c r="AT136" s="151" t="s">
        <v>193</v>
      </c>
      <c r="AU136" s="151" t="s">
        <v>82</v>
      </c>
      <c r="AV136" s="12" t="s">
        <v>22</v>
      </c>
      <c r="AW136" s="12" t="s">
        <v>36</v>
      </c>
      <c r="AX136" s="12" t="s">
        <v>74</v>
      </c>
      <c r="AY136" s="151" t="s">
        <v>181</v>
      </c>
    </row>
    <row r="137" spans="2:65" s="13" customFormat="1" ht="11.25">
      <c r="B137" s="156"/>
      <c r="D137" s="150" t="s">
        <v>193</v>
      </c>
      <c r="E137" s="157" t="s">
        <v>20</v>
      </c>
      <c r="F137" s="158" t="s">
        <v>1561</v>
      </c>
      <c r="H137" s="159">
        <v>0.39</v>
      </c>
      <c r="I137" s="160"/>
      <c r="L137" s="156"/>
      <c r="M137" s="161"/>
      <c r="T137" s="162"/>
      <c r="AT137" s="157" t="s">
        <v>193</v>
      </c>
      <c r="AU137" s="157" t="s">
        <v>82</v>
      </c>
      <c r="AV137" s="13" t="s">
        <v>82</v>
      </c>
      <c r="AW137" s="13" t="s">
        <v>36</v>
      </c>
      <c r="AX137" s="13" t="s">
        <v>74</v>
      </c>
      <c r="AY137" s="157" t="s">
        <v>181</v>
      </c>
    </row>
    <row r="138" spans="2:65" s="13" customFormat="1" ht="11.25">
      <c r="B138" s="156"/>
      <c r="D138" s="150" t="s">
        <v>193</v>
      </c>
      <c r="E138" s="157" t="s">
        <v>20</v>
      </c>
      <c r="F138" s="158" t="s">
        <v>1562</v>
      </c>
      <c r="H138" s="159">
        <v>0.9</v>
      </c>
      <c r="I138" s="160"/>
      <c r="L138" s="156"/>
      <c r="M138" s="161"/>
      <c r="T138" s="162"/>
      <c r="AT138" s="157" t="s">
        <v>193</v>
      </c>
      <c r="AU138" s="157" t="s">
        <v>82</v>
      </c>
      <c r="AV138" s="13" t="s">
        <v>82</v>
      </c>
      <c r="AW138" s="13" t="s">
        <v>36</v>
      </c>
      <c r="AX138" s="13" t="s">
        <v>74</v>
      </c>
      <c r="AY138" s="157" t="s">
        <v>181</v>
      </c>
    </row>
    <row r="139" spans="2:65" s="13" customFormat="1" ht="11.25">
      <c r="B139" s="156"/>
      <c r="D139" s="150" t="s">
        <v>193</v>
      </c>
      <c r="E139" s="157" t="s">
        <v>20</v>
      </c>
      <c r="F139" s="158" t="s">
        <v>1563</v>
      </c>
      <c r="H139" s="159">
        <v>0.84</v>
      </c>
      <c r="I139" s="160"/>
      <c r="L139" s="156"/>
      <c r="M139" s="161"/>
      <c r="T139" s="162"/>
      <c r="AT139" s="157" t="s">
        <v>193</v>
      </c>
      <c r="AU139" s="157" t="s">
        <v>82</v>
      </c>
      <c r="AV139" s="13" t="s">
        <v>82</v>
      </c>
      <c r="AW139" s="13" t="s">
        <v>36</v>
      </c>
      <c r="AX139" s="13" t="s">
        <v>74</v>
      </c>
      <c r="AY139" s="157" t="s">
        <v>181</v>
      </c>
    </row>
    <row r="140" spans="2:65" s="13" customFormat="1" ht="11.25">
      <c r="B140" s="156"/>
      <c r="D140" s="150" t="s">
        <v>193</v>
      </c>
      <c r="E140" s="157" t="s">
        <v>20</v>
      </c>
      <c r="F140" s="158" t="s">
        <v>1564</v>
      </c>
      <c r="H140" s="159">
        <v>0.36799999999999999</v>
      </c>
      <c r="I140" s="160"/>
      <c r="L140" s="156"/>
      <c r="M140" s="161"/>
      <c r="T140" s="162"/>
      <c r="AT140" s="157" t="s">
        <v>193</v>
      </c>
      <c r="AU140" s="157" t="s">
        <v>82</v>
      </c>
      <c r="AV140" s="13" t="s">
        <v>82</v>
      </c>
      <c r="AW140" s="13" t="s">
        <v>36</v>
      </c>
      <c r="AX140" s="13" t="s">
        <v>74</v>
      </c>
      <c r="AY140" s="157" t="s">
        <v>181</v>
      </c>
    </row>
    <row r="141" spans="2:65" s="13" customFormat="1" ht="11.25">
      <c r="B141" s="156"/>
      <c r="D141" s="150" t="s">
        <v>193</v>
      </c>
      <c r="E141" s="157" t="s">
        <v>20</v>
      </c>
      <c r="F141" s="158" t="s">
        <v>1565</v>
      </c>
      <c r="H141" s="159">
        <v>0.26300000000000001</v>
      </c>
      <c r="I141" s="160"/>
      <c r="L141" s="156"/>
      <c r="M141" s="161"/>
      <c r="T141" s="162"/>
      <c r="AT141" s="157" t="s">
        <v>193</v>
      </c>
      <c r="AU141" s="157" t="s">
        <v>82</v>
      </c>
      <c r="AV141" s="13" t="s">
        <v>82</v>
      </c>
      <c r="AW141" s="13" t="s">
        <v>36</v>
      </c>
      <c r="AX141" s="13" t="s">
        <v>74</v>
      </c>
      <c r="AY141" s="157" t="s">
        <v>181</v>
      </c>
    </row>
    <row r="142" spans="2:65" s="13" customFormat="1" ht="11.25">
      <c r="B142" s="156"/>
      <c r="D142" s="150" t="s">
        <v>193</v>
      </c>
      <c r="E142" s="157" t="s">
        <v>20</v>
      </c>
      <c r="F142" s="158" t="s">
        <v>1566</v>
      </c>
      <c r="H142" s="159">
        <v>0.27</v>
      </c>
      <c r="I142" s="160"/>
      <c r="L142" s="156"/>
      <c r="M142" s="161"/>
      <c r="T142" s="162"/>
      <c r="AT142" s="157" t="s">
        <v>193</v>
      </c>
      <c r="AU142" s="157" t="s">
        <v>82</v>
      </c>
      <c r="AV142" s="13" t="s">
        <v>82</v>
      </c>
      <c r="AW142" s="13" t="s">
        <v>36</v>
      </c>
      <c r="AX142" s="13" t="s">
        <v>74</v>
      </c>
      <c r="AY142" s="157" t="s">
        <v>181</v>
      </c>
    </row>
    <row r="143" spans="2:65" s="13" customFormat="1" ht="11.25">
      <c r="B143" s="156"/>
      <c r="D143" s="150" t="s">
        <v>193</v>
      </c>
      <c r="E143" s="157" t="s">
        <v>20</v>
      </c>
      <c r="F143" s="158" t="s">
        <v>1567</v>
      </c>
      <c r="H143" s="159">
        <v>0.15</v>
      </c>
      <c r="I143" s="160"/>
      <c r="L143" s="156"/>
      <c r="M143" s="161"/>
      <c r="T143" s="162"/>
      <c r="AT143" s="157" t="s">
        <v>193</v>
      </c>
      <c r="AU143" s="157" t="s">
        <v>82</v>
      </c>
      <c r="AV143" s="13" t="s">
        <v>82</v>
      </c>
      <c r="AW143" s="13" t="s">
        <v>36</v>
      </c>
      <c r="AX143" s="13" t="s">
        <v>74</v>
      </c>
      <c r="AY143" s="157" t="s">
        <v>181</v>
      </c>
    </row>
    <row r="144" spans="2:65" s="13" customFormat="1" ht="11.25">
      <c r="B144" s="156"/>
      <c r="D144" s="150" t="s">
        <v>193</v>
      </c>
      <c r="E144" s="157" t="s">
        <v>20</v>
      </c>
      <c r="F144" s="158" t="s">
        <v>1568</v>
      </c>
      <c r="H144" s="159">
        <v>5.2999999999999999E-2</v>
      </c>
      <c r="I144" s="160"/>
      <c r="L144" s="156"/>
      <c r="M144" s="161"/>
      <c r="T144" s="162"/>
      <c r="AT144" s="157" t="s">
        <v>193</v>
      </c>
      <c r="AU144" s="157" t="s">
        <v>82</v>
      </c>
      <c r="AV144" s="13" t="s">
        <v>82</v>
      </c>
      <c r="AW144" s="13" t="s">
        <v>36</v>
      </c>
      <c r="AX144" s="13" t="s">
        <v>74</v>
      </c>
      <c r="AY144" s="157" t="s">
        <v>181</v>
      </c>
    </row>
    <row r="145" spans="2:65" s="13" customFormat="1" ht="11.25">
      <c r="B145" s="156"/>
      <c r="D145" s="150" t="s">
        <v>193</v>
      </c>
      <c r="E145" s="157" t="s">
        <v>20</v>
      </c>
      <c r="F145" s="158" t="s">
        <v>1569</v>
      </c>
      <c r="H145" s="159">
        <v>0.42799999999999999</v>
      </c>
      <c r="I145" s="160"/>
      <c r="L145" s="156"/>
      <c r="M145" s="161"/>
      <c r="T145" s="162"/>
      <c r="AT145" s="157" t="s">
        <v>193</v>
      </c>
      <c r="AU145" s="157" t="s">
        <v>82</v>
      </c>
      <c r="AV145" s="13" t="s">
        <v>82</v>
      </c>
      <c r="AW145" s="13" t="s">
        <v>36</v>
      </c>
      <c r="AX145" s="13" t="s">
        <v>74</v>
      </c>
      <c r="AY145" s="157" t="s">
        <v>181</v>
      </c>
    </row>
    <row r="146" spans="2:65" s="14" customFormat="1" ht="11.25">
      <c r="B146" s="163"/>
      <c r="D146" s="150" t="s">
        <v>193</v>
      </c>
      <c r="E146" s="164" t="s">
        <v>20</v>
      </c>
      <c r="F146" s="165" t="s">
        <v>202</v>
      </c>
      <c r="H146" s="166">
        <v>3.6619999999999999</v>
      </c>
      <c r="I146" s="167"/>
      <c r="L146" s="163"/>
      <c r="M146" s="168"/>
      <c r="T146" s="169"/>
      <c r="AT146" s="164" t="s">
        <v>193</v>
      </c>
      <c r="AU146" s="164" t="s">
        <v>82</v>
      </c>
      <c r="AV146" s="14" t="s">
        <v>189</v>
      </c>
      <c r="AW146" s="14" t="s">
        <v>36</v>
      </c>
      <c r="AX146" s="14" t="s">
        <v>22</v>
      </c>
      <c r="AY146" s="164" t="s">
        <v>181</v>
      </c>
    </row>
    <row r="147" spans="2:65" s="1" customFormat="1" ht="37.9" customHeight="1">
      <c r="B147" s="33"/>
      <c r="C147" s="132" t="s">
        <v>216</v>
      </c>
      <c r="D147" s="132" t="s">
        <v>184</v>
      </c>
      <c r="E147" s="133" t="s">
        <v>304</v>
      </c>
      <c r="F147" s="134" t="s">
        <v>305</v>
      </c>
      <c r="G147" s="135" t="s">
        <v>187</v>
      </c>
      <c r="H147" s="136">
        <v>3</v>
      </c>
      <c r="I147" s="137"/>
      <c r="J147" s="138">
        <f>ROUND(I147*H147,2)</f>
        <v>0</v>
      </c>
      <c r="K147" s="134" t="s">
        <v>188</v>
      </c>
      <c r="L147" s="33"/>
      <c r="M147" s="139" t="s">
        <v>20</v>
      </c>
      <c r="N147" s="140" t="s">
        <v>45</v>
      </c>
      <c r="P147" s="141">
        <f>O147*H147</f>
        <v>0</v>
      </c>
      <c r="Q147" s="141">
        <v>5.6439999999999997E-2</v>
      </c>
      <c r="R147" s="141">
        <f>Q147*H147</f>
        <v>0.16932</v>
      </c>
      <c r="S147" s="141">
        <v>0</v>
      </c>
      <c r="T147" s="142">
        <f>S147*H147</f>
        <v>0</v>
      </c>
      <c r="AR147" s="143" t="s">
        <v>189</v>
      </c>
      <c r="AT147" s="143" t="s">
        <v>184</v>
      </c>
      <c r="AU147" s="143" t="s">
        <v>82</v>
      </c>
      <c r="AY147" s="18" t="s">
        <v>181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22</v>
      </c>
      <c r="BK147" s="144">
        <f>ROUND(I147*H147,2)</f>
        <v>0</v>
      </c>
      <c r="BL147" s="18" t="s">
        <v>189</v>
      </c>
      <c r="BM147" s="143" t="s">
        <v>1570</v>
      </c>
    </row>
    <row r="148" spans="2:65" s="1" customFormat="1" ht="11.25">
      <c r="B148" s="33"/>
      <c r="D148" s="145" t="s">
        <v>191</v>
      </c>
      <c r="F148" s="146" t="s">
        <v>307</v>
      </c>
      <c r="I148" s="147"/>
      <c r="L148" s="33"/>
      <c r="M148" s="148"/>
      <c r="T148" s="54"/>
      <c r="AT148" s="18" t="s">
        <v>191</v>
      </c>
      <c r="AU148" s="18" t="s">
        <v>82</v>
      </c>
    </row>
    <row r="149" spans="2:65" s="12" customFormat="1" ht="11.25">
      <c r="B149" s="149"/>
      <c r="D149" s="150" t="s">
        <v>193</v>
      </c>
      <c r="E149" s="151" t="s">
        <v>20</v>
      </c>
      <c r="F149" s="152" t="s">
        <v>1556</v>
      </c>
      <c r="H149" s="151" t="s">
        <v>20</v>
      </c>
      <c r="I149" s="153"/>
      <c r="L149" s="149"/>
      <c r="M149" s="154"/>
      <c r="T149" s="155"/>
      <c r="AT149" s="151" t="s">
        <v>193</v>
      </c>
      <c r="AU149" s="151" t="s">
        <v>82</v>
      </c>
      <c r="AV149" s="12" t="s">
        <v>22</v>
      </c>
      <c r="AW149" s="12" t="s">
        <v>36</v>
      </c>
      <c r="AX149" s="12" t="s">
        <v>74</v>
      </c>
      <c r="AY149" s="151" t="s">
        <v>181</v>
      </c>
    </row>
    <row r="150" spans="2:65" s="13" customFormat="1" ht="11.25">
      <c r="B150" s="156"/>
      <c r="D150" s="150" t="s">
        <v>193</v>
      </c>
      <c r="E150" s="157" t="s">
        <v>20</v>
      </c>
      <c r="F150" s="158" t="s">
        <v>182</v>
      </c>
      <c r="H150" s="159">
        <v>3</v>
      </c>
      <c r="I150" s="160"/>
      <c r="L150" s="156"/>
      <c r="M150" s="161"/>
      <c r="T150" s="162"/>
      <c r="AT150" s="157" t="s">
        <v>193</v>
      </c>
      <c r="AU150" s="157" t="s">
        <v>82</v>
      </c>
      <c r="AV150" s="13" t="s">
        <v>82</v>
      </c>
      <c r="AW150" s="13" t="s">
        <v>36</v>
      </c>
      <c r="AX150" s="13" t="s">
        <v>22</v>
      </c>
      <c r="AY150" s="157" t="s">
        <v>181</v>
      </c>
    </row>
    <row r="151" spans="2:65" s="1" customFormat="1" ht="33" customHeight="1">
      <c r="B151" s="33"/>
      <c r="C151" s="177" t="s">
        <v>222</v>
      </c>
      <c r="D151" s="177" t="s">
        <v>309</v>
      </c>
      <c r="E151" s="178" t="s">
        <v>314</v>
      </c>
      <c r="F151" s="179" t="s">
        <v>315</v>
      </c>
      <c r="G151" s="180" t="s">
        <v>187</v>
      </c>
      <c r="H151" s="181">
        <v>3</v>
      </c>
      <c r="I151" s="182"/>
      <c r="J151" s="183">
        <f>ROUND(I151*H151,2)</f>
        <v>0</v>
      </c>
      <c r="K151" s="179" t="s">
        <v>188</v>
      </c>
      <c r="L151" s="184"/>
      <c r="M151" s="185" t="s">
        <v>20</v>
      </c>
      <c r="N151" s="186" t="s">
        <v>45</v>
      </c>
      <c r="P151" s="141">
        <f>O151*H151</f>
        <v>0</v>
      </c>
      <c r="Q151" s="141">
        <v>1.2489999999999999E-2</v>
      </c>
      <c r="R151" s="141">
        <f>Q151*H151</f>
        <v>3.7469999999999996E-2</v>
      </c>
      <c r="S151" s="141">
        <v>0</v>
      </c>
      <c r="T151" s="142">
        <f>S151*H151</f>
        <v>0</v>
      </c>
      <c r="AR151" s="143" t="s">
        <v>262</v>
      </c>
      <c r="AT151" s="143" t="s">
        <v>309</v>
      </c>
      <c r="AU151" s="143" t="s">
        <v>82</v>
      </c>
      <c r="AY151" s="18" t="s">
        <v>181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22</v>
      </c>
      <c r="BK151" s="144">
        <f>ROUND(I151*H151,2)</f>
        <v>0</v>
      </c>
      <c r="BL151" s="18" t="s">
        <v>189</v>
      </c>
      <c r="BM151" s="143" t="s">
        <v>1571</v>
      </c>
    </row>
    <row r="152" spans="2:65" s="11" customFormat="1" ht="22.9" customHeight="1">
      <c r="B152" s="120"/>
      <c r="D152" s="121" t="s">
        <v>73</v>
      </c>
      <c r="E152" s="130" t="s">
        <v>267</v>
      </c>
      <c r="F152" s="130" t="s">
        <v>321</v>
      </c>
      <c r="I152" s="123"/>
      <c r="J152" s="131">
        <f>BK152</f>
        <v>0</v>
      </c>
      <c r="L152" s="120"/>
      <c r="M152" s="125"/>
      <c r="P152" s="126">
        <f>SUM(P153:P233)</f>
        <v>0</v>
      </c>
      <c r="R152" s="126">
        <f>SUM(R153:R233)</f>
        <v>2.408856E-3</v>
      </c>
      <c r="T152" s="127">
        <f>SUM(T153:T233)</f>
        <v>12.081721999999999</v>
      </c>
      <c r="AR152" s="121" t="s">
        <v>22</v>
      </c>
      <c r="AT152" s="128" t="s">
        <v>73</v>
      </c>
      <c r="AU152" s="128" t="s">
        <v>22</v>
      </c>
      <c r="AY152" s="121" t="s">
        <v>181</v>
      </c>
      <c r="BK152" s="129">
        <f>SUM(BK153:BK233)</f>
        <v>0</v>
      </c>
    </row>
    <row r="153" spans="2:65" s="1" customFormat="1" ht="37.9" customHeight="1">
      <c r="B153" s="33"/>
      <c r="C153" s="132" t="s">
        <v>231</v>
      </c>
      <c r="D153" s="132" t="s">
        <v>184</v>
      </c>
      <c r="E153" s="133" t="s">
        <v>323</v>
      </c>
      <c r="F153" s="134" t="s">
        <v>324</v>
      </c>
      <c r="G153" s="135" t="s">
        <v>211</v>
      </c>
      <c r="H153" s="136">
        <v>23.5</v>
      </c>
      <c r="I153" s="137"/>
      <c r="J153" s="138">
        <f>ROUND(I153*H153,2)</f>
        <v>0</v>
      </c>
      <c r="K153" s="134" t="s">
        <v>188</v>
      </c>
      <c r="L153" s="33"/>
      <c r="M153" s="139" t="s">
        <v>20</v>
      </c>
      <c r="N153" s="140" t="s">
        <v>45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189</v>
      </c>
      <c r="AT153" s="143" t="s">
        <v>184</v>
      </c>
      <c r="AU153" s="143" t="s">
        <v>82</v>
      </c>
      <c r="AY153" s="18" t="s">
        <v>181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22</v>
      </c>
      <c r="BK153" s="144">
        <f>ROUND(I153*H153,2)</f>
        <v>0</v>
      </c>
      <c r="BL153" s="18" t="s">
        <v>189</v>
      </c>
      <c r="BM153" s="143" t="s">
        <v>1572</v>
      </c>
    </row>
    <row r="154" spans="2:65" s="1" customFormat="1" ht="11.25">
      <c r="B154" s="33"/>
      <c r="D154" s="145" t="s">
        <v>191</v>
      </c>
      <c r="F154" s="146" t="s">
        <v>326</v>
      </c>
      <c r="I154" s="147"/>
      <c r="L154" s="33"/>
      <c r="M154" s="148"/>
      <c r="T154" s="54"/>
      <c r="AT154" s="18" t="s">
        <v>191</v>
      </c>
      <c r="AU154" s="18" t="s">
        <v>82</v>
      </c>
    </row>
    <row r="155" spans="2:65" s="12" customFormat="1" ht="11.25">
      <c r="B155" s="149"/>
      <c r="D155" s="150" t="s">
        <v>193</v>
      </c>
      <c r="E155" s="151" t="s">
        <v>20</v>
      </c>
      <c r="F155" s="152" t="s">
        <v>1556</v>
      </c>
      <c r="H155" s="151" t="s">
        <v>20</v>
      </c>
      <c r="I155" s="153"/>
      <c r="L155" s="149"/>
      <c r="M155" s="154"/>
      <c r="T155" s="155"/>
      <c r="AT155" s="151" t="s">
        <v>193</v>
      </c>
      <c r="AU155" s="151" t="s">
        <v>82</v>
      </c>
      <c r="AV155" s="12" t="s">
        <v>22</v>
      </c>
      <c r="AW155" s="12" t="s">
        <v>36</v>
      </c>
      <c r="AX155" s="12" t="s">
        <v>74</v>
      </c>
      <c r="AY155" s="151" t="s">
        <v>181</v>
      </c>
    </row>
    <row r="156" spans="2:65" s="13" customFormat="1" ht="11.25">
      <c r="B156" s="156"/>
      <c r="D156" s="150" t="s">
        <v>193</v>
      </c>
      <c r="E156" s="157" t="s">
        <v>20</v>
      </c>
      <c r="F156" s="158" t="s">
        <v>1573</v>
      </c>
      <c r="H156" s="159">
        <v>23.5</v>
      </c>
      <c r="I156" s="160"/>
      <c r="L156" s="156"/>
      <c r="M156" s="161"/>
      <c r="T156" s="162"/>
      <c r="AT156" s="157" t="s">
        <v>193</v>
      </c>
      <c r="AU156" s="157" t="s">
        <v>82</v>
      </c>
      <c r="AV156" s="13" t="s">
        <v>82</v>
      </c>
      <c r="AW156" s="13" t="s">
        <v>36</v>
      </c>
      <c r="AX156" s="13" t="s">
        <v>22</v>
      </c>
      <c r="AY156" s="157" t="s">
        <v>181</v>
      </c>
    </row>
    <row r="157" spans="2:65" s="1" customFormat="1" ht="37.9" customHeight="1">
      <c r="B157" s="33"/>
      <c r="C157" s="132" t="s">
        <v>262</v>
      </c>
      <c r="D157" s="132" t="s">
        <v>184</v>
      </c>
      <c r="E157" s="133" t="s">
        <v>330</v>
      </c>
      <c r="F157" s="134" t="s">
        <v>331</v>
      </c>
      <c r="G157" s="135" t="s">
        <v>211</v>
      </c>
      <c r="H157" s="136">
        <v>51</v>
      </c>
      <c r="I157" s="137"/>
      <c r="J157" s="138">
        <f>ROUND(I157*H157,2)</f>
        <v>0</v>
      </c>
      <c r="K157" s="134" t="s">
        <v>188</v>
      </c>
      <c r="L157" s="33"/>
      <c r="M157" s="139" t="s">
        <v>20</v>
      </c>
      <c r="N157" s="140" t="s">
        <v>45</v>
      </c>
      <c r="P157" s="141">
        <f>O157*H157</f>
        <v>0</v>
      </c>
      <c r="Q157" s="141">
        <v>4.0000000000000003E-5</v>
      </c>
      <c r="R157" s="141">
        <f>Q157*H157</f>
        <v>2.0400000000000001E-3</v>
      </c>
      <c r="S157" s="141">
        <v>0</v>
      </c>
      <c r="T157" s="142">
        <f>S157*H157</f>
        <v>0</v>
      </c>
      <c r="AR157" s="143" t="s">
        <v>189</v>
      </c>
      <c r="AT157" s="143" t="s">
        <v>184</v>
      </c>
      <c r="AU157" s="143" t="s">
        <v>82</v>
      </c>
      <c r="AY157" s="18" t="s">
        <v>181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8" t="s">
        <v>22</v>
      </c>
      <c r="BK157" s="144">
        <f>ROUND(I157*H157,2)</f>
        <v>0</v>
      </c>
      <c r="BL157" s="18" t="s">
        <v>189</v>
      </c>
      <c r="BM157" s="143" t="s">
        <v>1574</v>
      </c>
    </row>
    <row r="158" spans="2:65" s="1" customFormat="1" ht="11.25">
      <c r="B158" s="33"/>
      <c r="D158" s="145" t="s">
        <v>191</v>
      </c>
      <c r="F158" s="146" t="s">
        <v>333</v>
      </c>
      <c r="I158" s="147"/>
      <c r="L158" s="33"/>
      <c r="M158" s="148"/>
      <c r="T158" s="54"/>
      <c r="AT158" s="18" t="s">
        <v>191</v>
      </c>
      <c r="AU158" s="18" t="s">
        <v>82</v>
      </c>
    </row>
    <row r="159" spans="2:65" s="12" customFormat="1" ht="11.25">
      <c r="B159" s="149"/>
      <c r="D159" s="150" t="s">
        <v>193</v>
      </c>
      <c r="E159" s="151" t="s">
        <v>20</v>
      </c>
      <c r="F159" s="152" t="s">
        <v>194</v>
      </c>
      <c r="H159" s="151" t="s">
        <v>20</v>
      </c>
      <c r="I159" s="153"/>
      <c r="L159" s="149"/>
      <c r="M159" s="154"/>
      <c r="T159" s="155"/>
      <c r="AT159" s="151" t="s">
        <v>193</v>
      </c>
      <c r="AU159" s="151" t="s">
        <v>82</v>
      </c>
      <c r="AV159" s="12" t="s">
        <v>22</v>
      </c>
      <c r="AW159" s="12" t="s">
        <v>36</v>
      </c>
      <c r="AX159" s="12" t="s">
        <v>74</v>
      </c>
      <c r="AY159" s="151" t="s">
        <v>181</v>
      </c>
    </row>
    <row r="160" spans="2:65" s="13" customFormat="1" ht="11.25">
      <c r="B160" s="156"/>
      <c r="D160" s="150" t="s">
        <v>193</v>
      </c>
      <c r="E160" s="157" t="s">
        <v>20</v>
      </c>
      <c r="F160" s="158" t="s">
        <v>1575</v>
      </c>
      <c r="H160" s="159">
        <v>51</v>
      </c>
      <c r="I160" s="160"/>
      <c r="L160" s="156"/>
      <c r="M160" s="161"/>
      <c r="T160" s="162"/>
      <c r="AT160" s="157" t="s">
        <v>193</v>
      </c>
      <c r="AU160" s="157" t="s">
        <v>82</v>
      </c>
      <c r="AV160" s="13" t="s">
        <v>82</v>
      </c>
      <c r="AW160" s="13" t="s">
        <v>36</v>
      </c>
      <c r="AX160" s="13" t="s">
        <v>22</v>
      </c>
      <c r="AY160" s="157" t="s">
        <v>181</v>
      </c>
    </row>
    <row r="161" spans="2:65" s="1" customFormat="1" ht="24.2" customHeight="1">
      <c r="B161" s="33"/>
      <c r="C161" s="132" t="s">
        <v>267</v>
      </c>
      <c r="D161" s="132" t="s">
        <v>184</v>
      </c>
      <c r="E161" s="133" t="s">
        <v>338</v>
      </c>
      <c r="F161" s="134" t="s">
        <v>339</v>
      </c>
      <c r="G161" s="135" t="s">
        <v>211</v>
      </c>
      <c r="H161" s="136">
        <v>38.360999999999997</v>
      </c>
      <c r="I161" s="137"/>
      <c r="J161" s="138">
        <f>ROUND(I161*H161,2)</f>
        <v>0</v>
      </c>
      <c r="K161" s="134" t="s">
        <v>188</v>
      </c>
      <c r="L161" s="33"/>
      <c r="M161" s="139" t="s">
        <v>20</v>
      </c>
      <c r="N161" s="140" t="s">
        <v>45</v>
      </c>
      <c r="P161" s="141">
        <f>O161*H161</f>
        <v>0</v>
      </c>
      <c r="Q161" s="141">
        <v>0</v>
      </c>
      <c r="R161" s="141">
        <f>Q161*H161</f>
        <v>0</v>
      </c>
      <c r="S161" s="141">
        <v>0.188</v>
      </c>
      <c r="T161" s="142">
        <f>S161*H161</f>
        <v>7.2118679999999991</v>
      </c>
      <c r="AR161" s="143" t="s">
        <v>189</v>
      </c>
      <c r="AT161" s="143" t="s">
        <v>184</v>
      </c>
      <c r="AU161" s="143" t="s">
        <v>82</v>
      </c>
      <c r="AY161" s="18" t="s">
        <v>181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8" t="s">
        <v>22</v>
      </c>
      <c r="BK161" s="144">
        <f>ROUND(I161*H161,2)</f>
        <v>0</v>
      </c>
      <c r="BL161" s="18" t="s">
        <v>189</v>
      </c>
      <c r="BM161" s="143" t="s">
        <v>1576</v>
      </c>
    </row>
    <row r="162" spans="2:65" s="1" customFormat="1" ht="11.25">
      <c r="B162" s="33"/>
      <c r="D162" s="145" t="s">
        <v>191</v>
      </c>
      <c r="F162" s="146" t="s">
        <v>341</v>
      </c>
      <c r="I162" s="147"/>
      <c r="L162" s="33"/>
      <c r="M162" s="148"/>
      <c r="T162" s="54"/>
      <c r="AT162" s="18" t="s">
        <v>191</v>
      </c>
      <c r="AU162" s="18" t="s">
        <v>82</v>
      </c>
    </row>
    <row r="163" spans="2:65" s="12" customFormat="1" ht="11.25">
      <c r="B163" s="149"/>
      <c r="D163" s="150" t="s">
        <v>193</v>
      </c>
      <c r="E163" s="151" t="s">
        <v>20</v>
      </c>
      <c r="F163" s="152" t="s">
        <v>1539</v>
      </c>
      <c r="H163" s="151" t="s">
        <v>20</v>
      </c>
      <c r="I163" s="153"/>
      <c r="L163" s="149"/>
      <c r="M163" s="154"/>
      <c r="T163" s="155"/>
      <c r="AT163" s="151" t="s">
        <v>193</v>
      </c>
      <c r="AU163" s="151" t="s">
        <v>82</v>
      </c>
      <c r="AV163" s="12" t="s">
        <v>22</v>
      </c>
      <c r="AW163" s="12" t="s">
        <v>36</v>
      </c>
      <c r="AX163" s="12" t="s">
        <v>74</v>
      </c>
      <c r="AY163" s="151" t="s">
        <v>181</v>
      </c>
    </row>
    <row r="164" spans="2:65" s="13" customFormat="1" ht="22.5">
      <c r="B164" s="156"/>
      <c r="D164" s="150" t="s">
        <v>193</v>
      </c>
      <c r="E164" s="157" t="s">
        <v>20</v>
      </c>
      <c r="F164" s="158" t="s">
        <v>1577</v>
      </c>
      <c r="H164" s="159">
        <v>48.604999999999997</v>
      </c>
      <c r="I164" s="160"/>
      <c r="L164" s="156"/>
      <c r="M164" s="161"/>
      <c r="T164" s="162"/>
      <c r="AT164" s="157" t="s">
        <v>193</v>
      </c>
      <c r="AU164" s="157" t="s">
        <v>82</v>
      </c>
      <c r="AV164" s="13" t="s">
        <v>82</v>
      </c>
      <c r="AW164" s="13" t="s">
        <v>36</v>
      </c>
      <c r="AX164" s="13" t="s">
        <v>74</v>
      </c>
      <c r="AY164" s="157" t="s">
        <v>181</v>
      </c>
    </row>
    <row r="165" spans="2:65" s="13" customFormat="1" ht="11.25">
      <c r="B165" s="156"/>
      <c r="D165" s="150" t="s">
        <v>193</v>
      </c>
      <c r="E165" s="157" t="s">
        <v>20</v>
      </c>
      <c r="F165" s="158" t="s">
        <v>1578</v>
      </c>
      <c r="H165" s="159">
        <v>-10.244</v>
      </c>
      <c r="I165" s="160"/>
      <c r="L165" s="156"/>
      <c r="M165" s="161"/>
      <c r="T165" s="162"/>
      <c r="AT165" s="157" t="s">
        <v>193</v>
      </c>
      <c r="AU165" s="157" t="s">
        <v>82</v>
      </c>
      <c r="AV165" s="13" t="s">
        <v>82</v>
      </c>
      <c r="AW165" s="13" t="s">
        <v>36</v>
      </c>
      <c r="AX165" s="13" t="s">
        <v>74</v>
      </c>
      <c r="AY165" s="157" t="s">
        <v>181</v>
      </c>
    </row>
    <row r="166" spans="2:65" s="14" customFormat="1" ht="11.25">
      <c r="B166" s="163"/>
      <c r="D166" s="150" t="s">
        <v>193</v>
      </c>
      <c r="E166" s="164" t="s">
        <v>20</v>
      </c>
      <c r="F166" s="165" t="s">
        <v>202</v>
      </c>
      <c r="H166" s="166">
        <v>38.360999999999997</v>
      </c>
      <c r="I166" s="167"/>
      <c r="L166" s="163"/>
      <c r="M166" s="168"/>
      <c r="T166" s="169"/>
      <c r="AT166" s="164" t="s">
        <v>193</v>
      </c>
      <c r="AU166" s="164" t="s">
        <v>82</v>
      </c>
      <c r="AV166" s="14" t="s">
        <v>189</v>
      </c>
      <c r="AW166" s="14" t="s">
        <v>36</v>
      </c>
      <c r="AX166" s="14" t="s">
        <v>22</v>
      </c>
      <c r="AY166" s="164" t="s">
        <v>181</v>
      </c>
    </row>
    <row r="167" spans="2:65" s="1" customFormat="1" ht="24.2" customHeight="1">
      <c r="B167" s="33"/>
      <c r="C167" s="132" t="s">
        <v>27</v>
      </c>
      <c r="D167" s="132" t="s">
        <v>184</v>
      </c>
      <c r="E167" s="133" t="s">
        <v>349</v>
      </c>
      <c r="F167" s="134" t="s">
        <v>350</v>
      </c>
      <c r="G167" s="135" t="s">
        <v>211</v>
      </c>
      <c r="H167" s="136">
        <v>2.3239999999999998</v>
      </c>
      <c r="I167" s="137"/>
      <c r="J167" s="138">
        <f>ROUND(I167*H167,2)</f>
        <v>0</v>
      </c>
      <c r="K167" s="134" t="s">
        <v>188</v>
      </c>
      <c r="L167" s="33"/>
      <c r="M167" s="139" t="s">
        <v>20</v>
      </c>
      <c r="N167" s="140" t="s">
        <v>45</v>
      </c>
      <c r="P167" s="141">
        <f>O167*H167</f>
        <v>0</v>
      </c>
      <c r="Q167" s="141">
        <v>0</v>
      </c>
      <c r="R167" s="141">
        <f>Q167*H167</f>
        <v>0</v>
      </c>
      <c r="S167" s="141">
        <v>0.308</v>
      </c>
      <c r="T167" s="142">
        <f>S167*H167</f>
        <v>0.71579199999999998</v>
      </c>
      <c r="AR167" s="143" t="s">
        <v>189</v>
      </c>
      <c r="AT167" s="143" t="s">
        <v>184</v>
      </c>
      <c r="AU167" s="143" t="s">
        <v>82</v>
      </c>
      <c r="AY167" s="18" t="s">
        <v>181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22</v>
      </c>
      <c r="BK167" s="144">
        <f>ROUND(I167*H167,2)</f>
        <v>0</v>
      </c>
      <c r="BL167" s="18" t="s">
        <v>189</v>
      </c>
      <c r="BM167" s="143" t="s">
        <v>1579</v>
      </c>
    </row>
    <row r="168" spans="2:65" s="1" customFormat="1" ht="11.25">
      <c r="B168" s="33"/>
      <c r="D168" s="145" t="s">
        <v>191</v>
      </c>
      <c r="F168" s="146" t="s">
        <v>352</v>
      </c>
      <c r="I168" s="147"/>
      <c r="L168" s="33"/>
      <c r="M168" s="148"/>
      <c r="T168" s="54"/>
      <c r="AT168" s="18" t="s">
        <v>191</v>
      </c>
      <c r="AU168" s="18" t="s">
        <v>82</v>
      </c>
    </row>
    <row r="169" spans="2:65" s="12" customFormat="1" ht="11.25">
      <c r="B169" s="149"/>
      <c r="D169" s="150" t="s">
        <v>193</v>
      </c>
      <c r="E169" s="151" t="s">
        <v>20</v>
      </c>
      <c r="F169" s="152" t="s">
        <v>1539</v>
      </c>
      <c r="H169" s="151" t="s">
        <v>20</v>
      </c>
      <c r="I169" s="153"/>
      <c r="L169" s="149"/>
      <c r="M169" s="154"/>
      <c r="T169" s="155"/>
      <c r="AT169" s="151" t="s">
        <v>193</v>
      </c>
      <c r="AU169" s="151" t="s">
        <v>82</v>
      </c>
      <c r="AV169" s="12" t="s">
        <v>22</v>
      </c>
      <c r="AW169" s="12" t="s">
        <v>36</v>
      </c>
      <c r="AX169" s="12" t="s">
        <v>74</v>
      </c>
      <c r="AY169" s="151" t="s">
        <v>181</v>
      </c>
    </row>
    <row r="170" spans="2:65" s="13" customFormat="1" ht="11.25">
      <c r="B170" s="156"/>
      <c r="D170" s="150" t="s">
        <v>193</v>
      </c>
      <c r="E170" s="157" t="s">
        <v>20</v>
      </c>
      <c r="F170" s="158" t="s">
        <v>1580</v>
      </c>
      <c r="H170" s="159">
        <v>2.3239999999999998</v>
      </c>
      <c r="I170" s="160"/>
      <c r="L170" s="156"/>
      <c r="M170" s="161"/>
      <c r="T170" s="162"/>
      <c r="AT170" s="157" t="s">
        <v>193</v>
      </c>
      <c r="AU170" s="157" t="s">
        <v>82</v>
      </c>
      <c r="AV170" s="13" t="s">
        <v>82</v>
      </c>
      <c r="AW170" s="13" t="s">
        <v>36</v>
      </c>
      <c r="AX170" s="13" t="s">
        <v>22</v>
      </c>
      <c r="AY170" s="157" t="s">
        <v>181</v>
      </c>
    </row>
    <row r="171" spans="2:65" s="1" customFormat="1" ht="24.2" customHeight="1">
      <c r="B171" s="33"/>
      <c r="C171" s="132" t="s">
        <v>277</v>
      </c>
      <c r="D171" s="132" t="s">
        <v>184</v>
      </c>
      <c r="E171" s="133" t="s">
        <v>360</v>
      </c>
      <c r="F171" s="134" t="s">
        <v>361</v>
      </c>
      <c r="G171" s="135" t="s">
        <v>211</v>
      </c>
      <c r="H171" s="136">
        <v>25.14</v>
      </c>
      <c r="I171" s="137"/>
      <c r="J171" s="138">
        <f>ROUND(I171*H171,2)</f>
        <v>0</v>
      </c>
      <c r="K171" s="134" t="s">
        <v>188</v>
      </c>
      <c r="L171" s="33"/>
      <c r="M171" s="139" t="s">
        <v>20</v>
      </c>
      <c r="N171" s="140" t="s">
        <v>45</v>
      </c>
      <c r="P171" s="141">
        <f>O171*H171</f>
        <v>0</v>
      </c>
      <c r="Q171" s="141">
        <v>0</v>
      </c>
      <c r="R171" s="141">
        <f>Q171*H171</f>
        <v>0</v>
      </c>
      <c r="S171" s="141">
        <v>0.09</v>
      </c>
      <c r="T171" s="142">
        <f>S171*H171</f>
        <v>2.2625999999999999</v>
      </c>
      <c r="AR171" s="143" t="s">
        <v>189</v>
      </c>
      <c r="AT171" s="143" t="s">
        <v>184</v>
      </c>
      <c r="AU171" s="143" t="s">
        <v>82</v>
      </c>
      <c r="AY171" s="18" t="s">
        <v>181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22</v>
      </c>
      <c r="BK171" s="144">
        <f>ROUND(I171*H171,2)</f>
        <v>0</v>
      </c>
      <c r="BL171" s="18" t="s">
        <v>189</v>
      </c>
      <c r="BM171" s="143" t="s">
        <v>1581</v>
      </c>
    </row>
    <row r="172" spans="2:65" s="1" customFormat="1" ht="11.25">
      <c r="B172" s="33"/>
      <c r="D172" s="145" t="s">
        <v>191</v>
      </c>
      <c r="F172" s="146" t="s">
        <v>363</v>
      </c>
      <c r="I172" s="147"/>
      <c r="L172" s="33"/>
      <c r="M172" s="148"/>
      <c r="T172" s="54"/>
      <c r="AT172" s="18" t="s">
        <v>191</v>
      </c>
      <c r="AU172" s="18" t="s">
        <v>82</v>
      </c>
    </row>
    <row r="173" spans="2:65" s="12" customFormat="1" ht="11.25">
      <c r="B173" s="149"/>
      <c r="D173" s="150" t="s">
        <v>193</v>
      </c>
      <c r="E173" s="151" t="s">
        <v>20</v>
      </c>
      <c r="F173" s="152" t="s">
        <v>1539</v>
      </c>
      <c r="H173" s="151" t="s">
        <v>20</v>
      </c>
      <c r="I173" s="153"/>
      <c r="L173" s="149"/>
      <c r="M173" s="154"/>
      <c r="T173" s="155"/>
      <c r="AT173" s="151" t="s">
        <v>193</v>
      </c>
      <c r="AU173" s="151" t="s">
        <v>82</v>
      </c>
      <c r="AV173" s="12" t="s">
        <v>22</v>
      </c>
      <c r="AW173" s="12" t="s">
        <v>36</v>
      </c>
      <c r="AX173" s="12" t="s">
        <v>74</v>
      </c>
      <c r="AY173" s="151" t="s">
        <v>181</v>
      </c>
    </row>
    <row r="174" spans="2:65" s="13" customFormat="1" ht="11.25">
      <c r="B174" s="156"/>
      <c r="D174" s="150" t="s">
        <v>193</v>
      </c>
      <c r="E174" s="157" t="s">
        <v>20</v>
      </c>
      <c r="F174" s="158" t="s">
        <v>1540</v>
      </c>
      <c r="H174" s="159">
        <v>24.3</v>
      </c>
      <c r="I174" s="160"/>
      <c r="L174" s="156"/>
      <c r="M174" s="161"/>
      <c r="T174" s="162"/>
      <c r="AT174" s="157" t="s">
        <v>193</v>
      </c>
      <c r="AU174" s="157" t="s">
        <v>82</v>
      </c>
      <c r="AV174" s="13" t="s">
        <v>82</v>
      </c>
      <c r="AW174" s="13" t="s">
        <v>36</v>
      </c>
      <c r="AX174" s="13" t="s">
        <v>74</v>
      </c>
      <c r="AY174" s="157" t="s">
        <v>181</v>
      </c>
    </row>
    <row r="175" spans="2:65" s="13" customFormat="1" ht="11.25">
      <c r="B175" s="156"/>
      <c r="D175" s="150" t="s">
        <v>193</v>
      </c>
      <c r="E175" s="157" t="s">
        <v>20</v>
      </c>
      <c r="F175" s="158" t="s">
        <v>1582</v>
      </c>
      <c r="H175" s="159">
        <v>0.24</v>
      </c>
      <c r="I175" s="160"/>
      <c r="L175" s="156"/>
      <c r="M175" s="161"/>
      <c r="T175" s="162"/>
      <c r="AT175" s="157" t="s">
        <v>193</v>
      </c>
      <c r="AU175" s="157" t="s">
        <v>82</v>
      </c>
      <c r="AV175" s="13" t="s">
        <v>82</v>
      </c>
      <c r="AW175" s="13" t="s">
        <v>36</v>
      </c>
      <c r="AX175" s="13" t="s">
        <v>74</v>
      </c>
      <c r="AY175" s="157" t="s">
        <v>181</v>
      </c>
    </row>
    <row r="176" spans="2:65" s="13" customFormat="1" ht="11.25">
      <c r="B176" s="156"/>
      <c r="D176" s="150" t="s">
        <v>193</v>
      </c>
      <c r="E176" s="157" t="s">
        <v>20</v>
      </c>
      <c r="F176" s="158" t="s">
        <v>1583</v>
      </c>
      <c r="H176" s="159">
        <v>0.16</v>
      </c>
      <c r="I176" s="160"/>
      <c r="L176" s="156"/>
      <c r="M176" s="161"/>
      <c r="T176" s="162"/>
      <c r="AT176" s="157" t="s">
        <v>193</v>
      </c>
      <c r="AU176" s="157" t="s">
        <v>82</v>
      </c>
      <c r="AV176" s="13" t="s">
        <v>82</v>
      </c>
      <c r="AW176" s="13" t="s">
        <v>36</v>
      </c>
      <c r="AX176" s="13" t="s">
        <v>74</v>
      </c>
      <c r="AY176" s="157" t="s">
        <v>181</v>
      </c>
    </row>
    <row r="177" spans="2:65" s="13" customFormat="1" ht="11.25">
      <c r="B177" s="156"/>
      <c r="D177" s="150" t="s">
        <v>193</v>
      </c>
      <c r="E177" s="157" t="s">
        <v>20</v>
      </c>
      <c r="F177" s="158" t="s">
        <v>391</v>
      </c>
      <c r="H177" s="159">
        <v>0.08</v>
      </c>
      <c r="I177" s="160"/>
      <c r="L177" s="156"/>
      <c r="M177" s="161"/>
      <c r="T177" s="162"/>
      <c r="AT177" s="157" t="s">
        <v>193</v>
      </c>
      <c r="AU177" s="157" t="s">
        <v>82</v>
      </c>
      <c r="AV177" s="13" t="s">
        <v>82</v>
      </c>
      <c r="AW177" s="13" t="s">
        <v>36</v>
      </c>
      <c r="AX177" s="13" t="s">
        <v>74</v>
      </c>
      <c r="AY177" s="157" t="s">
        <v>181</v>
      </c>
    </row>
    <row r="178" spans="2:65" s="13" customFormat="1" ht="11.25">
      <c r="B178" s="156"/>
      <c r="D178" s="150" t="s">
        <v>193</v>
      </c>
      <c r="E178" s="157" t="s">
        <v>20</v>
      </c>
      <c r="F178" s="158" t="s">
        <v>1584</v>
      </c>
      <c r="H178" s="159">
        <v>0.36</v>
      </c>
      <c r="I178" s="160"/>
      <c r="L178" s="156"/>
      <c r="M178" s="161"/>
      <c r="T178" s="162"/>
      <c r="AT178" s="157" t="s">
        <v>193</v>
      </c>
      <c r="AU178" s="157" t="s">
        <v>82</v>
      </c>
      <c r="AV178" s="13" t="s">
        <v>82</v>
      </c>
      <c r="AW178" s="13" t="s">
        <v>36</v>
      </c>
      <c r="AX178" s="13" t="s">
        <v>74</v>
      </c>
      <c r="AY178" s="157" t="s">
        <v>181</v>
      </c>
    </row>
    <row r="179" spans="2:65" s="14" customFormat="1" ht="11.25">
      <c r="B179" s="163"/>
      <c r="D179" s="150" t="s">
        <v>193</v>
      </c>
      <c r="E179" s="164" t="s">
        <v>20</v>
      </c>
      <c r="F179" s="165" t="s">
        <v>202</v>
      </c>
      <c r="H179" s="166">
        <v>25.14</v>
      </c>
      <c r="I179" s="167"/>
      <c r="L179" s="163"/>
      <c r="M179" s="168"/>
      <c r="T179" s="169"/>
      <c r="AT179" s="164" t="s">
        <v>193</v>
      </c>
      <c r="AU179" s="164" t="s">
        <v>82</v>
      </c>
      <c r="AV179" s="14" t="s">
        <v>189</v>
      </c>
      <c r="AW179" s="14" t="s">
        <v>36</v>
      </c>
      <c r="AX179" s="14" t="s">
        <v>22</v>
      </c>
      <c r="AY179" s="164" t="s">
        <v>181</v>
      </c>
    </row>
    <row r="180" spans="2:65" s="1" customFormat="1" ht="21.75" customHeight="1">
      <c r="B180" s="33"/>
      <c r="C180" s="132" t="s">
        <v>8</v>
      </c>
      <c r="D180" s="132" t="s">
        <v>184</v>
      </c>
      <c r="E180" s="133" t="s">
        <v>366</v>
      </c>
      <c r="F180" s="134" t="s">
        <v>367</v>
      </c>
      <c r="G180" s="135" t="s">
        <v>211</v>
      </c>
      <c r="H180" s="136">
        <v>25.14</v>
      </c>
      <c r="I180" s="137"/>
      <c r="J180" s="138">
        <f>ROUND(I180*H180,2)</f>
        <v>0</v>
      </c>
      <c r="K180" s="134" t="s">
        <v>188</v>
      </c>
      <c r="L180" s="33"/>
      <c r="M180" s="139" t="s">
        <v>20</v>
      </c>
      <c r="N180" s="140" t="s">
        <v>45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189</v>
      </c>
      <c r="AT180" s="143" t="s">
        <v>184</v>
      </c>
      <c r="AU180" s="143" t="s">
        <v>82</v>
      </c>
      <c r="AY180" s="18" t="s">
        <v>181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22</v>
      </c>
      <c r="BK180" s="144">
        <f>ROUND(I180*H180,2)</f>
        <v>0</v>
      </c>
      <c r="BL180" s="18" t="s">
        <v>189</v>
      </c>
      <c r="BM180" s="143" t="s">
        <v>1585</v>
      </c>
    </row>
    <row r="181" spans="2:65" s="1" customFormat="1" ht="11.25">
      <c r="B181" s="33"/>
      <c r="D181" s="145" t="s">
        <v>191</v>
      </c>
      <c r="F181" s="146" t="s">
        <v>369</v>
      </c>
      <c r="I181" s="147"/>
      <c r="L181" s="33"/>
      <c r="M181" s="148"/>
      <c r="T181" s="54"/>
      <c r="AT181" s="18" t="s">
        <v>191</v>
      </c>
      <c r="AU181" s="18" t="s">
        <v>82</v>
      </c>
    </row>
    <row r="182" spans="2:65" s="12" customFormat="1" ht="11.25">
      <c r="B182" s="149"/>
      <c r="D182" s="150" t="s">
        <v>193</v>
      </c>
      <c r="E182" s="151" t="s">
        <v>20</v>
      </c>
      <c r="F182" s="152" t="s">
        <v>1539</v>
      </c>
      <c r="H182" s="151" t="s">
        <v>20</v>
      </c>
      <c r="I182" s="153"/>
      <c r="L182" s="149"/>
      <c r="M182" s="154"/>
      <c r="T182" s="155"/>
      <c r="AT182" s="151" t="s">
        <v>193</v>
      </c>
      <c r="AU182" s="151" t="s">
        <v>82</v>
      </c>
      <c r="AV182" s="12" t="s">
        <v>22</v>
      </c>
      <c r="AW182" s="12" t="s">
        <v>36</v>
      </c>
      <c r="AX182" s="12" t="s">
        <v>74</v>
      </c>
      <c r="AY182" s="151" t="s">
        <v>181</v>
      </c>
    </row>
    <row r="183" spans="2:65" s="13" customFormat="1" ht="11.25">
      <c r="B183" s="156"/>
      <c r="D183" s="150" t="s">
        <v>193</v>
      </c>
      <c r="E183" s="157" t="s">
        <v>20</v>
      </c>
      <c r="F183" s="158" t="s">
        <v>1540</v>
      </c>
      <c r="H183" s="159">
        <v>24.3</v>
      </c>
      <c r="I183" s="160"/>
      <c r="L183" s="156"/>
      <c r="M183" s="161"/>
      <c r="T183" s="162"/>
      <c r="AT183" s="157" t="s">
        <v>193</v>
      </c>
      <c r="AU183" s="157" t="s">
        <v>82</v>
      </c>
      <c r="AV183" s="13" t="s">
        <v>82</v>
      </c>
      <c r="AW183" s="13" t="s">
        <v>36</v>
      </c>
      <c r="AX183" s="13" t="s">
        <v>74</v>
      </c>
      <c r="AY183" s="157" t="s">
        <v>181</v>
      </c>
    </row>
    <row r="184" spans="2:65" s="13" customFormat="1" ht="11.25">
      <c r="B184" s="156"/>
      <c r="D184" s="150" t="s">
        <v>193</v>
      </c>
      <c r="E184" s="157" t="s">
        <v>20</v>
      </c>
      <c r="F184" s="158" t="s">
        <v>1582</v>
      </c>
      <c r="H184" s="159">
        <v>0.24</v>
      </c>
      <c r="I184" s="160"/>
      <c r="L184" s="156"/>
      <c r="M184" s="161"/>
      <c r="T184" s="162"/>
      <c r="AT184" s="157" t="s">
        <v>193</v>
      </c>
      <c r="AU184" s="157" t="s">
        <v>82</v>
      </c>
      <c r="AV184" s="13" t="s">
        <v>82</v>
      </c>
      <c r="AW184" s="13" t="s">
        <v>36</v>
      </c>
      <c r="AX184" s="13" t="s">
        <v>74</v>
      </c>
      <c r="AY184" s="157" t="s">
        <v>181</v>
      </c>
    </row>
    <row r="185" spans="2:65" s="13" customFormat="1" ht="11.25">
      <c r="B185" s="156"/>
      <c r="D185" s="150" t="s">
        <v>193</v>
      </c>
      <c r="E185" s="157" t="s">
        <v>20</v>
      </c>
      <c r="F185" s="158" t="s">
        <v>1583</v>
      </c>
      <c r="H185" s="159">
        <v>0.16</v>
      </c>
      <c r="I185" s="160"/>
      <c r="L185" s="156"/>
      <c r="M185" s="161"/>
      <c r="T185" s="162"/>
      <c r="AT185" s="157" t="s">
        <v>193</v>
      </c>
      <c r="AU185" s="157" t="s">
        <v>82</v>
      </c>
      <c r="AV185" s="13" t="s">
        <v>82</v>
      </c>
      <c r="AW185" s="13" t="s">
        <v>36</v>
      </c>
      <c r="AX185" s="13" t="s">
        <v>74</v>
      </c>
      <c r="AY185" s="157" t="s">
        <v>181</v>
      </c>
    </row>
    <row r="186" spans="2:65" s="13" customFormat="1" ht="11.25">
      <c r="B186" s="156"/>
      <c r="D186" s="150" t="s">
        <v>193</v>
      </c>
      <c r="E186" s="157" t="s">
        <v>20</v>
      </c>
      <c r="F186" s="158" t="s">
        <v>391</v>
      </c>
      <c r="H186" s="159">
        <v>0.08</v>
      </c>
      <c r="I186" s="160"/>
      <c r="L186" s="156"/>
      <c r="M186" s="161"/>
      <c r="T186" s="162"/>
      <c r="AT186" s="157" t="s">
        <v>193</v>
      </c>
      <c r="AU186" s="157" t="s">
        <v>82</v>
      </c>
      <c r="AV186" s="13" t="s">
        <v>82</v>
      </c>
      <c r="AW186" s="13" t="s">
        <v>36</v>
      </c>
      <c r="AX186" s="13" t="s">
        <v>74</v>
      </c>
      <c r="AY186" s="157" t="s">
        <v>181</v>
      </c>
    </row>
    <row r="187" spans="2:65" s="13" customFormat="1" ht="11.25">
      <c r="B187" s="156"/>
      <c r="D187" s="150" t="s">
        <v>193</v>
      </c>
      <c r="E187" s="157" t="s">
        <v>20</v>
      </c>
      <c r="F187" s="158" t="s">
        <v>1584</v>
      </c>
      <c r="H187" s="159">
        <v>0.36</v>
      </c>
      <c r="I187" s="160"/>
      <c r="L187" s="156"/>
      <c r="M187" s="161"/>
      <c r="T187" s="162"/>
      <c r="AT187" s="157" t="s">
        <v>193</v>
      </c>
      <c r="AU187" s="157" t="s">
        <v>82</v>
      </c>
      <c r="AV187" s="13" t="s">
        <v>82</v>
      </c>
      <c r="AW187" s="13" t="s">
        <v>36</v>
      </c>
      <c r="AX187" s="13" t="s">
        <v>74</v>
      </c>
      <c r="AY187" s="157" t="s">
        <v>181</v>
      </c>
    </row>
    <row r="188" spans="2:65" s="14" customFormat="1" ht="11.25">
      <c r="B188" s="163"/>
      <c r="D188" s="150" t="s">
        <v>193</v>
      </c>
      <c r="E188" s="164" t="s">
        <v>20</v>
      </c>
      <c r="F188" s="165" t="s">
        <v>202</v>
      </c>
      <c r="H188" s="166">
        <v>25.14</v>
      </c>
      <c r="I188" s="167"/>
      <c r="L188" s="163"/>
      <c r="M188" s="168"/>
      <c r="T188" s="169"/>
      <c r="AT188" s="164" t="s">
        <v>193</v>
      </c>
      <c r="AU188" s="164" t="s">
        <v>82</v>
      </c>
      <c r="AV188" s="14" t="s">
        <v>189</v>
      </c>
      <c r="AW188" s="14" t="s">
        <v>36</v>
      </c>
      <c r="AX188" s="14" t="s">
        <v>22</v>
      </c>
      <c r="AY188" s="164" t="s">
        <v>181</v>
      </c>
    </row>
    <row r="189" spans="2:65" s="1" customFormat="1" ht="37.9" customHeight="1">
      <c r="B189" s="33"/>
      <c r="C189" s="132" t="s">
        <v>303</v>
      </c>
      <c r="D189" s="132" t="s">
        <v>184</v>
      </c>
      <c r="E189" s="133" t="s">
        <v>371</v>
      </c>
      <c r="F189" s="134" t="s">
        <v>372</v>
      </c>
      <c r="G189" s="135" t="s">
        <v>211</v>
      </c>
      <c r="H189" s="136">
        <v>14.972</v>
      </c>
      <c r="I189" s="137"/>
      <c r="J189" s="138">
        <f>ROUND(I189*H189,2)</f>
        <v>0</v>
      </c>
      <c r="K189" s="134" t="s">
        <v>188</v>
      </c>
      <c r="L189" s="33"/>
      <c r="M189" s="139" t="s">
        <v>20</v>
      </c>
      <c r="N189" s="140" t="s">
        <v>45</v>
      </c>
      <c r="P189" s="141">
        <f>O189*H189</f>
        <v>0</v>
      </c>
      <c r="Q189" s="141">
        <v>0</v>
      </c>
      <c r="R189" s="141">
        <f>Q189*H189</f>
        <v>0</v>
      </c>
      <c r="S189" s="141">
        <v>7.5999999999999998E-2</v>
      </c>
      <c r="T189" s="142">
        <f>S189*H189</f>
        <v>1.137872</v>
      </c>
      <c r="AR189" s="143" t="s">
        <v>189</v>
      </c>
      <c r="AT189" s="143" t="s">
        <v>184</v>
      </c>
      <c r="AU189" s="143" t="s">
        <v>82</v>
      </c>
      <c r="AY189" s="18" t="s">
        <v>181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22</v>
      </c>
      <c r="BK189" s="144">
        <f>ROUND(I189*H189,2)</f>
        <v>0</v>
      </c>
      <c r="BL189" s="18" t="s">
        <v>189</v>
      </c>
      <c r="BM189" s="143" t="s">
        <v>1586</v>
      </c>
    </row>
    <row r="190" spans="2:65" s="1" customFormat="1" ht="11.25">
      <c r="B190" s="33"/>
      <c r="D190" s="145" t="s">
        <v>191</v>
      </c>
      <c r="F190" s="146" t="s">
        <v>374</v>
      </c>
      <c r="I190" s="147"/>
      <c r="L190" s="33"/>
      <c r="M190" s="148"/>
      <c r="T190" s="54"/>
      <c r="AT190" s="18" t="s">
        <v>191</v>
      </c>
      <c r="AU190" s="18" t="s">
        <v>82</v>
      </c>
    </row>
    <row r="191" spans="2:65" s="12" customFormat="1" ht="11.25">
      <c r="B191" s="149"/>
      <c r="D191" s="150" t="s">
        <v>193</v>
      </c>
      <c r="E191" s="151" t="s">
        <v>20</v>
      </c>
      <c r="F191" s="152" t="s">
        <v>1539</v>
      </c>
      <c r="H191" s="151" t="s">
        <v>20</v>
      </c>
      <c r="I191" s="153"/>
      <c r="L191" s="149"/>
      <c r="M191" s="154"/>
      <c r="T191" s="155"/>
      <c r="AT191" s="151" t="s">
        <v>193</v>
      </c>
      <c r="AU191" s="151" t="s">
        <v>82</v>
      </c>
      <c r="AV191" s="12" t="s">
        <v>22</v>
      </c>
      <c r="AW191" s="12" t="s">
        <v>36</v>
      </c>
      <c r="AX191" s="12" t="s">
        <v>74</v>
      </c>
      <c r="AY191" s="151" t="s">
        <v>181</v>
      </c>
    </row>
    <row r="192" spans="2:65" s="13" customFormat="1" ht="11.25">
      <c r="B192" s="156"/>
      <c r="D192" s="150" t="s">
        <v>193</v>
      </c>
      <c r="E192" s="157" t="s">
        <v>20</v>
      </c>
      <c r="F192" s="158" t="s">
        <v>1587</v>
      </c>
      <c r="H192" s="159">
        <v>7.88</v>
      </c>
      <c r="I192" s="160"/>
      <c r="L192" s="156"/>
      <c r="M192" s="161"/>
      <c r="T192" s="162"/>
      <c r="AT192" s="157" t="s">
        <v>193</v>
      </c>
      <c r="AU192" s="157" t="s">
        <v>82</v>
      </c>
      <c r="AV192" s="13" t="s">
        <v>82</v>
      </c>
      <c r="AW192" s="13" t="s">
        <v>36</v>
      </c>
      <c r="AX192" s="13" t="s">
        <v>74</v>
      </c>
      <c r="AY192" s="157" t="s">
        <v>181</v>
      </c>
    </row>
    <row r="193" spans="2:65" s="13" customFormat="1" ht="11.25">
      <c r="B193" s="156"/>
      <c r="D193" s="150" t="s">
        <v>193</v>
      </c>
      <c r="E193" s="157" t="s">
        <v>20</v>
      </c>
      <c r="F193" s="158" t="s">
        <v>1588</v>
      </c>
      <c r="H193" s="159">
        <v>7.0919999999999996</v>
      </c>
      <c r="I193" s="160"/>
      <c r="L193" s="156"/>
      <c r="M193" s="161"/>
      <c r="T193" s="162"/>
      <c r="AT193" s="157" t="s">
        <v>193</v>
      </c>
      <c r="AU193" s="157" t="s">
        <v>82</v>
      </c>
      <c r="AV193" s="13" t="s">
        <v>82</v>
      </c>
      <c r="AW193" s="13" t="s">
        <v>36</v>
      </c>
      <c r="AX193" s="13" t="s">
        <v>74</v>
      </c>
      <c r="AY193" s="157" t="s">
        <v>181</v>
      </c>
    </row>
    <row r="194" spans="2:65" s="14" customFormat="1" ht="11.25">
      <c r="B194" s="163"/>
      <c r="D194" s="150" t="s">
        <v>193</v>
      </c>
      <c r="E194" s="164" t="s">
        <v>20</v>
      </c>
      <c r="F194" s="165" t="s">
        <v>202</v>
      </c>
      <c r="H194" s="166">
        <v>14.972</v>
      </c>
      <c r="I194" s="167"/>
      <c r="L194" s="163"/>
      <c r="M194" s="168"/>
      <c r="T194" s="169"/>
      <c r="AT194" s="164" t="s">
        <v>193</v>
      </c>
      <c r="AU194" s="164" t="s">
        <v>82</v>
      </c>
      <c r="AV194" s="14" t="s">
        <v>189</v>
      </c>
      <c r="AW194" s="14" t="s">
        <v>36</v>
      </c>
      <c r="AX194" s="14" t="s">
        <v>22</v>
      </c>
      <c r="AY194" s="164" t="s">
        <v>181</v>
      </c>
    </row>
    <row r="195" spans="2:65" s="1" customFormat="1" ht="55.5" customHeight="1">
      <c r="B195" s="33"/>
      <c r="C195" s="132" t="s">
        <v>308</v>
      </c>
      <c r="D195" s="132" t="s">
        <v>184</v>
      </c>
      <c r="E195" s="133" t="s">
        <v>1589</v>
      </c>
      <c r="F195" s="134" t="s">
        <v>1590</v>
      </c>
      <c r="G195" s="135" t="s">
        <v>187</v>
      </c>
      <c r="H195" s="136">
        <v>1</v>
      </c>
      <c r="I195" s="137"/>
      <c r="J195" s="138">
        <f>ROUND(I195*H195,2)</f>
        <v>0</v>
      </c>
      <c r="K195" s="134" t="s">
        <v>188</v>
      </c>
      <c r="L195" s="33"/>
      <c r="M195" s="139" t="s">
        <v>20</v>
      </c>
      <c r="N195" s="140" t="s">
        <v>45</v>
      </c>
      <c r="P195" s="141">
        <f>O195*H195</f>
        <v>0</v>
      </c>
      <c r="Q195" s="141">
        <v>0</v>
      </c>
      <c r="R195" s="141">
        <f>Q195*H195</f>
        <v>0</v>
      </c>
      <c r="S195" s="141">
        <v>2.5000000000000001E-2</v>
      </c>
      <c r="T195" s="142">
        <f>S195*H195</f>
        <v>2.5000000000000001E-2</v>
      </c>
      <c r="AR195" s="143" t="s">
        <v>189</v>
      </c>
      <c r="AT195" s="143" t="s">
        <v>184</v>
      </c>
      <c r="AU195" s="143" t="s">
        <v>82</v>
      </c>
      <c r="AY195" s="18" t="s">
        <v>181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22</v>
      </c>
      <c r="BK195" s="144">
        <f>ROUND(I195*H195,2)</f>
        <v>0</v>
      </c>
      <c r="BL195" s="18" t="s">
        <v>189</v>
      </c>
      <c r="BM195" s="143" t="s">
        <v>1591</v>
      </c>
    </row>
    <row r="196" spans="2:65" s="1" customFormat="1" ht="11.25">
      <c r="B196" s="33"/>
      <c r="D196" s="145" t="s">
        <v>191</v>
      </c>
      <c r="F196" s="146" t="s">
        <v>1592</v>
      </c>
      <c r="I196" s="147"/>
      <c r="L196" s="33"/>
      <c r="M196" s="148"/>
      <c r="T196" s="54"/>
      <c r="AT196" s="18" t="s">
        <v>191</v>
      </c>
      <c r="AU196" s="18" t="s">
        <v>82</v>
      </c>
    </row>
    <row r="197" spans="2:65" s="12" customFormat="1" ht="11.25">
      <c r="B197" s="149"/>
      <c r="D197" s="150" t="s">
        <v>193</v>
      </c>
      <c r="E197" s="151" t="s">
        <v>20</v>
      </c>
      <c r="F197" s="152" t="s">
        <v>1593</v>
      </c>
      <c r="H197" s="151" t="s">
        <v>20</v>
      </c>
      <c r="I197" s="153"/>
      <c r="L197" s="149"/>
      <c r="M197" s="154"/>
      <c r="T197" s="155"/>
      <c r="AT197" s="151" t="s">
        <v>193</v>
      </c>
      <c r="AU197" s="151" t="s">
        <v>82</v>
      </c>
      <c r="AV197" s="12" t="s">
        <v>22</v>
      </c>
      <c r="AW197" s="12" t="s">
        <v>36</v>
      </c>
      <c r="AX197" s="12" t="s">
        <v>74</v>
      </c>
      <c r="AY197" s="151" t="s">
        <v>181</v>
      </c>
    </row>
    <row r="198" spans="2:65" s="13" customFormat="1" ht="11.25">
      <c r="B198" s="156"/>
      <c r="D198" s="150" t="s">
        <v>193</v>
      </c>
      <c r="E198" s="157" t="s">
        <v>20</v>
      </c>
      <c r="F198" s="158" t="s">
        <v>22</v>
      </c>
      <c r="H198" s="159">
        <v>1</v>
      </c>
      <c r="I198" s="160"/>
      <c r="L198" s="156"/>
      <c r="M198" s="161"/>
      <c r="T198" s="162"/>
      <c r="AT198" s="157" t="s">
        <v>193</v>
      </c>
      <c r="AU198" s="157" t="s">
        <v>82</v>
      </c>
      <c r="AV198" s="13" t="s">
        <v>82</v>
      </c>
      <c r="AW198" s="13" t="s">
        <v>36</v>
      </c>
      <c r="AX198" s="13" t="s">
        <v>22</v>
      </c>
      <c r="AY198" s="157" t="s">
        <v>181</v>
      </c>
    </row>
    <row r="199" spans="2:65" s="1" customFormat="1" ht="55.5" customHeight="1">
      <c r="B199" s="33"/>
      <c r="C199" s="132" t="s">
        <v>313</v>
      </c>
      <c r="D199" s="132" t="s">
        <v>184</v>
      </c>
      <c r="E199" s="133" t="s">
        <v>379</v>
      </c>
      <c r="F199" s="134" t="s">
        <v>380</v>
      </c>
      <c r="G199" s="135" t="s">
        <v>187</v>
      </c>
      <c r="H199" s="136">
        <v>2</v>
      </c>
      <c r="I199" s="137"/>
      <c r="J199" s="138">
        <f>ROUND(I199*H199,2)</f>
        <v>0</v>
      </c>
      <c r="K199" s="134" t="s">
        <v>188</v>
      </c>
      <c r="L199" s="33"/>
      <c r="M199" s="139" t="s">
        <v>20</v>
      </c>
      <c r="N199" s="140" t="s">
        <v>45</v>
      </c>
      <c r="P199" s="141">
        <f>O199*H199</f>
        <v>0</v>
      </c>
      <c r="Q199" s="141">
        <v>0</v>
      </c>
      <c r="R199" s="141">
        <f>Q199*H199</f>
        <v>0</v>
      </c>
      <c r="S199" s="141">
        <v>5.3999999999999999E-2</v>
      </c>
      <c r="T199" s="142">
        <f>S199*H199</f>
        <v>0.108</v>
      </c>
      <c r="AR199" s="143" t="s">
        <v>189</v>
      </c>
      <c r="AT199" s="143" t="s">
        <v>184</v>
      </c>
      <c r="AU199" s="143" t="s">
        <v>82</v>
      </c>
      <c r="AY199" s="18" t="s">
        <v>181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22</v>
      </c>
      <c r="BK199" s="144">
        <f>ROUND(I199*H199,2)</f>
        <v>0</v>
      </c>
      <c r="BL199" s="18" t="s">
        <v>189</v>
      </c>
      <c r="BM199" s="143" t="s">
        <v>1594</v>
      </c>
    </row>
    <row r="200" spans="2:65" s="1" customFormat="1" ht="11.25">
      <c r="B200" s="33"/>
      <c r="D200" s="145" t="s">
        <v>191</v>
      </c>
      <c r="F200" s="146" t="s">
        <v>382</v>
      </c>
      <c r="I200" s="147"/>
      <c r="L200" s="33"/>
      <c r="M200" s="148"/>
      <c r="T200" s="54"/>
      <c r="AT200" s="18" t="s">
        <v>191</v>
      </c>
      <c r="AU200" s="18" t="s">
        <v>82</v>
      </c>
    </row>
    <row r="201" spans="2:65" s="12" customFormat="1" ht="11.25">
      <c r="B201" s="149"/>
      <c r="D201" s="150" t="s">
        <v>193</v>
      </c>
      <c r="E201" s="151" t="s">
        <v>20</v>
      </c>
      <c r="F201" s="152" t="s">
        <v>1593</v>
      </c>
      <c r="H201" s="151" t="s">
        <v>20</v>
      </c>
      <c r="I201" s="153"/>
      <c r="L201" s="149"/>
      <c r="M201" s="154"/>
      <c r="T201" s="155"/>
      <c r="AT201" s="151" t="s">
        <v>193</v>
      </c>
      <c r="AU201" s="151" t="s">
        <v>82</v>
      </c>
      <c r="AV201" s="12" t="s">
        <v>22</v>
      </c>
      <c r="AW201" s="12" t="s">
        <v>36</v>
      </c>
      <c r="AX201" s="12" t="s">
        <v>74</v>
      </c>
      <c r="AY201" s="151" t="s">
        <v>181</v>
      </c>
    </row>
    <row r="202" spans="2:65" s="13" customFormat="1" ht="11.25">
      <c r="B202" s="156"/>
      <c r="D202" s="150" t="s">
        <v>193</v>
      </c>
      <c r="E202" s="157" t="s">
        <v>20</v>
      </c>
      <c r="F202" s="158" t="s">
        <v>82</v>
      </c>
      <c r="H202" s="159">
        <v>2</v>
      </c>
      <c r="I202" s="160"/>
      <c r="L202" s="156"/>
      <c r="M202" s="161"/>
      <c r="T202" s="162"/>
      <c r="AT202" s="157" t="s">
        <v>193</v>
      </c>
      <c r="AU202" s="157" t="s">
        <v>82</v>
      </c>
      <c r="AV202" s="13" t="s">
        <v>82</v>
      </c>
      <c r="AW202" s="13" t="s">
        <v>36</v>
      </c>
      <c r="AX202" s="13" t="s">
        <v>22</v>
      </c>
      <c r="AY202" s="157" t="s">
        <v>181</v>
      </c>
    </row>
    <row r="203" spans="2:65" s="1" customFormat="1" ht="44.25" customHeight="1">
      <c r="B203" s="33"/>
      <c r="C203" s="132" t="s">
        <v>317</v>
      </c>
      <c r="D203" s="132" t="s">
        <v>184</v>
      </c>
      <c r="E203" s="133" t="s">
        <v>410</v>
      </c>
      <c r="F203" s="134" t="s">
        <v>411</v>
      </c>
      <c r="G203" s="135" t="s">
        <v>280</v>
      </c>
      <c r="H203" s="136">
        <v>0.15</v>
      </c>
      <c r="I203" s="137"/>
      <c r="J203" s="138">
        <f>ROUND(I203*H203,2)</f>
        <v>0</v>
      </c>
      <c r="K203" s="134" t="s">
        <v>188</v>
      </c>
      <c r="L203" s="33"/>
      <c r="M203" s="139" t="s">
        <v>20</v>
      </c>
      <c r="N203" s="140" t="s">
        <v>45</v>
      </c>
      <c r="P203" s="141">
        <f>O203*H203</f>
        <v>0</v>
      </c>
      <c r="Q203" s="141">
        <v>2.4399999999999999E-3</v>
      </c>
      <c r="R203" s="141">
        <f>Q203*H203</f>
        <v>3.6599999999999995E-4</v>
      </c>
      <c r="S203" s="141">
        <v>5.6000000000000001E-2</v>
      </c>
      <c r="T203" s="142">
        <f>S203*H203</f>
        <v>8.3999999999999995E-3</v>
      </c>
      <c r="AR203" s="143" t="s">
        <v>189</v>
      </c>
      <c r="AT203" s="143" t="s">
        <v>184</v>
      </c>
      <c r="AU203" s="143" t="s">
        <v>82</v>
      </c>
      <c r="AY203" s="18" t="s">
        <v>181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22</v>
      </c>
      <c r="BK203" s="144">
        <f>ROUND(I203*H203,2)</f>
        <v>0</v>
      </c>
      <c r="BL203" s="18" t="s">
        <v>189</v>
      </c>
      <c r="BM203" s="143" t="s">
        <v>1595</v>
      </c>
    </row>
    <row r="204" spans="2:65" s="1" customFormat="1" ht="11.25">
      <c r="B204" s="33"/>
      <c r="D204" s="145" t="s">
        <v>191</v>
      </c>
      <c r="F204" s="146" t="s">
        <v>413</v>
      </c>
      <c r="I204" s="147"/>
      <c r="L204" s="33"/>
      <c r="M204" s="148"/>
      <c r="T204" s="54"/>
      <c r="AT204" s="18" t="s">
        <v>191</v>
      </c>
      <c r="AU204" s="18" t="s">
        <v>82</v>
      </c>
    </row>
    <row r="205" spans="2:65" s="12" customFormat="1" ht="11.25">
      <c r="B205" s="149"/>
      <c r="D205" s="150" t="s">
        <v>193</v>
      </c>
      <c r="E205" s="151" t="s">
        <v>20</v>
      </c>
      <c r="F205" s="152" t="s">
        <v>1593</v>
      </c>
      <c r="H205" s="151" t="s">
        <v>20</v>
      </c>
      <c r="I205" s="153"/>
      <c r="L205" s="149"/>
      <c r="M205" s="154"/>
      <c r="T205" s="155"/>
      <c r="AT205" s="151" t="s">
        <v>193</v>
      </c>
      <c r="AU205" s="151" t="s">
        <v>82</v>
      </c>
      <c r="AV205" s="12" t="s">
        <v>22</v>
      </c>
      <c r="AW205" s="12" t="s">
        <v>36</v>
      </c>
      <c r="AX205" s="12" t="s">
        <v>74</v>
      </c>
      <c r="AY205" s="151" t="s">
        <v>181</v>
      </c>
    </row>
    <row r="206" spans="2:65" s="13" customFormat="1" ht="11.25">
      <c r="B206" s="156"/>
      <c r="D206" s="150" t="s">
        <v>193</v>
      </c>
      <c r="E206" s="157" t="s">
        <v>20</v>
      </c>
      <c r="F206" s="158" t="s">
        <v>1596</v>
      </c>
      <c r="H206" s="159">
        <v>0.15</v>
      </c>
      <c r="I206" s="160"/>
      <c r="L206" s="156"/>
      <c r="M206" s="161"/>
      <c r="T206" s="162"/>
      <c r="AT206" s="157" t="s">
        <v>193</v>
      </c>
      <c r="AU206" s="157" t="s">
        <v>82</v>
      </c>
      <c r="AV206" s="13" t="s">
        <v>82</v>
      </c>
      <c r="AW206" s="13" t="s">
        <v>36</v>
      </c>
      <c r="AX206" s="13" t="s">
        <v>22</v>
      </c>
      <c r="AY206" s="157" t="s">
        <v>181</v>
      </c>
    </row>
    <row r="207" spans="2:65" s="1" customFormat="1" ht="33" customHeight="1">
      <c r="B207" s="33"/>
      <c r="C207" s="132" t="s">
        <v>322</v>
      </c>
      <c r="D207" s="132" t="s">
        <v>184</v>
      </c>
      <c r="E207" s="133" t="s">
        <v>432</v>
      </c>
      <c r="F207" s="134" t="s">
        <v>433</v>
      </c>
      <c r="G207" s="135" t="s">
        <v>211</v>
      </c>
      <c r="H207" s="136">
        <v>24.3</v>
      </c>
      <c r="I207" s="137"/>
      <c r="J207" s="138">
        <f>ROUND(I207*H207,2)</f>
        <v>0</v>
      </c>
      <c r="K207" s="134" t="s">
        <v>188</v>
      </c>
      <c r="L207" s="33"/>
      <c r="M207" s="139" t="s">
        <v>20</v>
      </c>
      <c r="N207" s="140" t="s">
        <v>45</v>
      </c>
      <c r="P207" s="141">
        <f>O207*H207</f>
        <v>0</v>
      </c>
      <c r="Q207" s="141">
        <v>0</v>
      </c>
      <c r="R207" s="141">
        <f>Q207*H207</f>
        <v>0</v>
      </c>
      <c r="S207" s="141">
        <v>4.0000000000000001E-3</v>
      </c>
      <c r="T207" s="142">
        <f>S207*H207</f>
        <v>9.7200000000000009E-2</v>
      </c>
      <c r="AR207" s="143" t="s">
        <v>189</v>
      </c>
      <c r="AT207" s="143" t="s">
        <v>184</v>
      </c>
      <c r="AU207" s="143" t="s">
        <v>82</v>
      </c>
      <c r="AY207" s="18" t="s">
        <v>181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22</v>
      </c>
      <c r="BK207" s="144">
        <f>ROUND(I207*H207,2)</f>
        <v>0</v>
      </c>
      <c r="BL207" s="18" t="s">
        <v>189</v>
      </c>
      <c r="BM207" s="143" t="s">
        <v>1597</v>
      </c>
    </row>
    <row r="208" spans="2:65" s="1" customFormat="1" ht="11.25">
      <c r="B208" s="33"/>
      <c r="D208" s="145" t="s">
        <v>191</v>
      </c>
      <c r="F208" s="146" t="s">
        <v>435</v>
      </c>
      <c r="I208" s="147"/>
      <c r="L208" s="33"/>
      <c r="M208" s="148"/>
      <c r="T208" s="54"/>
      <c r="AT208" s="18" t="s">
        <v>191</v>
      </c>
      <c r="AU208" s="18" t="s">
        <v>82</v>
      </c>
    </row>
    <row r="209" spans="2:65" s="12" customFormat="1" ht="11.25">
      <c r="B209" s="149"/>
      <c r="D209" s="150" t="s">
        <v>193</v>
      </c>
      <c r="E209" s="151" t="s">
        <v>20</v>
      </c>
      <c r="F209" s="152" t="s">
        <v>1539</v>
      </c>
      <c r="H209" s="151" t="s">
        <v>20</v>
      </c>
      <c r="I209" s="153"/>
      <c r="L209" s="149"/>
      <c r="M209" s="154"/>
      <c r="T209" s="155"/>
      <c r="AT209" s="151" t="s">
        <v>193</v>
      </c>
      <c r="AU209" s="151" t="s">
        <v>82</v>
      </c>
      <c r="AV209" s="12" t="s">
        <v>22</v>
      </c>
      <c r="AW209" s="12" t="s">
        <v>36</v>
      </c>
      <c r="AX209" s="12" t="s">
        <v>74</v>
      </c>
      <c r="AY209" s="151" t="s">
        <v>181</v>
      </c>
    </row>
    <row r="210" spans="2:65" s="13" customFormat="1" ht="11.25">
      <c r="B210" s="156"/>
      <c r="D210" s="150" t="s">
        <v>193</v>
      </c>
      <c r="E210" s="157" t="s">
        <v>20</v>
      </c>
      <c r="F210" s="158" t="s">
        <v>1540</v>
      </c>
      <c r="H210" s="159">
        <v>24.3</v>
      </c>
      <c r="I210" s="160"/>
      <c r="L210" s="156"/>
      <c r="M210" s="161"/>
      <c r="T210" s="162"/>
      <c r="AT210" s="157" t="s">
        <v>193</v>
      </c>
      <c r="AU210" s="157" t="s">
        <v>82</v>
      </c>
      <c r="AV210" s="13" t="s">
        <v>82</v>
      </c>
      <c r="AW210" s="13" t="s">
        <v>36</v>
      </c>
      <c r="AX210" s="13" t="s">
        <v>22</v>
      </c>
      <c r="AY210" s="157" t="s">
        <v>181</v>
      </c>
    </row>
    <row r="211" spans="2:65" s="1" customFormat="1" ht="37.9" customHeight="1">
      <c r="B211" s="33"/>
      <c r="C211" s="132" t="s">
        <v>329</v>
      </c>
      <c r="D211" s="132" t="s">
        <v>184</v>
      </c>
      <c r="E211" s="133" t="s">
        <v>437</v>
      </c>
      <c r="F211" s="134" t="s">
        <v>438</v>
      </c>
      <c r="G211" s="135" t="s">
        <v>211</v>
      </c>
      <c r="H211" s="136">
        <v>51.499000000000002</v>
      </c>
      <c r="I211" s="137"/>
      <c r="J211" s="138">
        <f>ROUND(I211*H211,2)</f>
        <v>0</v>
      </c>
      <c r="K211" s="134" t="s">
        <v>188</v>
      </c>
      <c r="L211" s="33"/>
      <c r="M211" s="139" t="s">
        <v>20</v>
      </c>
      <c r="N211" s="140" t="s">
        <v>45</v>
      </c>
      <c r="P211" s="141">
        <f>O211*H211</f>
        <v>0</v>
      </c>
      <c r="Q211" s="141">
        <v>0</v>
      </c>
      <c r="R211" s="141">
        <f>Q211*H211</f>
        <v>0</v>
      </c>
      <c r="S211" s="141">
        <v>0.01</v>
      </c>
      <c r="T211" s="142">
        <f>S211*H211</f>
        <v>0.51499000000000006</v>
      </c>
      <c r="AR211" s="143" t="s">
        <v>189</v>
      </c>
      <c r="AT211" s="143" t="s">
        <v>184</v>
      </c>
      <c r="AU211" s="143" t="s">
        <v>82</v>
      </c>
      <c r="AY211" s="18" t="s">
        <v>181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22</v>
      </c>
      <c r="BK211" s="144">
        <f>ROUND(I211*H211,2)</f>
        <v>0</v>
      </c>
      <c r="BL211" s="18" t="s">
        <v>189</v>
      </c>
      <c r="BM211" s="143" t="s">
        <v>1598</v>
      </c>
    </row>
    <row r="212" spans="2:65" s="1" customFormat="1" ht="11.25">
      <c r="B212" s="33"/>
      <c r="D212" s="145" t="s">
        <v>191</v>
      </c>
      <c r="F212" s="146" t="s">
        <v>440</v>
      </c>
      <c r="I212" s="147"/>
      <c r="L212" s="33"/>
      <c r="M212" s="148"/>
      <c r="T212" s="54"/>
      <c r="AT212" s="18" t="s">
        <v>191</v>
      </c>
      <c r="AU212" s="18" t="s">
        <v>82</v>
      </c>
    </row>
    <row r="213" spans="2:65" s="12" customFormat="1" ht="11.25">
      <c r="B213" s="149"/>
      <c r="D213" s="150" t="s">
        <v>193</v>
      </c>
      <c r="E213" s="151" t="s">
        <v>20</v>
      </c>
      <c r="F213" s="152" t="s">
        <v>1539</v>
      </c>
      <c r="H213" s="151" t="s">
        <v>20</v>
      </c>
      <c r="I213" s="153"/>
      <c r="L213" s="149"/>
      <c r="M213" s="154"/>
      <c r="T213" s="155"/>
      <c r="AT213" s="151" t="s">
        <v>193</v>
      </c>
      <c r="AU213" s="151" t="s">
        <v>82</v>
      </c>
      <c r="AV213" s="12" t="s">
        <v>22</v>
      </c>
      <c r="AW213" s="12" t="s">
        <v>36</v>
      </c>
      <c r="AX213" s="12" t="s">
        <v>74</v>
      </c>
      <c r="AY213" s="151" t="s">
        <v>181</v>
      </c>
    </row>
    <row r="214" spans="2:65" s="12" customFormat="1" ht="11.25">
      <c r="B214" s="149"/>
      <c r="D214" s="150" t="s">
        <v>193</v>
      </c>
      <c r="E214" s="151" t="s">
        <v>20</v>
      </c>
      <c r="F214" s="152" t="s">
        <v>1542</v>
      </c>
      <c r="H214" s="151" t="s">
        <v>20</v>
      </c>
      <c r="I214" s="153"/>
      <c r="L214" s="149"/>
      <c r="M214" s="154"/>
      <c r="T214" s="155"/>
      <c r="AT214" s="151" t="s">
        <v>193</v>
      </c>
      <c r="AU214" s="151" t="s">
        <v>82</v>
      </c>
      <c r="AV214" s="12" t="s">
        <v>22</v>
      </c>
      <c r="AW214" s="12" t="s">
        <v>36</v>
      </c>
      <c r="AX214" s="12" t="s">
        <v>74</v>
      </c>
      <c r="AY214" s="151" t="s">
        <v>181</v>
      </c>
    </row>
    <row r="215" spans="2:65" s="13" customFormat="1" ht="11.25">
      <c r="B215" s="156"/>
      <c r="D215" s="150" t="s">
        <v>193</v>
      </c>
      <c r="E215" s="157" t="s">
        <v>20</v>
      </c>
      <c r="F215" s="158" t="s">
        <v>1543</v>
      </c>
      <c r="H215" s="159">
        <v>49.168999999999997</v>
      </c>
      <c r="I215" s="160"/>
      <c r="L215" s="156"/>
      <c r="M215" s="161"/>
      <c r="T215" s="162"/>
      <c r="AT215" s="157" t="s">
        <v>193</v>
      </c>
      <c r="AU215" s="157" t="s">
        <v>82</v>
      </c>
      <c r="AV215" s="13" t="s">
        <v>82</v>
      </c>
      <c r="AW215" s="13" t="s">
        <v>36</v>
      </c>
      <c r="AX215" s="13" t="s">
        <v>74</v>
      </c>
      <c r="AY215" s="157" t="s">
        <v>181</v>
      </c>
    </row>
    <row r="216" spans="2:65" s="13" customFormat="1" ht="11.25">
      <c r="B216" s="156"/>
      <c r="D216" s="150" t="s">
        <v>193</v>
      </c>
      <c r="E216" s="157" t="s">
        <v>20</v>
      </c>
      <c r="F216" s="158" t="s">
        <v>1544</v>
      </c>
      <c r="H216" s="159">
        <v>21.945</v>
      </c>
      <c r="I216" s="160"/>
      <c r="L216" s="156"/>
      <c r="M216" s="161"/>
      <c r="T216" s="162"/>
      <c r="AT216" s="157" t="s">
        <v>193</v>
      </c>
      <c r="AU216" s="157" t="s">
        <v>82</v>
      </c>
      <c r="AV216" s="13" t="s">
        <v>82</v>
      </c>
      <c r="AW216" s="13" t="s">
        <v>36</v>
      </c>
      <c r="AX216" s="13" t="s">
        <v>74</v>
      </c>
      <c r="AY216" s="157" t="s">
        <v>181</v>
      </c>
    </row>
    <row r="217" spans="2:65" s="13" customFormat="1" ht="11.25">
      <c r="B217" s="156"/>
      <c r="D217" s="150" t="s">
        <v>193</v>
      </c>
      <c r="E217" s="157" t="s">
        <v>20</v>
      </c>
      <c r="F217" s="158" t="s">
        <v>1545</v>
      </c>
      <c r="H217" s="159">
        <v>26.56</v>
      </c>
      <c r="I217" s="160"/>
      <c r="L217" s="156"/>
      <c r="M217" s="161"/>
      <c r="T217" s="162"/>
      <c r="AT217" s="157" t="s">
        <v>193</v>
      </c>
      <c r="AU217" s="157" t="s">
        <v>82</v>
      </c>
      <c r="AV217" s="13" t="s">
        <v>82</v>
      </c>
      <c r="AW217" s="13" t="s">
        <v>36</v>
      </c>
      <c r="AX217" s="13" t="s">
        <v>74</v>
      </c>
      <c r="AY217" s="157" t="s">
        <v>181</v>
      </c>
    </row>
    <row r="218" spans="2:65" s="15" customFormat="1" ht="11.25">
      <c r="B218" s="170"/>
      <c r="D218" s="150" t="s">
        <v>193</v>
      </c>
      <c r="E218" s="171" t="s">
        <v>20</v>
      </c>
      <c r="F218" s="172" t="s">
        <v>247</v>
      </c>
      <c r="H218" s="173">
        <v>97.674000000000007</v>
      </c>
      <c r="I218" s="174"/>
      <c r="L218" s="170"/>
      <c r="M218" s="175"/>
      <c r="T218" s="176"/>
      <c r="AT218" s="171" t="s">
        <v>193</v>
      </c>
      <c r="AU218" s="171" t="s">
        <v>82</v>
      </c>
      <c r="AV218" s="15" t="s">
        <v>182</v>
      </c>
      <c r="AW218" s="15" t="s">
        <v>36</v>
      </c>
      <c r="AX218" s="15" t="s">
        <v>74</v>
      </c>
      <c r="AY218" s="171" t="s">
        <v>181</v>
      </c>
    </row>
    <row r="219" spans="2:65" s="12" customFormat="1" ht="11.25">
      <c r="B219" s="149"/>
      <c r="D219" s="150" t="s">
        <v>193</v>
      </c>
      <c r="E219" s="151" t="s">
        <v>20</v>
      </c>
      <c r="F219" s="152" t="s">
        <v>1546</v>
      </c>
      <c r="H219" s="151" t="s">
        <v>20</v>
      </c>
      <c r="I219" s="153"/>
      <c r="L219" s="149"/>
      <c r="M219" s="154"/>
      <c r="T219" s="155"/>
      <c r="AT219" s="151" t="s">
        <v>193</v>
      </c>
      <c r="AU219" s="151" t="s">
        <v>82</v>
      </c>
      <c r="AV219" s="12" t="s">
        <v>22</v>
      </c>
      <c r="AW219" s="12" t="s">
        <v>36</v>
      </c>
      <c r="AX219" s="12" t="s">
        <v>74</v>
      </c>
      <c r="AY219" s="151" t="s">
        <v>181</v>
      </c>
    </row>
    <row r="220" spans="2:65" s="13" customFormat="1" ht="33.75">
      <c r="B220" s="156"/>
      <c r="D220" s="150" t="s">
        <v>193</v>
      </c>
      <c r="E220" s="157" t="s">
        <v>20</v>
      </c>
      <c r="F220" s="158" t="s">
        <v>1547</v>
      </c>
      <c r="H220" s="159">
        <v>-40.277999999999999</v>
      </c>
      <c r="I220" s="160"/>
      <c r="L220" s="156"/>
      <c r="M220" s="161"/>
      <c r="T220" s="162"/>
      <c r="AT220" s="157" t="s">
        <v>193</v>
      </c>
      <c r="AU220" s="157" t="s">
        <v>82</v>
      </c>
      <c r="AV220" s="13" t="s">
        <v>82</v>
      </c>
      <c r="AW220" s="13" t="s">
        <v>36</v>
      </c>
      <c r="AX220" s="13" t="s">
        <v>74</v>
      </c>
      <c r="AY220" s="157" t="s">
        <v>181</v>
      </c>
    </row>
    <row r="221" spans="2:65" s="13" customFormat="1" ht="11.25">
      <c r="B221" s="156"/>
      <c r="D221" s="150" t="s">
        <v>193</v>
      </c>
      <c r="E221" s="157" t="s">
        <v>20</v>
      </c>
      <c r="F221" s="158" t="s">
        <v>1548</v>
      </c>
      <c r="H221" s="159">
        <v>-0.97699999999999998</v>
      </c>
      <c r="I221" s="160"/>
      <c r="L221" s="156"/>
      <c r="M221" s="161"/>
      <c r="T221" s="162"/>
      <c r="AT221" s="157" t="s">
        <v>193</v>
      </c>
      <c r="AU221" s="157" t="s">
        <v>82</v>
      </c>
      <c r="AV221" s="13" t="s">
        <v>82</v>
      </c>
      <c r="AW221" s="13" t="s">
        <v>36</v>
      </c>
      <c r="AX221" s="13" t="s">
        <v>74</v>
      </c>
      <c r="AY221" s="157" t="s">
        <v>181</v>
      </c>
    </row>
    <row r="222" spans="2:65" s="13" customFormat="1" ht="11.25">
      <c r="B222" s="156"/>
      <c r="D222" s="150" t="s">
        <v>193</v>
      </c>
      <c r="E222" s="157" t="s">
        <v>20</v>
      </c>
      <c r="F222" s="158" t="s">
        <v>1549</v>
      </c>
      <c r="H222" s="159">
        <v>5.1520000000000001</v>
      </c>
      <c r="I222" s="160"/>
      <c r="L222" s="156"/>
      <c r="M222" s="161"/>
      <c r="T222" s="162"/>
      <c r="AT222" s="157" t="s">
        <v>193</v>
      </c>
      <c r="AU222" s="157" t="s">
        <v>82</v>
      </c>
      <c r="AV222" s="13" t="s">
        <v>82</v>
      </c>
      <c r="AW222" s="13" t="s">
        <v>36</v>
      </c>
      <c r="AX222" s="13" t="s">
        <v>74</v>
      </c>
      <c r="AY222" s="157" t="s">
        <v>181</v>
      </c>
    </row>
    <row r="223" spans="2:65" s="13" customFormat="1" ht="11.25">
      <c r="B223" s="156"/>
      <c r="D223" s="150" t="s">
        <v>193</v>
      </c>
      <c r="E223" s="157" t="s">
        <v>20</v>
      </c>
      <c r="F223" s="158" t="s">
        <v>1550</v>
      </c>
      <c r="H223" s="159">
        <v>-1.228</v>
      </c>
      <c r="I223" s="160"/>
      <c r="L223" s="156"/>
      <c r="M223" s="161"/>
      <c r="T223" s="162"/>
      <c r="AT223" s="157" t="s">
        <v>193</v>
      </c>
      <c r="AU223" s="157" t="s">
        <v>82</v>
      </c>
      <c r="AV223" s="13" t="s">
        <v>82</v>
      </c>
      <c r="AW223" s="13" t="s">
        <v>36</v>
      </c>
      <c r="AX223" s="13" t="s">
        <v>74</v>
      </c>
      <c r="AY223" s="157" t="s">
        <v>181</v>
      </c>
    </row>
    <row r="224" spans="2:65" s="15" customFormat="1" ht="11.25">
      <c r="B224" s="170"/>
      <c r="D224" s="150" t="s">
        <v>193</v>
      </c>
      <c r="E224" s="171" t="s">
        <v>20</v>
      </c>
      <c r="F224" s="172" t="s">
        <v>247</v>
      </c>
      <c r="H224" s="173">
        <v>-37.331000000000003</v>
      </c>
      <c r="I224" s="174"/>
      <c r="L224" s="170"/>
      <c r="M224" s="175"/>
      <c r="T224" s="176"/>
      <c r="AT224" s="171" t="s">
        <v>193</v>
      </c>
      <c r="AU224" s="171" t="s">
        <v>82</v>
      </c>
      <c r="AV224" s="15" t="s">
        <v>182</v>
      </c>
      <c r="AW224" s="15" t="s">
        <v>36</v>
      </c>
      <c r="AX224" s="15" t="s">
        <v>74</v>
      </c>
      <c r="AY224" s="171" t="s">
        <v>181</v>
      </c>
    </row>
    <row r="225" spans="2:65" s="12" customFormat="1" ht="11.25">
      <c r="B225" s="149"/>
      <c r="D225" s="150" t="s">
        <v>193</v>
      </c>
      <c r="E225" s="151" t="s">
        <v>20</v>
      </c>
      <c r="F225" s="152" t="s">
        <v>1551</v>
      </c>
      <c r="H225" s="151" t="s">
        <v>20</v>
      </c>
      <c r="I225" s="153"/>
      <c r="L225" s="149"/>
      <c r="M225" s="154"/>
      <c r="T225" s="155"/>
      <c r="AT225" s="151" t="s">
        <v>193</v>
      </c>
      <c r="AU225" s="151" t="s">
        <v>82</v>
      </c>
      <c r="AV225" s="12" t="s">
        <v>22</v>
      </c>
      <c r="AW225" s="12" t="s">
        <v>36</v>
      </c>
      <c r="AX225" s="12" t="s">
        <v>74</v>
      </c>
      <c r="AY225" s="151" t="s">
        <v>181</v>
      </c>
    </row>
    <row r="226" spans="2:65" s="13" customFormat="1" ht="11.25">
      <c r="B226" s="156"/>
      <c r="D226" s="150" t="s">
        <v>193</v>
      </c>
      <c r="E226" s="157" t="s">
        <v>20</v>
      </c>
      <c r="F226" s="158" t="s">
        <v>1552</v>
      </c>
      <c r="H226" s="159">
        <v>-0.96</v>
      </c>
      <c r="I226" s="160"/>
      <c r="L226" s="156"/>
      <c r="M226" s="161"/>
      <c r="T226" s="162"/>
      <c r="AT226" s="157" t="s">
        <v>193</v>
      </c>
      <c r="AU226" s="157" t="s">
        <v>82</v>
      </c>
      <c r="AV226" s="13" t="s">
        <v>82</v>
      </c>
      <c r="AW226" s="13" t="s">
        <v>36</v>
      </c>
      <c r="AX226" s="13" t="s">
        <v>74</v>
      </c>
      <c r="AY226" s="157" t="s">
        <v>181</v>
      </c>
    </row>
    <row r="227" spans="2:65" s="13" customFormat="1" ht="11.25">
      <c r="B227" s="156"/>
      <c r="D227" s="150" t="s">
        <v>193</v>
      </c>
      <c r="E227" s="157" t="s">
        <v>20</v>
      </c>
      <c r="F227" s="158" t="s">
        <v>1553</v>
      </c>
      <c r="H227" s="159">
        <v>-0.36</v>
      </c>
      <c r="I227" s="160"/>
      <c r="L227" s="156"/>
      <c r="M227" s="161"/>
      <c r="T227" s="162"/>
      <c r="AT227" s="157" t="s">
        <v>193</v>
      </c>
      <c r="AU227" s="157" t="s">
        <v>82</v>
      </c>
      <c r="AV227" s="13" t="s">
        <v>82</v>
      </c>
      <c r="AW227" s="13" t="s">
        <v>36</v>
      </c>
      <c r="AX227" s="13" t="s">
        <v>74</v>
      </c>
      <c r="AY227" s="157" t="s">
        <v>181</v>
      </c>
    </row>
    <row r="228" spans="2:65" s="13" customFormat="1" ht="11.25">
      <c r="B228" s="156"/>
      <c r="D228" s="150" t="s">
        <v>193</v>
      </c>
      <c r="E228" s="157" t="s">
        <v>20</v>
      </c>
      <c r="F228" s="158" t="s">
        <v>1554</v>
      </c>
      <c r="H228" s="159">
        <v>-7.524</v>
      </c>
      <c r="I228" s="160"/>
      <c r="L228" s="156"/>
      <c r="M228" s="161"/>
      <c r="T228" s="162"/>
      <c r="AT228" s="157" t="s">
        <v>193</v>
      </c>
      <c r="AU228" s="157" t="s">
        <v>82</v>
      </c>
      <c r="AV228" s="13" t="s">
        <v>82</v>
      </c>
      <c r="AW228" s="13" t="s">
        <v>36</v>
      </c>
      <c r="AX228" s="13" t="s">
        <v>74</v>
      </c>
      <c r="AY228" s="157" t="s">
        <v>181</v>
      </c>
    </row>
    <row r="229" spans="2:65" s="15" customFormat="1" ht="11.25">
      <c r="B229" s="170"/>
      <c r="D229" s="150" t="s">
        <v>193</v>
      </c>
      <c r="E229" s="171" t="s">
        <v>20</v>
      </c>
      <c r="F229" s="172" t="s">
        <v>247</v>
      </c>
      <c r="H229" s="173">
        <v>-8.8439999999999994</v>
      </c>
      <c r="I229" s="174"/>
      <c r="L229" s="170"/>
      <c r="M229" s="175"/>
      <c r="T229" s="176"/>
      <c r="AT229" s="171" t="s">
        <v>193</v>
      </c>
      <c r="AU229" s="171" t="s">
        <v>82</v>
      </c>
      <c r="AV229" s="15" t="s">
        <v>182</v>
      </c>
      <c r="AW229" s="15" t="s">
        <v>36</v>
      </c>
      <c r="AX229" s="15" t="s">
        <v>74</v>
      </c>
      <c r="AY229" s="171" t="s">
        <v>181</v>
      </c>
    </row>
    <row r="230" spans="2:65" s="14" customFormat="1" ht="11.25">
      <c r="B230" s="163"/>
      <c r="D230" s="150" t="s">
        <v>193</v>
      </c>
      <c r="E230" s="164" t="s">
        <v>20</v>
      </c>
      <c r="F230" s="165" t="s">
        <v>202</v>
      </c>
      <c r="H230" s="166">
        <v>51.499000000000002</v>
      </c>
      <c r="I230" s="167"/>
      <c r="L230" s="163"/>
      <c r="M230" s="168"/>
      <c r="T230" s="169"/>
      <c r="AT230" s="164" t="s">
        <v>193</v>
      </c>
      <c r="AU230" s="164" t="s">
        <v>82</v>
      </c>
      <c r="AV230" s="14" t="s">
        <v>189</v>
      </c>
      <c r="AW230" s="14" t="s">
        <v>36</v>
      </c>
      <c r="AX230" s="14" t="s">
        <v>22</v>
      </c>
      <c r="AY230" s="164" t="s">
        <v>181</v>
      </c>
    </row>
    <row r="231" spans="2:65" s="1" customFormat="1" ht="24.2" customHeight="1">
      <c r="B231" s="33"/>
      <c r="C231" s="132" t="s">
        <v>337</v>
      </c>
      <c r="D231" s="132" t="s">
        <v>184</v>
      </c>
      <c r="E231" s="133" t="s">
        <v>442</v>
      </c>
      <c r="F231" s="134" t="s">
        <v>443</v>
      </c>
      <c r="G231" s="135" t="s">
        <v>280</v>
      </c>
      <c r="H231" s="136">
        <v>1.6</v>
      </c>
      <c r="I231" s="137"/>
      <c r="J231" s="138">
        <f>ROUND(I231*H231,2)</f>
        <v>0</v>
      </c>
      <c r="K231" s="134" t="s">
        <v>20</v>
      </c>
      <c r="L231" s="33"/>
      <c r="M231" s="139" t="s">
        <v>20</v>
      </c>
      <c r="N231" s="140" t="s">
        <v>45</v>
      </c>
      <c r="P231" s="141">
        <f>O231*H231</f>
        <v>0</v>
      </c>
      <c r="Q231" s="141">
        <v>1.7850000000000001E-6</v>
      </c>
      <c r="R231" s="141">
        <f>Q231*H231</f>
        <v>2.8560000000000003E-6</v>
      </c>
      <c r="S231" s="141">
        <v>0</v>
      </c>
      <c r="T231" s="142">
        <f>S231*H231</f>
        <v>0</v>
      </c>
      <c r="AR231" s="143" t="s">
        <v>189</v>
      </c>
      <c r="AT231" s="143" t="s">
        <v>184</v>
      </c>
      <c r="AU231" s="143" t="s">
        <v>82</v>
      </c>
      <c r="AY231" s="18" t="s">
        <v>181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8" t="s">
        <v>22</v>
      </c>
      <c r="BK231" s="144">
        <f>ROUND(I231*H231,2)</f>
        <v>0</v>
      </c>
      <c r="BL231" s="18" t="s">
        <v>189</v>
      </c>
      <c r="BM231" s="143" t="s">
        <v>1599</v>
      </c>
    </row>
    <row r="232" spans="2:65" s="12" customFormat="1" ht="11.25">
      <c r="B232" s="149"/>
      <c r="D232" s="150" t="s">
        <v>193</v>
      </c>
      <c r="E232" s="151" t="s">
        <v>20</v>
      </c>
      <c r="F232" s="152" t="s">
        <v>1539</v>
      </c>
      <c r="H232" s="151" t="s">
        <v>20</v>
      </c>
      <c r="I232" s="153"/>
      <c r="L232" s="149"/>
      <c r="M232" s="154"/>
      <c r="T232" s="155"/>
      <c r="AT232" s="151" t="s">
        <v>193</v>
      </c>
      <c r="AU232" s="151" t="s">
        <v>82</v>
      </c>
      <c r="AV232" s="12" t="s">
        <v>22</v>
      </c>
      <c r="AW232" s="12" t="s">
        <v>36</v>
      </c>
      <c r="AX232" s="12" t="s">
        <v>74</v>
      </c>
      <c r="AY232" s="151" t="s">
        <v>181</v>
      </c>
    </row>
    <row r="233" spans="2:65" s="13" customFormat="1" ht="11.25">
      <c r="B233" s="156"/>
      <c r="D233" s="150" t="s">
        <v>193</v>
      </c>
      <c r="E233" s="157" t="s">
        <v>20</v>
      </c>
      <c r="F233" s="158" t="s">
        <v>1600</v>
      </c>
      <c r="H233" s="159">
        <v>1.6</v>
      </c>
      <c r="I233" s="160"/>
      <c r="L233" s="156"/>
      <c r="M233" s="161"/>
      <c r="T233" s="162"/>
      <c r="AT233" s="157" t="s">
        <v>193</v>
      </c>
      <c r="AU233" s="157" t="s">
        <v>82</v>
      </c>
      <c r="AV233" s="13" t="s">
        <v>82</v>
      </c>
      <c r="AW233" s="13" t="s">
        <v>36</v>
      </c>
      <c r="AX233" s="13" t="s">
        <v>22</v>
      </c>
      <c r="AY233" s="157" t="s">
        <v>181</v>
      </c>
    </row>
    <row r="234" spans="2:65" s="11" customFormat="1" ht="22.9" customHeight="1">
      <c r="B234" s="120"/>
      <c r="D234" s="121" t="s">
        <v>73</v>
      </c>
      <c r="E234" s="130" t="s">
        <v>447</v>
      </c>
      <c r="F234" s="130" t="s">
        <v>448</v>
      </c>
      <c r="I234" s="123"/>
      <c r="J234" s="131">
        <f>BK234</f>
        <v>0</v>
      </c>
      <c r="L234" s="120"/>
      <c r="M234" s="125"/>
      <c r="P234" s="126">
        <f>SUM(P235:P246)</f>
        <v>0</v>
      </c>
      <c r="R234" s="126">
        <f>SUM(R235:R246)</f>
        <v>0</v>
      </c>
      <c r="T234" s="127">
        <f>SUM(T235:T246)</f>
        <v>0</v>
      </c>
      <c r="AR234" s="121" t="s">
        <v>22</v>
      </c>
      <c r="AT234" s="128" t="s">
        <v>73</v>
      </c>
      <c r="AU234" s="128" t="s">
        <v>22</v>
      </c>
      <c r="AY234" s="121" t="s">
        <v>181</v>
      </c>
      <c r="BK234" s="129">
        <f>SUM(BK235:BK246)</f>
        <v>0</v>
      </c>
    </row>
    <row r="235" spans="2:65" s="1" customFormat="1" ht="37.9" customHeight="1">
      <c r="B235" s="33"/>
      <c r="C235" s="132" t="s">
        <v>348</v>
      </c>
      <c r="D235" s="132" t="s">
        <v>184</v>
      </c>
      <c r="E235" s="133" t="s">
        <v>450</v>
      </c>
      <c r="F235" s="134" t="s">
        <v>451</v>
      </c>
      <c r="G235" s="135" t="s">
        <v>452</v>
      </c>
      <c r="H235" s="136">
        <v>20.355</v>
      </c>
      <c r="I235" s="137"/>
      <c r="J235" s="138">
        <f>ROUND(I235*H235,2)</f>
        <v>0</v>
      </c>
      <c r="K235" s="134" t="s">
        <v>188</v>
      </c>
      <c r="L235" s="33"/>
      <c r="M235" s="139" t="s">
        <v>20</v>
      </c>
      <c r="N235" s="140" t="s">
        <v>45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189</v>
      </c>
      <c r="AT235" s="143" t="s">
        <v>184</v>
      </c>
      <c r="AU235" s="143" t="s">
        <v>82</v>
      </c>
      <c r="AY235" s="18" t="s">
        <v>181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8" t="s">
        <v>22</v>
      </c>
      <c r="BK235" s="144">
        <f>ROUND(I235*H235,2)</f>
        <v>0</v>
      </c>
      <c r="BL235" s="18" t="s">
        <v>189</v>
      </c>
      <c r="BM235" s="143" t="s">
        <v>1601</v>
      </c>
    </row>
    <row r="236" spans="2:65" s="1" customFormat="1" ht="11.25">
      <c r="B236" s="33"/>
      <c r="D236" s="145" t="s">
        <v>191</v>
      </c>
      <c r="F236" s="146" t="s">
        <v>454</v>
      </c>
      <c r="I236" s="147"/>
      <c r="L236" s="33"/>
      <c r="M236" s="148"/>
      <c r="T236" s="54"/>
      <c r="AT236" s="18" t="s">
        <v>191</v>
      </c>
      <c r="AU236" s="18" t="s">
        <v>82</v>
      </c>
    </row>
    <row r="237" spans="2:65" s="1" customFormat="1" ht="62.65" customHeight="1">
      <c r="B237" s="33"/>
      <c r="C237" s="132" t="s">
        <v>7</v>
      </c>
      <c r="D237" s="132" t="s">
        <v>184</v>
      </c>
      <c r="E237" s="133" t="s">
        <v>456</v>
      </c>
      <c r="F237" s="134" t="s">
        <v>457</v>
      </c>
      <c r="G237" s="135" t="s">
        <v>452</v>
      </c>
      <c r="H237" s="136">
        <v>40.71</v>
      </c>
      <c r="I237" s="137"/>
      <c r="J237" s="138">
        <f>ROUND(I237*H237,2)</f>
        <v>0</v>
      </c>
      <c r="K237" s="134" t="s">
        <v>188</v>
      </c>
      <c r="L237" s="33"/>
      <c r="M237" s="139" t="s">
        <v>20</v>
      </c>
      <c r="N237" s="140" t="s">
        <v>45</v>
      </c>
      <c r="P237" s="141">
        <f>O237*H237</f>
        <v>0</v>
      </c>
      <c r="Q237" s="141">
        <v>0</v>
      </c>
      <c r="R237" s="141">
        <f>Q237*H237</f>
        <v>0</v>
      </c>
      <c r="S237" s="141">
        <v>0</v>
      </c>
      <c r="T237" s="142">
        <f>S237*H237</f>
        <v>0</v>
      </c>
      <c r="AR237" s="143" t="s">
        <v>189</v>
      </c>
      <c r="AT237" s="143" t="s">
        <v>184</v>
      </c>
      <c r="AU237" s="143" t="s">
        <v>82</v>
      </c>
      <c r="AY237" s="18" t="s">
        <v>181</v>
      </c>
      <c r="BE237" s="144">
        <f>IF(N237="základní",J237,0)</f>
        <v>0</v>
      </c>
      <c r="BF237" s="144">
        <f>IF(N237="snížená",J237,0)</f>
        <v>0</v>
      </c>
      <c r="BG237" s="144">
        <f>IF(N237="zákl. přenesená",J237,0)</f>
        <v>0</v>
      </c>
      <c r="BH237" s="144">
        <f>IF(N237="sníž. přenesená",J237,0)</f>
        <v>0</v>
      </c>
      <c r="BI237" s="144">
        <f>IF(N237="nulová",J237,0)</f>
        <v>0</v>
      </c>
      <c r="BJ237" s="18" t="s">
        <v>22</v>
      </c>
      <c r="BK237" s="144">
        <f>ROUND(I237*H237,2)</f>
        <v>0</v>
      </c>
      <c r="BL237" s="18" t="s">
        <v>189</v>
      </c>
      <c r="BM237" s="143" t="s">
        <v>1602</v>
      </c>
    </row>
    <row r="238" spans="2:65" s="1" customFormat="1" ht="11.25">
      <c r="B238" s="33"/>
      <c r="D238" s="145" t="s">
        <v>191</v>
      </c>
      <c r="F238" s="146" t="s">
        <v>459</v>
      </c>
      <c r="I238" s="147"/>
      <c r="L238" s="33"/>
      <c r="M238" s="148"/>
      <c r="T238" s="54"/>
      <c r="AT238" s="18" t="s">
        <v>191</v>
      </c>
      <c r="AU238" s="18" t="s">
        <v>82</v>
      </c>
    </row>
    <row r="239" spans="2:65" s="13" customFormat="1" ht="11.25">
      <c r="B239" s="156"/>
      <c r="D239" s="150" t="s">
        <v>193</v>
      </c>
      <c r="F239" s="158" t="s">
        <v>1603</v>
      </c>
      <c r="H239" s="159">
        <v>40.71</v>
      </c>
      <c r="I239" s="160"/>
      <c r="L239" s="156"/>
      <c r="M239" s="161"/>
      <c r="T239" s="162"/>
      <c r="AT239" s="157" t="s">
        <v>193</v>
      </c>
      <c r="AU239" s="157" t="s">
        <v>82</v>
      </c>
      <c r="AV239" s="13" t="s">
        <v>82</v>
      </c>
      <c r="AW239" s="13" t="s">
        <v>4</v>
      </c>
      <c r="AX239" s="13" t="s">
        <v>22</v>
      </c>
      <c r="AY239" s="157" t="s">
        <v>181</v>
      </c>
    </row>
    <row r="240" spans="2:65" s="1" customFormat="1" ht="33" customHeight="1">
      <c r="B240" s="33"/>
      <c r="C240" s="132" t="s">
        <v>359</v>
      </c>
      <c r="D240" s="132" t="s">
        <v>184</v>
      </c>
      <c r="E240" s="133" t="s">
        <v>462</v>
      </c>
      <c r="F240" s="134" t="s">
        <v>463</v>
      </c>
      <c r="G240" s="135" t="s">
        <v>452</v>
      </c>
      <c r="H240" s="136">
        <v>20.355</v>
      </c>
      <c r="I240" s="137"/>
      <c r="J240" s="138">
        <f>ROUND(I240*H240,2)</f>
        <v>0</v>
      </c>
      <c r="K240" s="134" t="s">
        <v>188</v>
      </c>
      <c r="L240" s="33"/>
      <c r="M240" s="139" t="s">
        <v>20</v>
      </c>
      <c r="N240" s="140" t="s">
        <v>45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189</v>
      </c>
      <c r="AT240" s="143" t="s">
        <v>184</v>
      </c>
      <c r="AU240" s="143" t="s">
        <v>82</v>
      </c>
      <c r="AY240" s="18" t="s">
        <v>181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8" t="s">
        <v>22</v>
      </c>
      <c r="BK240" s="144">
        <f>ROUND(I240*H240,2)</f>
        <v>0</v>
      </c>
      <c r="BL240" s="18" t="s">
        <v>189</v>
      </c>
      <c r="BM240" s="143" t="s">
        <v>1604</v>
      </c>
    </row>
    <row r="241" spans="2:65" s="1" customFormat="1" ht="11.25">
      <c r="B241" s="33"/>
      <c r="D241" s="145" t="s">
        <v>191</v>
      </c>
      <c r="F241" s="146" t="s">
        <v>465</v>
      </c>
      <c r="I241" s="147"/>
      <c r="L241" s="33"/>
      <c r="M241" s="148"/>
      <c r="T241" s="54"/>
      <c r="AT241" s="18" t="s">
        <v>191</v>
      </c>
      <c r="AU241" s="18" t="s">
        <v>82</v>
      </c>
    </row>
    <row r="242" spans="2:65" s="1" customFormat="1" ht="44.25" customHeight="1">
      <c r="B242" s="33"/>
      <c r="C242" s="132" t="s">
        <v>365</v>
      </c>
      <c r="D242" s="132" t="s">
        <v>184</v>
      </c>
      <c r="E242" s="133" t="s">
        <v>467</v>
      </c>
      <c r="F242" s="134" t="s">
        <v>468</v>
      </c>
      <c r="G242" s="135" t="s">
        <v>452</v>
      </c>
      <c r="H242" s="136">
        <v>508.875</v>
      </c>
      <c r="I242" s="137"/>
      <c r="J242" s="138">
        <f>ROUND(I242*H242,2)</f>
        <v>0</v>
      </c>
      <c r="K242" s="134" t="s">
        <v>188</v>
      </c>
      <c r="L242" s="33"/>
      <c r="M242" s="139" t="s">
        <v>20</v>
      </c>
      <c r="N242" s="140" t="s">
        <v>45</v>
      </c>
      <c r="P242" s="141">
        <f>O242*H242</f>
        <v>0</v>
      </c>
      <c r="Q242" s="141">
        <v>0</v>
      </c>
      <c r="R242" s="141">
        <f>Q242*H242</f>
        <v>0</v>
      </c>
      <c r="S242" s="141">
        <v>0</v>
      </c>
      <c r="T242" s="142">
        <f>S242*H242</f>
        <v>0</v>
      </c>
      <c r="AR242" s="143" t="s">
        <v>189</v>
      </c>
      <c r="AT242" s="143" t="s">
        <v>184</v>
      </c>
      <c r="AU242" s="143" t="s">
        <v>82</v>
      </c>
      <c r="AY242" s="18" t="s">
        <v>181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8" t="s">
        <v>22</v>
      </c>
      <c r="BK242" s="144">
        <f>ROUND(I242*H242,2)</f>
        <v>0</v>
      </c>
      <c r="BL242" s="18" t="s">
        <v>189</v>
      </c>
      <c r="BM242" s="143" t="s">
        <v>1605</v>
      </c>
    </row>
    <row r="243" spans="2:65" s="1" customFormat="1" ht="11.25">
      <c r="B243" s="33"/>
      <c r="D243" s="145" t="s">
        <v>191</v>
      </c>
      <c r="F243" s="146" t="s">
        <v>470</v>
      </c>
      <c r="I243" s="147"/>
      <c r="L243" s="33"/>
      <c r="M243" s="148"/>
      <c r="T243" s="54"/>
      <c r="AT243" s="18" t="s">
        <v>191</v>
      </c>
      <c r="AU243" s="18" t="s">
        <v>82</v>
      </c>
    </row>
    <row r="244" spans="2:65" s="13" customFormat="1" ht="11.25">
      <c r="B244" s="156"/>
      <c r="D244" s="150" t="s">
        <v>193</v>
      </c>
      <c r="F244" s="158" t="s">
        <v>1606</v>
      </c>
      <c r="H244" s="159">
        <v>508.875</v>
      </c>
      <c r="I244" s="160"/>
      <c r="L244" s="156"/>
      <c r="M244" s="161"/>
      <c r="T244" s="162"/>
      <c r="AT244" s="157" t="s">
        <v>193</v>
      </c>
      <c r="AU244" s="157" t="s">
        <v>82</v>
      </c>
      <c r="AV244" s="13" t="s">
        <v>82</v>
      </c>
      <c r="AW244" s="13" t="s">
        <v>4</v>
      </c>
      <c r="AX244" s="13" t="s">
        <v>22</v>
      </c>
      <c r="AY244" s="157" t="s">
        <v>181</v>
      </c>
    </row>
    <row r="245" spans="2:65" s="1" customFormat="1" ht="44.25" customHeight="1">
      <c r="B245" s="33"/>
      <c r="C245" s="132" t="s">
        <v>370</v>
      </c>
      <c r="D245" s="132" t="s">
        <v>184</v>
      </c>
      <c r="E245" s="133" t="s">
        <v>473</v>
      </c>
      <c r="F245" s="134" t="s">
        <v>474</v>
      </c>
      <c r="G245" s="135" t="s">
        <v>452</v>
      </c>
      <c r="H245" s="136">
        <v>20.355</v>
      </c>
      <c r="I245" s="137"/>
      <c r="J245" s="138">
        <f>ROUND(I245*H245,2)</f>
        <v>0</v>
      </c>
      <c r="K245" s="134" t="s">
        <v>188</v>
      </c>
      <c r="L245" s="33"/>
      <c r="M245" s="139" t="s">
        <v>20</v>
      </c>
      <c r="N245" s="140" t="s">
        <v>45</v>
      </c>
      <c r="P245" s="141">
        <f>O245*H245</f>
        <v>0</v>
      </c>
      <c r="Q245" s="141">
        <v>0</v>
      </c>
      <c r="R245" s="141">
        <f>Q245*H245</f>
        <v>0</v>
      </c>
      <c r="S245" s="141">
        <v>0</v>
      </c>
      <c r="T245" s="142">
        <f>S245*H245</f>
        <v>0</v>
      </c>
      <c r="AR245" s="143" t="s">
        <v>189</v>
      </c>
      <c r="AT245" s="143" t="s">
        <v>184</v>
      </c>
      <c r="AU245" s="143" t="s">
        <v>82</v>
      </c>
      <c r="AY245" s="18" t="s">
        <v>181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8" t="s">
        <v>22</v>
      </c>
      <c r="BK245" s="144">
        <f>ROUND(I245*H245,2)</f>
        <v>0</v>
      </c>
      <c r="BL245" s="18" t="s">
        <v>189</v>
      </c>
      <c r="BM245" s="143" t="s">
        <v>1607</v>
      </c>
    </row>
    <row r="246" spans="2:65" s="1" customFormat="1" ht="11.25">
      <c r="B246" s="33"/>
      <c r="D246" s="145" t="s">
        <v>191</v>
      </c>
      <c r="F246" s="146" t="s">
        <v>476</v>
      </c>
      <c r="I246" s="147"/>
      <c r="L246" s="33"/>
      <c r="M246" s="148"/>
      <c r="T246" s="54"/>
      <c r="AT246" s="18" t="s">
        <v>191</v>
      </c>
      <c r="AU246" s="18" t="s">
        <v>82</v>
      </c>
    </row>
    <row r="247" spans="2:65" s="11" customFormat="1" ht="22.9" customHeight="1">
      <c r="B247" s="120"/>
      <c r="D247" s="121" t="s">
        <v>73</v>
      </c>
      <c r="E247" s="130" t="s">
        <v>477</v>
      </c>
      <c r="F247" s="130" t="s">
        <v>478</v>
      </c>
      <c r="I247" s="123"/>
      <c r="J247" s="131">
        <f>BK247</f>
        <v>0</v>
      </c>
      <c r="L247" s="120"/>
      <c r="M247" s="125"/>
      <c r="P247" s="126">
        <f>SUM(P248:P249)</f>
        <v>0</v>
      </c>
      <c r="R247" s="126">
        <f>SUM(R248:R249)</f>
        <v>0</v>
      </c>
      <c r="T247" s="127">
        <f>SUM(T248:T249)</f>
        <v>0</v>
      </c>
      <c r="AR247" s="121" t="s">
        <v>22</v>
      </c>
      <c r="AT247" s="128" t="s">
        <v>73</v>
      </c>
      <c r="AU247" s="128" t="s">
        <v>22</v>
      </c>
      <c r="AY247" s="121" t="s">
        <v>181</v>
      </c>
      <c r="BK247" s="129">
        <f>SUM(BK248:BK249)</f>
        <v>0</v>
      </c>
    </row>
    <row r="248" spans="2:65" s="1" customFormat="1" ht="55.5" customHeight="1">
      <c r="B248" s="33"/>
      <c r="C248" s="132" t="s">
        <v>378</v>
      </c>
      <c r="D248" s="132" t="s">
        <v>184</v>
      </c>
      <c r="E248" s="133" t="s">
        <v>480</v>
      </c>
      <c r="F248" s="134" t="s">
        <v>481</v>
      </c>
      <c r="G248" s="135" t="s">
        <v>452</v>
      </c>
      <c r="H248" s="136">
        <v>1.631</v>
      </c>
      <c r="I248" s="137"/>
      <c r="J248" s="138">
        <f>ROUND(I248*H248,2)</f>
        <v>0</v>
      </c>
      <c r="K248" s="134" t="s">
        <v>188</v>
      </c>
      <c r="L248" s="33"/>
      <c r="M248" s="139" t="s">
        <v>20</v>
      </c>
      <c r="N248" s="140" t="s">
        <v>45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189</v>
      </c>
      <c r="AT248" s="143" t="s">
        <v>184</v>
      </c>
      <c r="AU248" s="143" t="s">
        <v>82</v>
      </c>
      <c r="AY248" s="18" t="s">
        <v>181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8" t="s">
        <v>22</v>
      </c>
      <c r="BK248" s="144">
        <f>ROUND(I248*H248,2)</f>
        <v>0</v>
      </c>
      <c r="BL248" s="18" t="s">
        <v>189</v>
      </c>
      <c r="BM248" s="143" t="s">
        <v>1608</v>
      </c>
    </row>
    <row r="249" spans="2:65" s="1" customFormat="1" ht="11.25">
      <c r="B249" s="33"/>
      <c r="D249" s="145" t="s">
        <v>191</v>
      </c>
      <c r="F249" s="146" t="s">
        <v>483</v>
      </c>
      <c r="I249" s="147"/>
      <c r="L249" s="33"/>
      <c r="M249" s="148"/>
      <c r="T249" s="54"/>
      <c r="AT249" s="18" t="s">
        <v>191</v>
      </c>
      <c r="AU249" s="18" t="s">
        <v>82</v>
      </c>
    </row>
    <row r="250" spans="2:65" s="11" customFormat="1" ht="25.9" customHeight="1">
      <c r="B250" s="120"/>
      <c r="D250" s="121" t="s">
        <v>73</v>
      </c>
      <c r="E250" s="122" t="s">
        <v>484</v>
      </c>
      <c r="F250" s="122" t="s">
        <v>485</v>
      </c>
      <c r="I250" s="123"/>
      <c r="J250" s="124">
        <f>BK250</f>
        <v>0</v>
      </c>
      <c r="L250" s="120"/>
      <c r="M250" s="125"/>
      <c r="P250" s="126">
        <f>P251+P288+P387+P437+P514+P524+P636+P663</f>
        <v>0</v>
      </c>
      <c r="R250" s="126">
        <f>R251+R288+R387+R437+R514+R524+R636+R663</f>
        <v>6.804882634000001</v>
      </c>
      <c r="T250" s="127">
        <f>T251+T288+T387+T437+T514+T524+T636+T663</f>
        <v>8.2731102499999984</v>
      </c>
      <c r="AR250" s="121" t="s">
        <v>82</v>
      </c>
      <c r="AT250" s="128" t="s">
        <v>73</v>
      </c>
      <c r="AU250" s="128" t="s">
        <v>74</v>
      </c>
      <c r="AY250" s="121" t="s">
        <v>181</v>
      </c>
      <c r="BK250" s="129">
        <f>BK251+BK288+BK387+BK437+BK514+BK524+BK636+BK663</f>
        <v>0</v>
      </c>
    </row>
    <row r="251" spans="2:65" s="11" customFormat="1" ht="22.9" customHeight="1">
      <c r="B251" s="120"/>
      <c r="D251" s="121" t="s">
        <v>73</v>
      </c>
      <c r="E251" s="130" t="s">
        <v>486</v>
      </c>
      <c r="F251" s="130" t="s">
        <v>487</v>
      </c>
      <c r="I251" s="123"/>
      <c r="J251" s="131">
        <f>BK251</f>
        <v>0</v>
      </c>
      <c r="L251" s="120"/>
      <c r="M251" s="125"/>
      <c r="P251" s="126">
        <f>SUM(P252:P287)</f>
        <v>0</v>
      </c>
      <c r="R251" s="126">
        <f>SUM(R252:R287)</f>
        <v>1.2199999999999999E-2</v>
      </c>
      <c r="T251" s="127">
        <f>SUM(T252:T287)</f>
        <v>0.28978000000000004</v>
      </c>
      <c r="AR251" s="121" t="s">
        <v>82</v>
      </c>
      <c r="AT251" s="128" t="s">
        <v>73</v>
      </c>
      <c r="AU251" s="128" t="s">
        <v>22</v>
      </c>
      <c r="AY251" s="121" t="s">
        <v>181</v>
      </c>
      <c r="BK251" s="129">
        <f>SUM(BK252:BK287)</f>
        <v>0</v>
      </c>
    </row>
    <row r="252" spans="2:65" s="1" customFormat="1" ht="16.5" customHeight="1">
      <c r="B252" s="33"/>
      <c r="C252" s="132" t="s">
        <v>385</v>
      </c>
      <c r="D252" s="132" t="s">
        <v>184</v>
      </c>
      <c r="E252" s="133" t="s">
        <v>489</v>
      </c>
      <c r="F252" s="134" t="s">
        <v>490</v>
      </c>
      <c r="G252" s="135" t="s">
        <v>491</v>
      </c>
      <c r="H252" s="136">
        <v>5</v>
      </c>
      <c r="I252" s="137"/>
      <c r="J252" s="138">
        <f>ROUND(I252*H252,2)</f>
        <v>0</v>
      </c>
      <c r="K252" s="134" t="s">
        <v>188</v>
      </c>
      <c r="L252" s="33"/>
      <c r="M252" s="139" t="s">
        <v>20</v>
      </c>
      <c r="N252" s="140" t="s">
        <v>45</v>
      </c>
      <c r="P252" s="141">
        <f>O252*H252</f>
        <v>0</v>
      </c>
      <c r="Q252" s="141">
        <v>0</v>
      </c>
      <c r="R252" s="141">
        <f>Q252*H252</f>
        <v>0</v>
      </c>
      <c r="S252" s="141">
        <v>3.4200000000000001E-2</v>
      </c>
      <c r="T252" s="142">
        <f>S252*H252</f>
        <v>0.17100000000000001</v>
      </c>
      <c r="AR252" s="143" t="s">
        <v>317</v>
      </c>
      <c r="AT252" s="143" t="s">
        <v>184</v>
      </c>
      <c r="AU252" s="143" t="s">
        <v>82</v>
      </c>
      <c r="AY252" s="18" t="s">
        <v>181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8" t="s">
        <v>22</v>
      </c>
      <c r="BK252" s="144">
        <f>ROUND(I252*H252,2)</f>
        <v>0</v>
      </c>
      <c r="BL252" s="18" t="s">
        <v>317</v>
      </c>
      <c r="BM252" s="143" t="s">
        <v>1609</v>
      </c>
    </row>
    <row r="253" spans="2:65" s="1" customFormat="1" ht="11.25">
      <c r="B253" s="33"/>
      <c r="D253" s="145" t="s">
        <v>191</v>
      </c>
      <c r="F253" s="146" t="s">
        <v>493</v>
      </c>
      <c r="I253" s="147"/>
      <c r="L253" s="33"/>
      <c r="M253" s="148"/>
      <c r="T253" s="54"/>
      <c r="AT253" s="18" t="s">
        <v>191</v>
      </c>
      <c r="AU253" s="18" t="s">
        <v>82</v>
      </c>
    </row>
    <row r="254" spans="2:65" s="12" customFormat="1" ht="11.25">
      <c r="B254" s="149"/>
      <c r="D254" s="150" t="s">
        <v>193</v>
      </c>
      <c r="E254" s="151" t="s">
        <v>20</v>
      </c>
      <c r="F254" s="152" t="s">
        <v>1539</v>
      </c>
      <c r="H254" s="151" t="s">
        <v>20</v>
      </c>
      <c r="I254" s="153"/>
      <c r="L254" s="149"/>
      <c r="M254" s="154"/>
      <c r="T254" s="155"/>
      <c r="AT254" s="151" t="s">
        <v>193</v>
      </c>
      <c r="AU254" s="151" t="s">
        <v>82</v>
      </c>
      <c r="AV254" s="12" t="s">
        <v>22</v>
      </c>
      <c r="AW254" s="12" t="s">
        <v>36</v>
      </c>
      <c r="AX254" s="12" t="s">
        <v>74</v>
      </c>
      <c r="AY254" s="151" t="s">
        <v>181</v>
      </c>
    </row>
    <row r="255" spans="2:65" s="13" customFormat="1" ht="11.25">
      <c r="B255" s="156"/>
      <c r="D255" s="150" t="s">
        <v>193</v>
      </c>
      <c r="E255" s="157" t="s">
        <v>20</v>
      </c>
      <c r="F255" s="158" t="s">
        <v>216</v>
      </c>
      <c r="H255" s="159">
        <v>5</v>
      </c>
      <c r="I255" s="160"/>
      <c r="L255" s="156"/>
      <c r="M255" s="161"/>
      <c r="T255" s="162"/>
      <c r="AT255" s="157" t="s">
        <v>193</v>
      </c>
      <c r="AU255" s="157" t="s">
        <v>82</v>
      </c>
      <c r="AV255" s="13" t="s">
        <v>82</v>
      </c>
      <c r="AW255" s="13" t="s">
        <v>36</v>
      </c>
      <c r="AX255" s="13" t="s">
        <v>22</v>
      </c>
      <c r="AY255" s="157" t="s">
        <v>181</v>
      </c>
    </row>
    <row r="256" spans="2:65" s="1" customFormat="1" ht="16.5" customHeight="1">
      <c r="B256" s="33"/>
      <c r="C256" s="132" t="s">
        <v>396</v>
      </c>
      <c r="D256" s="132" t="s">
        <v>184</v>
      </c>
      <c r="E256" s="133" t="s">
        <v>1610</v>
      </c>
      <c r="F256" s="134" t="s">
        <v>1611</v>
      </c>
      <c r="G256" s="135" t="s">
        <v>491</v>
      </c>
      <c r="H256" s="136">
        <v>3</v>
      </c>
      <c r="I256" s="137"/>
      <c r="J256" s="138">
        <f>ROUND(I256*H256,2)</f>
        <v>0</v>
      </c>
      <c r="K256" s="134" t="s">
        <v>188</v>
      </c>
      <c r="L256" s="33"/>
      <c r="M256" s="139" t="s">
        <v>20</v>
      </c>
      <c r="N256" s="140" t="s">
        <v>45</v>
      </c>
      <c r="P256" s="141">
        <f>O256*H256</f>
        <v>0</v>
      </c>
      <c r="Q256" s="141">
        <v>0</v>
      </c>
      <c r="R256" s="141">
        <f>Q256*H256</f>
        <v>0</v>
      </c>
      <c r="S256" s="141">
        <v>1.72E-2</v>
      </c>
      <c r="T256" s="142">
        <f>S256*H256</f>
        <v>5.16E-2</v>
      </c>
      <c r="AR256" s="143" t="s">
        <v>317</v>
      </c>
      <c r="AT256" s="143" t="s">
        <v>184</v>
      </c>
      <c r="AU256" s="143" t="s">
        <v>82</v>
      </c>
      <c r="AY256" s="18" t="s">
        <v>181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22</v>
      </c>
      <c r="BK256" s="144">
        <f>ROUND(I256*H256,2)</f>
        <v>0</v>
      </c>
      <c r="BL256" s="18" t="s">
        <v>317</v>
      </c>
      <c r="BM256" s="143" t="s">
        <v>1612</v>
      </c>
    </row>
    <row r="257" spans="2:65" s="1" customFormat="1" ht="11.25">
      <c r="B257" s="33"/>
      <c r="D257" s="145" t="s">
        <v>191</v>
      </c>
      <c r="F257" s="146" t="s">
        <v>1613</v>
      </c>
      <c r="I257" s="147"/>
      <c r="L257" s="33"/>
      <c r="M257" s="148"/>
      <c r="T257" s="54"/>
      <c r="AT257" s="18" t="s">
        <v>191</v>
      </c>
      <c r="AU257" s="18" t="s">
        <v>82</v>
      </c>
    </row>
    <row r="258" spans="2:65" s="12" customFormat="1" ht="11.25">
      <c r="B258" s="149"/>
      <c r="D258" s="150" t="s">
        <v>193</v>
      </c>
      <c r="E258" s="151" t="s">
        <v>20</v>
      </c>
      <c r="F258" s="152" t="s">
        <v>1539</v>
      </c>
      <c r="H258" s="151" t="s">
        <v>20</v>
      </c>
      <c r="I258" s="153"/>
      <c r="L258" s="149"/>
      <c r="M258" s="154"/>
      <c r="T258" s="155"/>
      <c r="AT258" s="151" t="s">
        <v>193</v>
      </c>
      <c r="AU258" s="151" t="s">
        <v>82</v>
      </c>
      <c r="AV258" s="12" t="s">
        <v>22</v>
      </c>
      <c r="AW258" s="12" t="s">
        <v>36</v>
      </c>
      <c r="AX258" s="12" t="s">
        <v>74</v>
      </c>
      <c r="AY258" s="151" t="s">
        <v>181</v>
      </c>
    </row>
    <row r="259" spans="2:65" s="13" customFormat="1" ht="11.25">
      <c r="B259" s="156"/>
      <c r="D259" s="150" t="s">
        <v>193</v>
      </c>
      <c r="E259" s="157" t="s">
        <v>20</v>
      </c>
      <c r="F259" s="158" t="s">
        <v>182</v>
      </c>
      <c r="H259" s="159">
        <v>3</v>
      </c>
      <c r="I259" s="160"/>
      <c r="L259" s="156"/>
      <c r="M259" s="161"/>
      <c r="T259" s="162"/>
      <c r="AT259" s="157" t="s">
        <v>193</v>
      </c>
      <c r="AU259" s="157" t="s">
        <v>82</v>
      </c>
      <c r="AV259" s="13" t="s">
        <v>82</v>
      </c>
      <c r="AW259" s="13" t="s">
        <v>36</v>
      </c>
      <c r="AX259" s="13" t="s">
        <v>22</v>
      </c>
      <c r="AY259" s="157" t="s">
        <v>181</v>
      </c>
    </row>
    <row r="260" spans="2:65" s="1" customFormat="1" ht="21.75" customHeight="1">
      <c r="B260" s="33"/>
      <c r="C260" s="132" t="s">
        <v>402</v>
      </c>
      <c r="D260" s="132" t="s">
        <v>184</v>
      </c>
      <c r="E260" s="133" t="s">
        <v>495</v>
      </c>
      <c r="F260" s="134" t="s">
        <v>496</v>
      </c>
      <c r="G260" s="135" t="s">
        <v>491</v>
      </c>
      <c r="H260" s="136">
        <v>2</v>
      </c>
      <c r="I260" s="137"/>
      <c r="J260" s="138">
        <f>ROUND(I260*H260,2)</f>
        <v>0</v>
      </c>
      <c r="K260" s="134" t="s">
        <v>188</v>
      </c>
      <c r="L260" s="33"/>
      <c r="M260" s="139" t="s">
        <v>20</v>
      </c>
      <c r="N260" s="140" t="s">
        <v>45</v>
      </c>
      <c r="P260" s="141">
        <f>O260*H260</f>
        <v>0</v>
      </c>
      <c r="Q260" s="141">
        <v>0</v>
      </c>
      <c r="R260" s="141">
        <f>Q260*H260</f>
        <v>0</v>
      </c>
      <c r="S260" s="141">
        <v>1.9460000000000002E-2</v>
      </c>
      <c r="T260" s="142">
        <f>S260*H260</f>
        <v>3.8920000000000003E-2</v>
      </c>
      <c r="AR260" s="143" t="s">
        <v>317</v>
      </c>
      <c r="AT260" s="143" t="s">
        <v>184</v>
      </c>
      <c r="AU260" s="143" t="s">
        <v>82</v>
      </c>
      <c r="AY260" s="18" t="s">
        <v>181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8" t="s">
        <v>22</v>
      </c>
      <c r="BK260" s="144">
        <f>ROUND(I260*H260,2)</f>
        <v>0</v>
      </c>
      <c r="BL260" s="18" t="s">
        <v>317</v>
      </c>
      <c r="BM260" s="143" t="s">
        <v>1614</v>
      </c>
    </row>
    <row r="261" spans="2:65" s="1" customFormat="1" ht="11.25">
      <c r="B261" s="33"/>
      <c r="D261" s="145" t="s">
        <v>191</v>
      </c>
      <c r="F261" s="146" t="s">
        <v>498</v>
      </c>
      <c r="I261" s="147"/>
      <c r="L261" s="33"/>
      <c r="M261" s="148"/>
      <c r="T261" s="54"/>
      <c r="AT261" s="18" t="s">
        <v>191</v>
      </c>
      <c r="AU261" s="18" t="s">
        <v>82</v>
      </c>
    </row>
    <row r="262" spans="2:65" s="12" customFormat="1" ht="11.25">
      <c r="B262" s="149"/>
      <c r="D262" s="150" t="s">
        <v>193</v>
      </c>
      <c r="E262" s="151" t="s">
        <v>20</v>
      </c>
      <c r="F262" s="152" t="s">
        <v>1539</v>
      </c>
      <c r="H262" s="151" t="s">
        <v>20</v>
      </c>
      <c r="I262" s="153"/>
      <c r="L262" s="149"/>
      <c r="M262" s="154"/>
      <c r="T262" s="155"/>
      <c r="AT262" s="151" t="s">
        <v>193</v>
      </c>
      <c r="AU262" s="151" t="s">
        <v>82</v>
      </c>
      <c r="AV262" s="12" t="s">
        <v>22</v>
      </c>
      <c r="AW262" s="12" t="s">
        <v>36</v>
      </c>
      <c r="AX262" s="12" t="s">
        <v>74</v>
      </c>
      <c r="AY262" s="151" t="s">
        <v>181</v>
      </c>
    </row>
    <row r="263" spans="2:65" s="13" customFormat="1" ht="11.25">
      <c r="B263" s="156"/>
      <c r="D263" s="150" t="s">
        <v>193</v>
      </c>
      <c r="E263" s="157" t="s">
        <v>20</v>
      </c>
      <c r="F263" s="158" t="s">
        <v>82</v>
      </c>
      <c r="H263" s="159">
        <v>2</v>
      </c>
      <c r="I263" s="160"/>
      <c r="L263" s="156"/>
      <c r="M263" s="161"/>
      <c r="T263" s="162"/>
      <c r="AT263" s="157" t="s">
        <v>193</v>
      </c>
      <c r="AU263" s="157" t="s">
        <v>82</v>
      </c>
      <c r="AV263" s="13" t="s">
        <v>82</v>
      </c>
      <c r="AW263" s="13" t="s">
        <v>36</v>
      </c>
      <c r="AX263" s="13" t="s">
        <v>22</v>
      </c>
      <c r="AY263" s="157" t="s">
        <v>181</v>
      </c>
    </row>
    <row r="264" spans="2:65" s="1" customFormat="1" ht="24.2" customHeight="1">
      <c r="B264" s="33"/>
      <c r="C264" s="132" t="s">
        <v>409</v>
      </c>
      <c r="D264" s="132" t="s">
        <v>184</v>
      </c>
      <c r="E264" s="133" t="s">
        <v>500</v>
      </c>
      <c r="F264" s="134" t="s">
        <v>501</v>
      </c>
      <c r="G264" s="135" t="s">
        <v>187</v>
      </c>
      <c r="H264" s="136">
        <v>2</v>
      </c>
      <c r="I264" s="137"/>
      <c r="J264" s="138">
        <f>ROUND(I264*H264,2)</f>
        <v>0</v>
      </c>
      <c r="K264" s="134" t="s">
        <v>188</v>
      </c>
      <c r="L264" s="33"/>
      <c r="M264" s="139" t="s">
        <v>20</v>
      </c>
      <c r="N264" s="140" t="s">
        <v>45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317</v>
      </c>
      <c r="AT264" s="143" t="s">
        <v>184</v>
      </c>
      <c r="AU264" s="143" t="s">
        <v>82</v>
      </c>
      <c r="AY264" s="18" t="s">
        <v>181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8" t="s">
        <v>22</v>
      </c>
      <c r="BK264" s="144">
        <f>ROUND(I264*H264,2)</f>
        <v>0</v>
      </c>
      <c r="BL264" s="18" t="s">
        <v>317</v>
      </c>
      <c r="BM264" s="143" t="s">
        <v>1615</v>
      </c>
    </row>
    <row r="265" spans="2:65" s="1" customFormat="1" ht="11.25">
      <c r="B265" s="33"/>
      <c r="D265" s="145" t="s">
        <v>191</v>
      </c>
      <c r="F265" s="146" t="s">
        <v>503</v>
      </c>
      <c r="I265" s="147"/>
      <c r="L265" s="33"/>
      <c r="M265" s="148"/>
      <c r="T265" s="54"/>
      <c r="AT265" s="18" t="s">
        <v>191</v>
      </c>
      <c r="AU265" s="18" t="s">
        <v>82</v>
      </c>
    </row>
    <row r="266" spans="2:65" s="12" customFormat="1" ht="11.25">
      <c r="B266" s="149"/>
      <c r="D266" s="150" t="s">
        <v>193</v>
      </c>
      <c r="E266" s="151" t="s">
        <v>20</v>
      </c>
      <c r="F266" s="152" t="s">
        <v>504</v>
      </c>
      <c r="H266" s="151" t="s">
        <v>20</v>
      </c>
      <c r="I266" s="153"/>
      <c r="L266" s="149"/>
      <c r="M266" s="154"/>
      <c r="T266" s="155"/>
      <c r="AT266" s="151" t="s">
        <v>193</v>
      </c>
      <c r="AU266" s="151" t="s">
        <v>82</v>
      </c>
      <c r="AV266" s="12" t="s">
        <v>22</v>
      </c>
      <c r="AW266" s="12" t="s">
        <v>36</v>
      </c>
      <c r="AX266" s="12" t="s">
        <v>74</v>
      </c>
      <c r="AY266" s="151" t="s">
        <v>181</v>
      </c>
    </row>
    <row r="267" spans="2:65" s="12" customFormat="1" ht="11.25">
      <c r="B267" s="149"/>
      <c r="D267" s="150" t="s">
        <v>193</v>
      </c>
      <c r="E267" s="151" t="s">
        <v>20</v>
      </c>
      <c r="F267" s="152" t="s">
        <v>505</v>
      </c>
      <c r="H267" s="151" t="s">
        <v>20</v>
      </c>
      <c r="I267" s="153"/>
      <c r="L267" s="149"/>
      <c r="M267" s="154"/>
      <c r="T267" s="155"/>
      <c r="AT267" s="151" t="s">
        <v>193</v>
      </c>
      <c r="AU267" s="151" t="s">
        <v>82</v>
      </c>
      <c r="AV267" s="12" t="s">
        <v>22</v>
      </c>
      <c r="AW267" s="12" t="s">
        <v>36</v>
      </c>
      <c r="AX267" s="12" t="s">
        <v>74</v>
      </c>
      <c r="AY267" s="151" t="s">
        <v>181</v>
      </c>
    </row>
    <row r="268" spans="2:65" s="13" customFormat="1" ht="11.25">
      <c r="B268" s="156"/>
      <c r="D268" s="150" t="s">
        <v>193</v>
      </c>
      <c r="E268" s="157" t="s">
        <v>20</v>
      </c>
      <c r="F268" s="158" t="s">
        <v>82</v>
      </c>
      <c r="H268" s="159">
        <v>2</v>
      </c>
      <c r="I268" s="160"/>
      <c r="L268" s="156"/>
      <c r="M268" s="161"/>
      <c r="T268" s="162"/>
      <c r="AT268" s="157" t="s">
        <v>193</v>
      </c>
      <c r="AU268" s="157" t="s">
        <v>82</v>
      </c>
      <c r="AV268" s="13" t="s">
        <v>82</v>
      </c>
      <c r="AW268" s="13" t="s">
        <v>36</v>
      </c>
      <c r="AX268" s="13" t="s">
        <v>22</v>
      </c>
      <c r="AY268" s="157" t="s">
        <v>181</v>
      </c>
    </row>
    <row r="269" spans="2:65" s="1" customFormat="1" ht="16.5" customHeight="1">
      <c r="B269" s="33"/>
      <c r="C269" s="177" t="s">
        <v>418</v>
      </c>
      <c r="D269" s="177" t="s">
        <v>309</v>
      </c>
      <c r="E269" s="178" t="s">
        <v>507</v>
      </c>
      <c r="F269" s="179" t="s">
        <v>508</v>
      </c>
      <c r="G269" s="180" t="s">
        <v>187</v>
      </c>
      <c r="H269" s="181">
        <v>2</v>
      </c>
      <c r="I269" s="182"/>
      <c r="J269" s="183">
        <f>ROUND(I269*H269,2)</f>
        <v>0</v>
      </c>
      <c r="K269" s="179" t="s">
        <v>188</v>
      </c>
      <c r="L269" s="184"/>
      <c r="M269" s="185" t="s">
        <v>20</v>
      </c>
      <c r="N269" s="186" t="s">
        <v>45</v>
      </c>
      <c r="P269" s="141">
        <f>O269*H269</f>
        <v>0</v>
      </c>
      <c r="Q269" s="141">
        <v>5.0000000000000001E-4</v>
      </c>
      <c r="R269" s="141">
        <f>Q269*H269</f>
        <v>1E-3</v>
      </c>
      <c r="S269" s="141">
        <v>0</v>
      </c>
      <c r="T269" s="142">
        <f>S269*H269</f>
        <v>0</v>
      </c>
      <c r="AR269" s="143" t="s">
        <v>431</v>
      </c>
      <c r="AT269" s="143" t="s">
        <v>309</v>
      </c>
      <c r="AU269" s="143" t="s">
        <v>82</v>
      </c>
      <c r="AY269" s="18" t="s">
        <v>181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22</v>
      </c>
      <c r="BK269" s="144">
        <f>ROUND(I269*H269,2)</f>
        <v>0</v>
      </c>
      <c r="BL269" s="18" t="s">
        <v>317</v>
      </c>
      <c r="BM269" s="143" t="s">
        <v>1616</v>
      </c>
    </row>
    <row r="270" spans="2:65" s="1" customFormat="1" ht="24.2" customHeight="1">
      <c r="B270" s="33"/>
      <c r="C270" s="132" t="s">
        <v>424</v>
      </c>
      <c r="D270" s="132" t="s">
        <v>184</v>
      </c>
      <c r="E270" s="133" t="s">
        <v>531</v>
      </c>
      <c r="F270" s="134" t="s">
        <v>532</v>
      </c>
      <c r="G270" s="135" t="s">
        <v>187</v>
      </c>
      <c r="H270" s="136">
        <v>2</v>
      </c>
      <c r="I270" s="137"/>
      <c r="J270" s="138">
        <f>ROUND(I270*H270,2)</f>
        <v>0</v>
      </c>
      <c r="K270" s="134" t="s">
        <v>188</v>
      </c>
      <c r="L270" s="33"/>
      <c r="M270" s="139" t="s">
        <v>20</v>
      </c>
      <c r="N270" s="140" t="s">
        <v>45</v>
      </c>
      <c r="P270" s="141">
        <f>O270*H270</f>
        <v>0</v>
      </c>
      <c r="Q270" s="141">
        <v>0</v>
      </c>
      <c r="R270" s="141">
        <f>Q270*H270</f>
        <v>0</v>
      </c>
      <c r="S270" s="141">
        <v>0</v>
      </c>
      <c r="T270" s="142">
        <f>S270*H270</f>
        <v>0</v>
      </c>
      <c r="AR270" s="143" t="s">
        <v>317</v>
      </c>
      <c r="AT270" s="143" t="s">
        <v>184</v>
      </c>
      <c r="AU270" s="143" t="s">
        <v>82</v>
      </c>
      <c r="AY270" s="18" t="s">
        <v>181</v>
      </c>
      <c r="BE270" s="144">
        <f>IF(N270="základní",J270,0)</f>
        <v>0</v>
      </c>
      <c r="BF270" s="144">
        <f>IF(N270="snížená",J270,0)</f>
        <v>0</v>
      </c>
      <c r="BG270" s="144">
        <f>IF(N270="zákl. přenesená",J270,0)</f>
        <v>0</v>
      </c>
      <c r="BH270" s="144">
        <f>IF(N270="sníž. přenesená",J270,0)</f>
        <v>0</v>
      </c>
      <c r="BI270" s="144">
        <f>IF(N270="nulová",J270,0)</f>
        <v>0</v>
      </c>
      <c r="BJ270" s="18" t="s">
        <v>22</v>
      </c>
      <c r="BK270" s="144">
        <f>ROUND(I270*H270,2)</f>
        <v>0</v>
      </c>
      <c r="BL270" s="18" t="s">
        <v>317</v>
      </c>
      <c r="BM270" s="143" t="s">
        <v>1617</v>
      </c>
    </row>
    <row r="271" spans="2:65" s="1" customFormat="1" ht="11.25">
      <c r="B271" s="33"/>
      <c r="D271" s="145" t="s">
        <v>191</v>
      </c>
      <c r="F271" s="146" t="s">
        <v>534</v>
      </c>
      <c r="I271" s="147"/>
      <c r="L271" s="33"/>
      <c r="M271" s="148"/>
      <c r="T271" s="54"/>
      <c r="AT271" s="18" t="s">
        <v>191</v>
      </c>
      <c r="AU271" s="18" t="s">
        <v>82</v>
      </c>
    </row>
    <row r="272" spans="2:65" s="12" customFormat="1" ht="11.25">
      <c r="B272" s="149"/>
      <c r="D272" s="150" t="s">
        <v>193</v>
      </c>
      <c r="E272" s="151" t="s">
        <v>20</v>
      </c>
      <c r="F272" s="152" t="s">
        <v>504</v>
      </c>
      <c r="H272" s="151" t="s">
        <v>20</v>
      </c>
      <c r="I272" s="153"/>
      <c r="L272" s="149"/>
      <c r="M272" s="154"/>
      <c r="T272" s="155"/>
      <c r="AT272" s="151" t="s">
        <v>193</v>
      </c>
      <c r="AU272" s="151" t="s">
        <v>82</v>
      </c>
      <c r="AV272" s="12" t="s">
        <v>22</v>
      </c>
      <c r="AW272" s="12" t="s">
        <v>36</v>
      </c>
      <c r="AX272" s="12" t="s">
        <v>74</v>
      </c>
      <c r="AY272" s="151" t="s">
        <v>181</v>
      </c>
    </row>
    <row r="273" spans="2:65" s="12" customFormat="1" ht="11.25">
      <c r="B273" s="149"/>
      <c r="D273" s="150" t="s">
        <v>193</v>
      </c>
      <c r="E273" s="151" t="s">
        <v>20</v>
      </c>
      <c r="F273" s="152" t="s">
        <v>535</v>
      </c>
      <c r="H273" s="151" t="s">
        <v>20</v>
      </c>
      <c r="I273" s="153"/>
      <c r="L273" s="149"/>
      <c r="M273" s="154"/>
      <c r="T273" s="155"/>
      <c r="AT273" s="151" t="s">
        <v>193</v>
      </c>
      <c r="AU273" s="151" t="s">
        <v>82</v>
      </c>
      <c r="AV273" s="12" t="s">
        <v>22</v>
      </c>
      <c r="AW273" s="12" t="s">
        <v>36</v>
      </c>
      <c r="AX273" s="12" t="s">
        <v>74</v>
      </c>
      <c r="AY273" s="151" t="s">
        <v>181</v>
      </c>
    </row>
    <row r="274" spans="2:65" s="13" customFormat="1" ht="11.25">
      <c r="B274" s="156"/>
      <c r="D274" s="150" t="s">
        <v>193</v>
      </c>
      <c r="E274" s="157" t="s">
        <v>20</v>
      </c>
      <c r="F274" s="158" t="s">
        <v>82</v>
      </c>
      <c r="H274" s="159">
        <v>2</v>
      </c>
      <c r="I274" s="160"/>
      <c r="L274" s="156"/>
      <c r="M274" s="161"/>
      <c r="T274" s="162"/>
      <c r="AT274" s="157" t="s">
        <v>193</v>
      </c>
      <c r="AU274" s="157" t="s">
        <v>82</v>
      </c>
      <c r="AV274" s="13" t="s">
        <v>82</v>
      </c>
      <c r="AW274" s="13" t="s">
        <v>36</v>
      </c>
      <c r="AX274" s="13" t="s">
        <v>22</v>
      </c>
      <c r="AY274" s="157" t="s">
        <v>181</v>
      </c>
    </row>
    <row r="275" spans="2:65" s="1" customFormat="1" ht="16.5" customHeight="1">
      <c r="B275" s="33"/>
      <c r="C275" s="177" t="s">
        <v>431</v>
      </c>
      <c r="D275" s="177" t="s">
        <v>309</v>
      </c>
      <c r="E275" s="178" t="s">
        <v>537</v>
      </c>
      <c r="F275" s="179" t="s">
        <v>538</v>
      </c>
      <c r="G275" s="180" t="s">
        <v>187</v>
      </c>
      <c r="H275" s="181">
        <v>2</v>
      </c>
      <c r="I275" s="182"/>
      <c r="J275" s="183">
        <f>ROUND(I275*H275,2)</f>
        <v>0</v>
      </c>
      <c r="K275" s="179" t="s">
        <v>188</v>
      </c>
      <c r="L275" s="184"/>
      <c r="M275" s="185" t="s">
        <v>20</v>
      </c>
      <c r="N275" s="186" t="s">
        <v>45</v>
      </c>
      <c r="P275" s="141">
        <f>O275*H275</f>
        <v>0</v>
      </c>
      <c r="Q275" s="141">
        <v>5.5999999999999999E-3</v>
      </c>
      <c r="R275" s="141">
        <f>Q275*H275</f>
        <v>1.12E-2</v>
      </c>
      <c r="S275" s="141">
        <v>0</v>
      </c>
      <c r="T275" s="142">
        <f>S275*H275</f>
        <v>0</v>
      </c>
      <c r="AR275" s="143" t="s">
        <v>431</v>
      </c>
      <c r="AT275" s="143" t="s">
        <v>309</v>
      </c>
      <c r="AU275" s="143" t="s">
        <v>82</v>
      </c>
      <c r="AY275" s="18" t="s">
        <v>181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8" t="s">
        <v>22</v>
      </c>
      <c r="BK275" s="144">
        <f>ROUND(I275*H275,2)</f>
        <v>0</v>
      </c>
      <c r="BL275" s="18" t="s">
        <v>317</v>
      </c>
      <c r="BM275" s="143" t="s">
        <v>1618</v>
      </c>
    </row>
    <row r="276" spans="2:65" s="1" customFormat="1" ht="33" customHeight="1">
      <c r="B276" s="33"/>
      <c r="C276" s="132" t="s">
        <v>436</v>
      </c>
      <c r="D276" s="132" t="s">
        <v>184</v>
      </c>
      <c r="E276" s="133" t="s">
        <v>541</v>
      </c>
      <c r="F276" s="134" t="s">
        <v>542</v>
      </c>
      <c r="G276" s="135" t="s">
        <v>491</v>
      </c>
      <c r="H276" s="136">
        <v>1</v>
      </c>
      <c r="I276" s="137"/>
      <c r="J276" s="138">
        <f>ROUND(I276*H276,2)</f>
        <v>0</v>
      </c>
      <c r="K276" s="134" t="s">
        <v>188</v>
      </c>
      <c r="L276" s="33"/>
      <c r="M276" s="139" t="s">
        <v>20</v>
      </c>
      <c r="N276" s="140" t="s">
        <v>45</v>
      </c>
      <c r="P276" s="141">
        <f>O276*H276</f>
        <v>0</v>
      </c>
      <c r="Q276" s="141">
        <v>0</v>
      </c>
      <c r="R276" s="141">
        <f>Q276*H276</f>
        <v>0</v>
      </c>
      <c r="S276" s="141">
        <v>1.8800000000000001E-2</v>
      </c>
      <c r="T276" s="142">
        <f>S276*H276</f>
        <v>1.8800000000000001E-2</v>
      </c>
      <c r="AR276" s="143" t="s">
        <v>317</v>
      </c>
      <c r="AT276" s="143" t="s">
        <v>184</v>
      </c>
      <c r="AU276" s="143" t="s">
        <v>82</v>
      </c>
      <c r="AY276" s="18" t="s">
        <v>181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8" t="s">
        <v>22</v>
      </c>
      <c r="BK276" s="144">
        <f>ROUND(I276*H276,2)</f>
        <v>0</v>
      </c>
      <c r="BL276" s="18" t="s">
        <v>317</v>
      </c>
      <c r="BM276" s="143" t="s">
        <v>1619</v>
      </c>
    </row>
    <row r="277" spans="2:65" s="1" customFormat="1" ht="11.25">
      <c r="B277" s="33"/>
      <c r="D277" s="145" t="s">
        <v>191</v>
      </c>
      <c r="F277" s="146" t="s">
        <v>544</v>
      </c>
      <c r="I277" s="147"/>
      <c r="L277" s="33"/>
      <c r="M277" s="148"/>
      <c r="T277" s="54"/>
      <c r="AT277" s="18" t="s">
        <v>191</v>
      </c>
      <c r="AU277" s="18" t="s">
        <v>82</v>
      </c>
    </row>
    <row r="278" spans="2:65" s="12" customFormat="1" ht="11.25">
      <c r="B278" s="149"/>
      <c r="D278" s="150" t="s">
        <v>193</v>
      </c>
      <c r="E278" s="151" t="s">
        <v>20</v>
      </c>
      <c r="F278" s="152" t="s">
        <v>1539</v>
      </c>
      <c r="H278" s="151" t="s">
        <v>20</v>
      </c>
      <c r="I278" s="153"/>
      <c r="L278" s="149"/>
      <c r="M278" s="154"/>
      <c r="T278" s="155"/>
      <c r="AT278" s="151" t="s">
        <v>193</v>
      </c>
      <c r="AU278" s="151" t="s">
        <v>82</v>
      </c>
      <c r="AV278" s="12" t="s">
        <v>22</v>
      </c>
      <c r="AW278" s="12" t="s">
        <v>36</v>
      </c>
      <c r="AX278" s="12" t="s">
        <v>74</v>
      </c>
      <c r="AY278" s="151" t="s">
        <v>181</v>
      </c>
    </row>
    <row r="279" spans="2:65" s="13" customFormat="1" ht="11.25">
      <c r="B279" s="156"/>
      <c r="D279" s="150" t="s">
        <v>193</v>
      </c>
      <c r="E279" s="157" t="s">
        <v>20</v>
      </c>
      <c r="F279" s="158" t="s">
        <v>22</v>
      </c>
      <c r="H279" s="159">
        <v>1</v>
      </c>
      <c r="I279" s="160"/>
      <c r="L279" s="156"/>
      <c r="M279" s="161"/>
      <c r="T279" s="162"/>
      <c r="AT279" s="157" t="s">
        <v>193</v>
      </c>
      <c r="AU279" s="157" t="s">
        <v>82</v>
      </c>
      <c r="AV279" s="13" t="s">
        <v>82</v>
      </c>
      <c r="AW279" s="13" t="s">
        <v>36</v>
      </c>
      <c r="AX279" s="13" t="s">
        <v>22</v>
      </c>
      <c r="AY279" s="157" t="s">
        <v>181</v>
      </c>
    </row>
    <row r="280" spans="2:65" s="1" customFormat="1" ht="16.5" customHeight="1">
      <c r="B280" s="33"/>
      <c r="C280" s="132" t="s">
        <v>441</v>
      </c>
      <c r="D280" s="132" t="s">
        <v>184</v>
      </c>
      <c r="E280" s="133" t="s">
        <v>546</v>
      </c>
      <c r="F280" s="134" t="s">
        <v>547</v>
      </c>
      <c r="G280" s="135" t="s">
        <v>491</v>
      </c>
      <c r="H280" s="136">
        <v>3</v>
      </c>
      <c r="I280" s="137"/>
      <c r="J280" s="138">
        <f>ROUND(I280*H280,2)</f>
        <v>0</v>
      </c>
      <c r="K280" s="134" t="s">
        <v>188</v>
      </c>
      <c r="L280" s="33"/>
      <c r="M280" s="139" t="s">
        <v>20</v>
      </c>
      <c r="N280" s="140" t="s">
        <v>45</v>
      </c>
      <c r="P280" s="141">
        <f>O280*H280</f>
        <v>0</v>
      </c>
      <c r="Q280" s="141">
        <v>0</v>
      </c>
      <c r="R280" s="141">
        <f>Q280*H280</f>
        <v>0</v>
      </c>
      <c r="S280" s="141">
        <v>8.5999999999999998E-4</v>
      </c>
      <c r="T280" s="142">
        <f>S280*H280</f>
        <v>2.5799999999999998E-3</v>
      </c>
      <c r="AR280" s="143" t="s">
        <v>317</v>
      </c>
      <c r="AT280" s="143" t="s">
        <v>184</v>
      </c>
      <c r="AU280" s="143" t="s">
        <v>82</v>
      </c>
      <c r="AY280" s="18" t="s">
        <v>181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8" t="s">
        <v>22</v>
      </c>
      <c r="BK280" s="144">
        <f>ROUND(I280*H280,2)</f>
        <v>0</v>
      </c>
      <c r="BL280" s="18" t="s">
        <v>317</v>
      </c>
      <c r="BM280" s="143" t="s">
        <v>1620</v>
      </c>
    </row>
    <row r="281" spans="2:65" s="1" customFormat="1" ht="11.25">
      <c r="B281" s="33"/>
      <c r="D281" s="145" t="s">
        <v>191</v>
      </c>
      <c r="F281" s="146" t="s">
        <v>549</v>
      </c>
      <c r="I281" s="147"/>
      <c r="L281" s="33"/>
      <c r="M281" s="148"/>
      <c r="T281" s="54"/>
      <c r="AT281" s="18" t="s">
        <v>191</v>
      </c>
      <c r="AU281" s="18" t="s">
        <v>82</v>
      </c>
    </row>
    <row r="282" spans="2:65" s="12" customFormat="1" ht="11.25">
      <c r="B282" s="149"/>
      <c r="D282" s="150" t="s">
        <v>193</v>
      </c>
      <c r="E282" s="151" t="s">
        <v>20</v>
      </c>
      <c r="F282" s="152" t="s">
        <v>1539</v>
      </c>
      <c r="H282" s="151" t="s">
        <v>20</v>
      </c>
      <c r="I282" s="153"/>
      <c r="L282" s="149"/>
      <c r="M282" s="154"/>
      <c r="T282" s="155"/>
      <c r="AT282" s="151" t="s">
        <v>193</v>
      </c>
      <c r="AU282" s="151" t="s">
        <v>82</v>
      </c>
      <c r="AV282" s="12" t="s">
        <v>22</v>
      </c>
      <c r="AW282" s="12" t="s">
        <v>36</v>
      </c>
      <c r="AX282" s="12" t="s">
        <v>74</v>
      </c>
      <c r="AY282" s="151" t="s">
        <v>181</v>
      </c>
    </row>
    <row r="283" spans="2:65" s="13" customFormat="1" ht="11.25">
      <c r="B283" s="156"/>
      <c r="D283" s="150" t="s">
        <v>193</v>
      </c>
      <c r="E283" s="157" t="s">
        <v>20</v>
      </c>
      <c r="F283" s="158" t="s">
        <v>182</v>
      </c>
      <c r="H283" s="159">
        <v>3</v>
      </c>
      <c r="I283" s="160"/>
      <c r="L283" s="156"/>
      <c r="M283" s="161"/>
      <c r="T283" s="162"/>
      <c r="AT283" s="157" t="s">
        <v>193</v>
      </c>
      <c r="AU283" s="157" t="s">
        <v>82</v>
      </c>
      <c r="AV283" s="13" t="s">
        <v>82</v>
      </c>
      <c r="AW283" s="13" t="s">
        <v>36</v>
      </c>
      <c r="AX283" s="13" t="s">
        <v>22</v>
      </c>
      <c r="AY283" s="157" t="s">
        <v>181</v>
      </c>
    </row>
    <row r="284" spans="2:65" s="1" customFormat="1" ht="24.2" customHeight="1">
      <c r="B284" s="33"/>
      <c r="C284" s="132" t="s">
        <v>449</v>
      </c>
      <c r="D284" s="132" t="s">
        <v>184</v>
      </c>
      <c r="E284" s="133" t="s">
        <v>556</v>
      </c>
      <c r="F284" s="134" t="s">
        <v>557</v>
      </c>
      <c r="G284" s="135" t="s">
        <v>187</v>
      </c>
      <c r="H284" s="136">
        <v>8</v>
      </c>
      <c r="I284" s="137"/>
      <c r="J284" s="138">
        <f>ROUND(I284*H284,2)</f>
        <v>0</v>
      </c>
      <c r="K284" s="134" t="s">
        <v>188</v>
      </c>
      <c r="L284" s="33"/>
      <c r="M284" s="139" t="s">
        <v>20</v>
      </c>
      <c r="N284" s="140" t="s">
        <v>45</v>
      </c>
      <c r="P284" s="141">
        <f>O284*H284</f>
        <v>0</v>
      </c>
      <c r="Q284" s="141">
        <v>0</v>
      </c>
      <c r="R284" s="141">
        <f>Q284*H284</f>
        <v>0</v>
      </c>
      <c r="S284" s="141">
        <v>8.5999999999999998E-4</v>
      </c>
      <c r="T284" s="142">
        <f>S284*H284</f>
        <v>6.8799999999999998E-3</v>
      </c>
      <c r="AR284" s="143" t="s">
        <v>317</v>
      </c>
      <c r="AT284" s="143" t="s">
        <v>184</v>
      </c>
      <c r="AU284" s="143" t="s">
        <v>82</v>
      </c>
      <c r="AY284" s="18" t="s">
        <v>181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22</v>
      </c>
      <c r="BK284" s="144">
        <f>ROUND(I284*H284,2)</f>
        <v>0</v>
      </c>
      <c r="BL284" s="18" t="s">
        <v>317</v>
      </c>
      <c r="BM284" s="143" t="s">
        <v>1621</v>
      </c>
    </row>
    <row r="285" spans="2:65" s="1" customFormat="1" ht="11.25">
      <c r="B285" s="33"/>
      <c r="D285" s="145" t="s">
        <v>191</v>
      </c>
      <c r="F285" s="146" t="s">
        <v>559</v>
      </c>
      <c r="I285" s="147"/>
      <c r="L285" s="33"/>
      <c r="M285" s="148"/>
      <c r="T285" s="54"/>
      <c r="AT285" s="18" t="s">
        <v>191</v>
      </c>
      <c r="AU285" s="18" t="s">
        <v>82</v>
      </c>
    </row>
    <row r="286" spans="2:65" s="12" customFormat="1" ht="11.25">
      <c r="B286" s="149"/>
      <c r="D286" s="150" t="s">
        <v>193</v>
      </c>
      <c r="E286" s="151" t="s">
        <v>20</v>
      </c>
      <c r="F286" s="152" t="s">
        <v>1539</v>
      </c>
      <c r="H286" s="151" t="s">
        <v>20</v>
      </c>
      <c r="I286" s="153"/>
      <c r="L286" s="149"/>
      <c r="M286" s="154"/>
      <c r="T286" s="155"/>
      <c r="AT286" s="151" t="s">
        <v>193</v>
      </c>
      <c r="AU286" s="151" t="s">
        <v>82</v>
      </c>
      <c r="AV286" s="12" t="s">
        <v>22</v>
      </c>
      <c r="AW286" s="12" t="s">
        <v>36</v>
      </c>
      <c r="AX286" s="12" t="s">
        <v>74</v>
      </c>
      <c r="AY286" s="151" t="s">
        <v>181</v>
      </c>
    </row>
    <row r="287" spans="2:65" s="13" customFormat="1" ht="11.25">
      <c r="B287" s="156"/>
      <c r="D287" s="150" t="s">
        <v>193</v>
      </c>
      <c r="E287" s="157" t="s">
        <v>20</v>
      </c>
      <c r="F287" s="158" t="s">
        <v>1622</v>
      </c>
      <c r="H287" s="159">
        <v>8</v>
      </c>
      <c r="I287" s="160"/>
      <c r="L287" s="156"/>
      <c r="M287" s="161"/>
      <c r="T287" s="162"/>
      <c r="AT287" s="157" t="s">
        <v>193</v>
      </c>
      <c r="AU287" s="157" t="s">
        <v>82</v>
      </c>
      <c r="AV287" s="13" t="s">
        <v>82</v>
      </c>
      <c r="AW287" s="13" t="s">
        <v>36</v>
      </c>
      <c r="AX287" s="13" t="s">
        <v>22</v>
      </c>
      <c r="AY287" s="157" t="s">
        <v>181</v>
      </c>
    </row>
    <row r="288" spans="2:65" s="11" customFormat="1" ht="22.9" customHeight="1">
      <c r="B288" s="120"/>
      <c r="D288" s="121" t="s">
        <v>73</v>
      </c>
      <c r="E288" s="130" t="s">
        <v>560</v>
      </c>
      <c r="F288" s="130" t="s">
        <v>561</v>
      </c>
      <c r="I288" s="123"/>
      <c r="J288" s="131">
        <f>BK288</f>
        <v>0</v>
      </c>
      <c r="L288" s="120"/>
      <c r="M288" s="125"/>
      <c r="P288" s="126">
        <f>SUM(P289:P386)</f>
        <v>0</v>
      </c>
      <c r="R288" s="126">
        <f>SUM(R289:R386)</f>
        <v>2.8433321239999998</v>
      </c>
      <c r="T288" s="127">
        <f>SUM(T289:T386)</f>
        <v>0.17463776</v>
      </c>
      <c r="AR288" s="121" t="s">
        <v>82</v>
      </c>
      <c r="AT288" s="128" t="s">
        <v>73</v>
      </c>
      <c r="AU288" s="128" t="s">
        <v>22</v>
      </c>
      <c r="AY288" s="121" t="s">
        <v>181</v>
      </c>
      <c r="BK288" s="129">
        <f>SUM(BK289:BK386)</f>
        <v>0</v>
      </c>
    </row>
    <row r="289" spans="2:65" s="1" customFormat="1" ht="62.65" customHeight="1">
      <c r="B289" s="33"/>
      <c r="C289" s="132" t="s">
        <v>455</v>
      </c>
      <c r="D289" s="132" t="s">
        <v>184</v>
      </c>
      <c r="E289" s="133" t="s">
        <v>563</v>
      </c>
      <c r="F289" s="134" t="s">
        <v>564</v>
      </c>
      <c r="G289" s="135" t="s">
        <v>211</v>
      </c>
      <c r="H289" s="136">
        <v>14.608000000000001</v>
      </c>
      <c r="I289" s="137"/>
      <c r="J289" s="138">
        <f>ROUND(I289*H289,2)</f>
        <v>0</v>
      </c>
      <c r="K289" s="134" t="s">
        <v>188</v>
      </c>
      <c r="L289" s="33"/>
      <c r="M289" s="139" t="s">
        <v>20</v>
      </c>
      <c r="N289" s="140" t="s">
        <v>45</v>
      </c>
      <c r="P289" s="141">
        <f>O289*H289</f>
        <v>0</v>
      </c>
      <c r="Q289" s="141">
        <v>2.614E-2</v>
      </c>
      <c r="R289" s="141">
        <f>Q289*H289</f>
        <v>0.38185311999999999</v>
      </c>
      <c r="S289" s="141">
        <v>0</v>
      </c>
      <c r="T289" s="142">
        <f>S289*H289</f>
        <v>0</v>
      </c>
      <c r="AR289" s="143" t="s">
        <v>317</v>
      </c>
      <c r="AT289" s="143" t="s">
        <v>184</v>
      </c>
      <c r="AU289" s="143" t="s">
        <v>82</v>
      </c>
      <c r="AY289" s="18" t="s">
        <v>181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22</v>
      </c>
      <c r="BK289" s="144">
        <f>ROUND(I289*H289,2)</f>
        <v>0</v>
      </c>
      <c r="BL289" s="18" t="s">
        <v>317</v>
      </c>
      <c r="BM289" s="143" t="s">
        <v>1623</v>
      </c>
    </row>
    <row r="290" spans="2:65" s="1" customFormat="1" ht="11.25">
      <c r="B290" s="33"/>
      <c r="D290" s="145" t="s">
        <v>191</v>
      </c>
      <c r="F290" s="146" t="s">
        <v>566</v>
      </c>
      <c r="I290" s="147"/>
      <c r="L290" s="33"/>
      <c r="M290" s="148"/>
      <c r="T290" s="54"/>
      <c r="AT290" s="18" t="s">
        <v>191</v>
      </c>
      <c r="AU290" s="18" t="s">
        <v>82</v>
      </c>
    </row>
    <row r="291" spans="2:65" s="12" customFormat="1" ht="11.25">
      <c r="B291" s="149"/>
      <c r="D291" s="150" t="s">
        <v>193</v>
      </c>
      <c r="E291" s="151" t="s">
        <v>20</v>
      </c>
      <c r="F291" s="152" t="s">
        <v>1539</v>
      </c>
      <c r="H291" s="151" t="s">
        <v>20</v>
      </c>
      <c r="I291" s="153"/>
      <c r="L291" s="149"/>
      <c r="M291" s="154"/>
      <c r="T291" s="155"/>
      <c r="AT291" s="151" t="s">
        <v>193</v>
      </c>
      <c r="AU291" s="151" t="s">
        <v>82</v>
      </c>
      <c r="AV291" s="12" t="s">
        <v>22</v>
      </c>
      <c r="AW291" s="12" t="s">
        <v>36</v>
      </c>
      <c r="AX291" s="12" t="s">
        <v>74</v>
      </c>
      <c r="AY291" s="151" t="s">
        <v>181</v>
      </c>
    </row>
    <row r="292" spans="2:65" s="13" customFormat="1" ht="11.25">
      <c r="B292" s="156"/>
      <c r="D292" s="150" t="s">
        <v>193</v>
      </c>
      <c r="E292" s="157" t="s">
        <v>20</v>
      </c>
      <c r="F292" s="158" t="s">
        <v>1624</v>
      </c>
      <c r="H292" s="159">
        <v>8.6319999999999997</v>
      </c>
      <c r="I292" s="160"/>
      <c r="L292" s="156"/>
      <c r="M292" s="161"/>
      <c r="T292" s="162"/>
      <c r="AT292" s="157" t="s">
        <v>193</v>
      </c>
      <c r="AU292" s="157" t="s">
        <v>82</v>
      </c>
      <c r="AV292" s="13" t="s">
        <v>82</v>
      </c>
      <c r="AW292" s="13" t="s">
        <v>36</v>
      </c>
      <c r="AX292" s="13" t="s">
        <v>74</v>
      </c>
      <c r="AY292" s="157" t="s">
        <v>181</v>
      </c>
    </row>
    <row r="293" spans="2:65" s="13" customFormat="1" ht="11.25">
      <c r="B293" s="156"/>
      <c r="D293" s="150" t="s">
        <v>193</v>
      </c>
      <c r="E293" s="157" t="s">
        <v>20</v>
      </c>
      <c r="F293" s="158" t="s">
        <v>1625</v>
      </c>
      <c r="H293" s="159">
        <v>5.976</v>
      </c>
      <c r="I293" s="160"/>
      <c r="L293" s="156"/>
      <c r="M293" s="161"/>
      <c r="T293" s="162"/>
      <c r="AT293" s="157" t="s">
        <v>193</v>
      </c>
      <c r="AU293" s="157" t="s">
        <v>82</v>
      </c>
      <c r="AV293" s="13" t="s">
        <v>82</v>
      </c>
      <c r="AW293" s="13" t="s">
        <v>36</v>
      </c>
      <c r="AX293" s="13" t="s">
        <v>74</v>
      </c>
      <c r="AY293" s="157" t="s">
        <v>181</v>
      </c>
    </row>
    <row r="294" spans="2:65" s="14" customFormat="1" ht="11.25">
      <c r="B294" s="163"/>
      <c r="D294" s="150" t="s">
        <v>193</v>
      </c>
      <c r="E294" s="164" t="s">
        <v>20</v>
      </c>
      <c r="F294" s="165" t="s">
        <v>202</v>
      </c>
      <c r="H294" s="166">
        <v>14.608000000000001</v>
      </c>
      <c r="I294" s="167"/>
      <c r="L294" s="163"/>
      <c r="M294" s="168"/>
      <c r="T294" s="169"/>
      <c r="AT294" s="164" t="s">
        <v>193</v>
      </c>
      <c r="AU294" s="164" t="s">
        <v>82</v>
      </c>
      <c r="AV294" s="14" t="s">
        <v>189</v>
      </c>
      <c r="AW294" s="14" t="s">
        <v>36</v>
      </c>
      <c r="AX294" s="14" t="s">
        <v>22</v>
      </c>
      <c r="AY294" s="164" t="s">
        <v>181</v>
      </c>
    </row>
    <row r="295" spans="2:65" s="1" customFormat="1" ht="55.5" customHeight="1">
      <c r="B295" s="33"/>
      <c r="C295" s="132" t="s">
        <v>461</v>
      </c>
      <c r="D295" s="132" t="s">
        <v>184</v>
      </c>
      <c r="E295" s="133" t="s">
        <v>571</v>
      </c>
      <c r="F295" s="134" t="s">
        <v>572</v>
      </c>
      <c r="G295" s="135" t="s">
        <v>280</v>
      </c>
      <c r="H295" s="136">
        <v>20.2</v>
      </c>
      <c r="I295" s="137"/>
      <c r="J295" s="138">
        <f>ROUND(I295*H295,2)</f>
        <v>0</v>
      </c>
      <c r="K295" s="134" t="s">
        <v>188</v>
      </c>
      <c r="L295" s="33"/>
      <c r="M295" s="139" t="s">
        <v>20</v>
      </c>
      <c r="N295" s="140" t="s">
        <v>45</v>
      </c>
      <c r="P295" s="141">
        <f>O295*H295</f>
        <v>0</v>
      </c>
      <c r="Q295" s="141">
        <v>2.5000000000000001E-4</v>
      </c>
      <c r="R295" s="141">
        <f>Q295*H295</f>
        <v>5.0499999999999998E-3</v>
      </c>
      <c r="S295" s="141">
        <v>0</v>
      </c>
      <c r="T295" s="142">
        <f>S295*H295</f>
        <v>0</v>
      </c>
      <c r="AR295" s="143" t="s">
        <v>317</v>
      </c>
      <c r="AT295" s="143" t="s">
        <v>184</v>
      </c>
      <c r="AU295" s="143" t="s">
        <v>82</v>
      </c>
      <c r="AY295" s="18" t="s">
        <v>181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8" t="s">
        <v>22</v>
      </c>
      <c r="BK295" s="144">
        <f>ROUND(I295*H295,2)</f>
        <v>0</v>
      </c>
      <c r="BL295" s="18" t="s">
        <v>317</v>
      </c>
      <c r="BM295" s="143" t="s">
        <v>1626</v>
      </c>
    </row>
    <row r="296" spans="2:65" s="1" customFormat="1" ht="11.25">
      <c r="B296" s="33"/>
      <c r="D296" s="145" t="s">
        <v>191</v>
      </c>
      <c r="F296" s="146" t="s">
        <v>574</v>
      </c>
      <c r="I296" s="147"/>
      <c r="L296" s="33"/>
      <c r="M296" s="148"/>
      <c r="T296" s="54"/>
      <c r="AT296" s="18" t="s">
        <v>191</v>
      </c>
      <c r="AU296" s="18" t="s">
        <v>82</v>
      </c>
    </row>
    <row r="297" spans="2:65" s="12" customFormat="1" ht="11.25">
      <c r="B297" s="149"/>
      <c r="D297" s="150" t="s">
        <v>193</v>
      </c>
      <c r="E297" s="151" t="s">
        <v>20</v>
      </c>
      <c r="F297" s="152" t="s">
        <v>1539</v>
      </c>
      <c r="H297" s="151" t="s">
        <v>20</v>
      </c>
      <c r="I297" s="153"/>
      <c r="L297" s="149"/>
      <c r="M297" s="154"/>
      <c r="T297" s="155"/>
      <c r="AT297" s="151" t="s">
        <v>193</v>
      </c>
      <c r="AU297" s="151" t="s">
        <v>82</v>
      </c>
      <c r="AV297" s="12" t="s">
        <v>22</v>
      </c>
      <c r="AW297" s="12" t="s">
        <v>36</v>
      </c>
      <c r="AX297" s="12" t="s">
        <v>74</v>
      </c>
      <c r="AY297" s="151" t="s">
        <v>181</v>
      </c>
    </row>
    <row r="298" spans="2:65" s="13" customFormat="1" ht="11.25">
      <c r="B298" s="156"/>
      <c r="D298" s="150" t="s">
        <v>193</v>
      </c>
      <c r="E298" s="157" t="s">
        <v>20</v>
      </c>
      <c r="F298" s="158" t="s">
        <v>1627</v>
      </c>
      <c r="H298" s="159">
        <v>20.2</v>
      </c>
      <c r="I298" s="160"/>
      <c r="L298" s="156"/>
      <c r="M298" s="161"/>
      <c r="T298" s="162"/>
      <c r="AT298" s="157" t="s">
        <v>193</v>
      </c>
      <c r="AU298" s="157" t="s">
        <v>82</v>
      </c>
      <c r="AV298" s="13" t="s">
        <v>82</v>
      </c>
      <c r="AW298" s="13" t="s">
        <v>36</v>
      </c>
      <c r="AX298" s="13" t="s">
        <v>22</v>
      </c>
      <c r="AY298" s="157" t="s">
        <v>181</v>
      </c>
    </row>
    <row r="299" spans="2:65" s="1" customFormat="1" ht="44.25" customHeight="1">
      <c r="B299" s="33"/>
      <c r="C299" s="132" t="s">
        <v>466</v>
      </c>
      <c r="D299" s="132" t="s">
        <v>184</v>
      </c>
      <c r="E299" s="133" t="s">
        <v>579</v>
      </c>
      <c r="F299" s="134" t="s">
        <v>580</v>
      </c>
      <c r="G299" s="135" t="s">
        <v>280</v>
      </c>
      <c r="H299" s="136">
        <v>7.8</v>
      </c>
      <c r="I299" s="137"/>
      <c r="J299" s="138">
        <f>ROUND(I299*H299,2)</f>
        <v>0</v>
      </c>
      <c r="K299" s="134" t="s">
        <v>188</v>
      </c>
      <c r="L299" s="33"/>
      <c r="M299" s="139" t="s">
        <v>20</v>
      </c>
      <c r="N299" s="140" t="s">
        <v>45</v>
      </c>
      <c r="P299" s="141">
        <f>O299*H299</f>
        <v>0</v>
      </c>
      <c r="Q299" s="141">
        <v>3.6000000000000002E-4</v>
      </c>
      <c r="R299" s="141">
        <f>Q299*H299</f>
        <v>2.8080000000000002E-3</v>
      </c>
      <c r="S299" s="141">
        <v>0</v>
      </c>
      <c r="T299" s="142">
        <f>S299*H299</f>
        <v>0</v>
      </c>
      <c r="AR299" s="143" t="s">
        <v>317</v>
      </c>
      <c r="AT299" s="143" t="s">
        <v>184</v>
      </c>
      <c r="AU299" s="143" t="s">
        <v>82</v>
      </c>
      <c r="AY299" s="18" t="s">
        <v>181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22</v>
      </c>
      <c r="BK299" s="144">
        <f>ROUND(I299*H299,2)</f>
        <v>0</v>
      </c>
      <c r="BL299" s="18" t="s">
        <v>317</v>
      </c>
      <c r="BM299" s="143" t="s">
        <v>1628</v>
      </c>
    </row>
    <row r="300" spans="2:65" s="1" customFormat="1" ht="11.25">
      <c r="B300" s="33"/>
      <c r="D300" s="145" t="s">
        <v>191</v>
      </c>
      <c r="F300" s="146" t="s">
        <v>582</v>
      </c>
      <c r="I300" s="147"/>
      <c r="L300" s="33"/>
      <c r="M300" s="148"/>
      <c r="T300" s="54"/>
      <c r="AT300" s="18" t="s">
        <v>191</v>
      </c>
      <c r="AU300" s="18" t="s">
        <v>82</v>
      </c>
    </row>
    <row r="301" spans="2:65" s="12" customFormat="1" ht="11.25">
      <c r="B301" s="149"/>
      <c r="D301" s="150" t="s">
        <v>193</v>
      </c>
      <c r="E301" s="151" t="s">
        <v>20</v>
      </c>
      <c r="F301" s="152" t="s">
        <v>1539</v>
      </c>
      <c r="H301" s="151" t="s">
        <v>20</v>
      </c>
      <c r="I301" s="153"/>
      <c r="L301" s="149"/>
      <c r="M301" s="154"/>
      <c r="T301" s="155"/>
      <c r="AT301" s="151" t="s">
        <v>193</v>
      </c>
      <c r="AU301" s="151" t="s">
        <v>82</v>
      </c>
      <c r="AV301" s="12" t="s">
        <v>22</v>
      </c>
      <c r="AW301" s="12" t="s">
        <v>36</v>
      </c>
      <c r="AX301" s="12" t="s">
        <v>74</v>
      </c>
      <c r="AY301" s="151" t="s">
        <v>181</v>
      </c>
    </row>
    <row r="302" spans="2:65" s="13" customFormat="1" ht="11.25">
      <c r="B302" s="156"/>
      <c r="D302" s="150" t="s">
        <v>193</v>
      </c>
      <c r="E302" s="157" t="s">
        <v>20</v>
      </c>
      <c r="F302" s="158" t="s">
        <v>1629</v>
      </c>
      <c r="H302" s="159">
        <v>7.8</v>
      </c>
      <c r="I302" s="160"/>
      <c r="L302" s="156"/>
      <c r="M302" s="161"/>
      <c r="T302" s="162"/>
      <c r="AT302" s="157" t="s">
        <v>193</v>
      </c>
      <c r="AU302" s="157" t="s">
        <v>82</v>
      </c>
      <c r="AV302" s="13" t="s">
        <v>82</v>
      </c>
      <c r="AW302" s="13" t="s">
        <v>36</v>
      </c>
      <c r="AX302" s="13" t="s">
        <v>22</v>
      </c>
      <c r="AY302" s="157" t="s">
        <v>181</v>
      </c>
    </row>
    <row r="303" spans="2:65" s="1" customFormat="1" ht="44.25" customHeight="1">
      <c r="B303" s="33"/>
      <c r="C303" s="132" t="s">
        <v>472</v>
      </c>
      <c r="D303" s="132" t="s">
        <v>184</v>
      </c>
      <c r="E303" s="133" t="s">
        <v>585</v>
      </c>
      <c r="F303" s="134" t="s">
        <v>586</v>
      </c>
      <c r="G303" s="135" t="s">
        <v>211</v>
      </c>
      <c r="H303" s="136">
        <v>45.398000000000003</v>
      </c>
      <c r="I303" s="137"/>
      <c r="J303" s="138">
        <f>ROUND(I303*H303,2)</f>
        <v>0</v>
      </c>
      <c r="K303" s="134" t="s">
        <v>188</v>
      </c>
      <c r="L303" s="33"/>
      <c r="M303" s="139" t="s">
        <v>20</v>
      </c>
      <c r="N303" s="140" t="s">
        <v>45</v>
      </c>
      <c r="P303" s="141">
        <f>O303*H303</f>
        <v>0</v>
      </c>
      <c r="Q303" s="141">
        <v>6.9999999999999999E-4</v>
      </c>
      <c r="R303" s="141">
        <f>Q303*H303</f>
        <v>3.1778600000000004E-2</v>
      </c>
      <c r="S303" s="141">
        <v>0</v>
      </c>
      <c r="T303" s="142">
        <f>S303*H303</f>
        <v>0</v>
      </c>
      <c r="AR303" s="143" t="s">
        <v>317</v>
      </c>
      <c r="AT303" s="143" t="s">
        <v>184</v>
      </c>
      <c r="AU303" s="143" t="s">
        <v>82</v>
      </c>
      <c r="AY303" s="18" t="s">
        <v>181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22</v>
      </c>
      <c r="BK303" s="144">
        <f>ROUND(I303*H303,2)</f>
        <v>0</v>
      </c>
      <c r="BL303" s="18" t="s">
        <v>317</v>
      </c>
      <c r="BM303" s="143" t="s">
        <v>1630</v>
      </c>
    </row>
    <row r="304" spans="2:65" s="1" customFormat="1" ht="11.25">
      <c r="B304" s="33"/>
      <c r="D304" s="145" t="s">
        <v>191</v>
      </c>
      <c r="F304" s="146" t="s">
        <v>588</v>
      </c>
      <c r="I304" s="147"/>
      <c r="L304" s="33"/>
      <c r="M304" s="148"/>
      <c r="T304" s="54"/>
      <c r="AT304" s="18" t="s">
        <v>191</v>
      </c>
      <c r="AU304" s="18" t="s">
        <v>82</v>
      </c>
    </row>
    <row r="305" spans="2:65" s="12" customFormat="1" ht="11.25">
      <c r="B305" s="149"/>
      <c r="D305" s="150" t="s">
        <v>193</v>
      </c>
      <c r="E305" s="151" t="s">
        <v>20</v>
      </c>
      <c r="F305" s="152" t="s">
        <v>1631</v>
      </c>
      <c r="H305" s="151" t="s">
        <v>20</v>
      </c>
      <c r="I305" s="153"/>
      <c r="L305" s="149"/>
      <c r="M305" s="154"/>
      <c r="T305" s="155"/>
      <c r="AT305" s="151" t="s">
        <v>193</v>
      </c>
      <c r="AU305" s="151" t="s">
        <v>82</v>
      </c>
      <c r="AV305" s="12" t="s">
        <v>22</v>
      </c>
      <c r="AW305" s="12" t="s">
        <v>36</v>
      </c>
      <c r="AX305" s="12" t="s">
        <v>74</v>
      </c>
      <c r="AY305" s="151" t="s">
        <v>181</v>
      </c>
    </row>
    <row r="306" spans="2:65" s="12" customFormat="1" ht="11.25">
      <c r="B306" s="149"/>
      <c r="D306" s="150" t="s">
        <v>193</v>
      </c>
      <c r="E306" s="151" t="s">
        <v>20</v>
      </c>
      <c r="F306" s="152" t="s">
        <v>1556</v>
      </c>
      <c r="H306" s="151" t="s">
        <v>20</v>
      </c>
      <c r="I306" s="153"/>
      <c r="L306" s="149"/>
      <c r="M306" s="154"/>
      <c r="T306" s="155"/>
      <c r="AT306" s="151" t="s">
        <v>193</v>
      </c>
      <c r="AU306" s="151" t="s">
        <v>82</v>
      </c>
      <c r="AV306" s="12" t="s">
        <v>22</v>
      </c>
      <c r="AW306" s="12" t="s">
        <v>36</v>
      </c>
      <c r="AX306" s="12" t="s">
        <v>74</v>
      </c>
      <c r="AY306" s="151" t="s">
        <v>181</v>
      </c>
    </row>
    <row r="307" spans="2:65" s="13" customFormat="1" ht="11.25">
      <c r="B307" s="156"/>
      <c r="D307" s="150" t="s">
        <v>193</v>
      </c>
      <c r="E307" s="157" t="s">
        <v>20</v>
      </c>
      <c r="F307" s="158" t="s">
        <v>1624</v>
      </c>
      <c r="H307" s="159">
        <v>8.6319999999999997</v>
      </c>
      <c r="I307" s="160"/>
      <c r="L307" s="156"/>
      <c r="M307" s="161"/>
      <c r="T307" s="162"/>
      <c r="AT307" s="157" t="s">
        <v>193</v>
      </c>
      <c r="AU307" s="157" t="s">
        <v>82</v>
      </c>
      <c r="AV307" s="13" t="s">
        <v>82</v>
      </c>
      <c r="AW307" s="13" t="s">
        <v>36</v>
      </c>
      <c r="AX307" s="13" t="s">
        <v>74</v>
      </c>
      <c r="AY307" s="157" t="s">
        <v>181</v>
      </c>
    </row>
    <row r="308" spans="2:65" s="13" customFormat="1" ht="11.25">
      <c r="B308" s="156"/>
      <c r="D308" s="150" t="s">
        <v>193</v>
      </c>
      <c r="E308" s="157" t="s">
        <v>20</v>
      </c>
      <c r="F308" s="158" t="s">
        <v>1625</v>
      </c>
      <c r="H308" s="159">
        <v>5.976</v>
      </c>
      <c r="I308" s="160"/>
      <c r="L308" s="156"/>
      <c r="M308" s="161"/>
      <c r="T308" s="162"/>
      <c r="AT308" s="157" t="s">
        <v>193</v>
      </c>
      <c r="AU308" s="157" t="s">
        <v>82</v>
      </c>
      <c r="AV308" s="13" t="s">
        <v>82</v>
      </c>
      <c r="AW308" s="13" t="s">
        <v>36</v>
      </c>
      <c r="AX308" s="13" t="s">
        <v>74</v>
      </c>
      <c r="AY308" s="157" t="s">
        <v>181</v>
      </c>
    </row>
    <row r="309" spans="2:65" s="15" customFormat="1" ht="11.25">
      <c r="B309" s="170"/>
      <c r="D309" s="150" t="s">
        <v>193</v>
      </c>
      <c r="E309" s="171" t="s">
        <v>20</v>
      </c>
      <c r="F309" s="172" t="s">
        <v>247</v>
      </c>
      <c r="H309" s="173">
        <v>14.608000000000001</v>
      </c>
      <c r="I309" s="174"/>
      <c r="L309" s="170"/>
      <c r="M309" s="175"/>
      <c r="T309" s="176"/>
      <c r="AT309" s="171" t="s">
        <v>193</v>
      </c>
      <c r="AU309" s="171" t="s">
        <v>82</v>
      </c>
      <c r="AV309" s="15" t="s">
        <v>182</v>
      </c>
      <c r="AW309" s="15" t="s">
        <v>36</v>
      </c>
      <c r="AX309" s="15" t="s">
        <v>74</v>
      </c>
      <c r="AY309" s="171" t="s">
        <v>181</v>
      </c>
    </row>
    <row r="310" spans="2:65" s="12" customFormat="1" ht="11.25">
      <c r="B310" s="149"/>
      <c r="D310" s="150" t="s">
        <v>193</v>
      </c>
      <c r="E310" s="151" t="s">
        <v>20</v>
      </c>
      <c r="F310" s="152" t="s">
        <v>1632</v>
      </c>
      <c r="H310" s="151" t="s">
        <v>20</v>
      </c>
      <c r="I310" s="153"/>
      <c r="L310" s="149"/>
      <c r="M310" s="154"/>
      <c r="T310" s="155"/>
      <c r="AT310" s="151" t="s">
        <v>193</v>
      </c>
      <c r="AU310" s="151" t="s">
        <v>82</v>
      </c>
      <c r="AV310" s="12" t="s">
        <v>22</v>
      </c>
      <c r="AW310" s="12" t="s">
        <v>36</v>
      </c>
      <c r="AX310" s="12" t="s">
        <v>74</v>
      </c>
      <c r="AY310" s="151" t="s">
        <v>181</v>
      </c>
    </row>
    <row r="311" spans="2:65" s="13" customFormat="1" ht="11.25">
      <c r="B311" s="156"/>
      <c r="D311" s="150" t="s">
        <v>193</v>
      </c>
      <c r="E311" s="157" t="s">
        <v>20</v>
      </c>
      <c r="F311" s="158" t="s">
        <v>1633</v>
      </c>
      <c r="H311" s="159">
        <v>3.1349999999999998</v>
      </c>
      <c r="I311" s="160"/>
      <c r="L311" s="156"/>
      <c r="M311" s="161"/>
      <c r="T311" s="162"/>
      <c r="AT311" s="157" t="s">
        <v>193</v>
      </c>
      <c r="AU311" s="157" t="s">
        <v>82</v>
      </c>
      <c r="AV311" s="13" t="s">
        <v>82</v>
      </c>
      <c r="AW311" s="13" t="s">
        <v>36</v>
      </c>
      <c r="AX311" s="13" t="s">
        <v>74</v>
      </c>
      <c r="AY311" s="157" t="s">
        <v>181</v>
      </c>
    </row>
    <row r="312" spans="2:65" s="13" customFormat="1" ht="11.25">
      <c r="B312" s="156"/>
      <c r="D312" s="150" t="s">
        <v>193</v>
      </c>
      <c r="E312" s="157" t="s">
        <v>20</v>
      </c>
      <c r="F312" s="158" t="s">
        <v>1634</v>
      </c>
      <c r="H312" s="159">
        <v>1.925</v>
      </c>
      <c r="I312" s="160"/>
      <c r="L312" s="156"/>
      <c r="M312" s="161"/>
      <c r="T312" s="162"/>
      <c r="AT312" s="157" t="s">
        <v>193</v>
      </c>
      <c r="AU312" s="157" t="s">
        <v>82</v>
      </c>
      <c r="AV312" s="13" t="s">
        <v>82</v>
      </c>
      <c r="AW312" s="13" t="s">
        <v>36</v>
      </c>
      <c r="AX312" s="13" t="s">
        <v>74</v>
      </c>
      <c r="AY312" s="157" t="s">
        <v>181</v>
      </c>
    </row>
    <row r="313" spans="2:65" s="13" customFormat="1" ht="11.25">
      <c r="B313" s="156"/>
      <c r="D313" s="150" t="s">
        <v>193</v>
      </c>
      <c r="E313" s="157" t="s">
        <v>20</v>
      </c>
      <c r="F313" s="158" t="s">
        <v>1635</v>
      </c>
      <c r="H313" s="159">
        <v>19.422000000000001</v>
      </c>
      <c r="I313" s="160"/>
      <c r="L313" s="156"/>
      <c r="M313" s="161"/>
      <c r="T313" s="162"/>
      <c r="AT313" s="157" t="s">
        <v>193</v>
      </c>
      <c r="AU313" s="157" t="s">
        <v>82</v>
      </c>
      <c r="AV313" s="13" t="s">
        <v>82</v>
      </c>
      <c r="AW313" s="13" t="s">
        <v>36</v>
      </c>
      <c r="AX313" s="13" t="s">
        <v>74</v>
      </c>
      <c r="AY313" s="157" t="s">
        <v>181</v>
      </c>
    </row>
    <row r="314" spans="2:65" s="13" customFormat="1" ht="11.25">
      <c r="B314" s="156"/>
      <c r="D314" s="150" t="s">
        <v>193</v>
      </c>
      <c r="E314" s="157" t="s">
        <v>20</v>
      </c>
      <c r="F314" s="158" t="s">
        <v>1636</v>
      </c>
      <c r="H314" s="159">
        <v>2.8220000000000001</v>
      </c>
      <c r="I314" s="160"/>
      <c r="L314" s="156"/>
      <c r="M314" s="161"/>
      <c r="T314" s="162"/>
      <c r="AT314" s="157" t="s">
        <v>193</v>
      </c>
      <c r="AU314" s="157" t="s">
        <v>82</v>
      </c>
      <c r="AV314" s="13" t="s">
        <v>82</v>
      </c>
      <c r="AW314" s="13" t="s">
        <v>36</v>
      </c>
      <c r="AX314" s="13" t="s">
        <v>74</v>
      </c>
      <c r="AY314" s="157" t="s">
        <v>181</v>
      </c>
    </row>
    <row r="315" spans="2:65" s="13" customFormat="1" ht="11.25">
      <c r="B315" s="156"/>
      <c r="D315" s="150" t="s">
        <v>193</v>
      </c>
      <c r="E315" s="157" t="s">
        <v>20</v>
      </c>
      <c r="F315" s="158" t="s">
        <v>1637</v>
      </c>
      <c r="H315" s="159">
        <v>3.4860000000000002</v>
      </c>
      <c r="I315" s="160"/>
      <c r="L315" s="156"/>
      <c r="M315" s="161"/>
      <c r="T315" s="162"/>
      <c r="AT315" s="157" t="s">
        <v>193</v>
      </c>
      <c r="AU315" s="157" t="s">
        <v>82</v>
      </c>
      <c r="AV315" s="13" t="s">
        <v>82</v>
      </c>
      <c r="AW315" s="13" t="s">
        <v>36</v>
      </c>
      <c r="AX315" s="13" t="s">
        <v>74</v>
      </c>
      <c r="AY315" s="157" t="s">
        <v>181</v>
      </c>
    </row>
    <row r="316" spans="2:65" s="15" customFormat="1" ht="11.25">
      <c r="B316" s="170"/>
      <c r="D316" s="150" t="s">
        <v>193</v>
      </c>
      <c r="E316" s="171" t="s">
        <v>20</v>
      </c>
      <c r="F316" s="172" t="s">
        <v>247</v>
      </c>
      <c r="H316" s="173">
        <v>30.79</v>
      </c>
      <c r="I316" s="174"/>
      <c r="L316" s="170"/>
      <c r="M316" s="175"/>
      <c r="T316" s="176"/>
      <c r="AT316" s="171" t="s">
        <v>193</v>
      </c>
      <c r="AU316" s="171" t="s">
        <v>82</v>
      </c>
      <c r="AV316" s="15" t="s">
        <v>182</v>
      </c>
      <c r="AW316" s="15" t="s">
        <v>36</v>
      </c>
      <c r="AX316" s="15" t="s">
        <v>74</v>
      </c>
      <c r="AY316" s="171" t="s">
        <v>181</v>
      </c>
    </row>
    <row r="317" spans="2:65" s="14" customFormat="1" ht="11.25">
      <c r="B317" s="163"/>
      <c r="D317" s="150" t="s">
        <v>193</v>
      </c>
      <c r="E317" s="164" t="s">
        <v>20</v>
      </c>
      <c r="F317" s="165" t="s">
        <v>202</v>
      </c>
      <c r="H317" s="166">
        <v>45.398000000000003</v>
      </c>
      <c r="I317" s="167"/>
      <c r="L317" s="163"/>
      <c r="M317" s="168"/>
      <c r="T317" s="169"/>
      <c r="AT317" s="164" t="s">
        <v>193</v>
      </c>
      <c r="AU317" s="164" t="s">
        <v>82</v>
      </c>
      <c r="AV317" s="14" t="s">
        <v>189</v>
      </c>
      <c r="AW317" s="14" t="s">
        <v>36</v>
      </c>
      <c r="AX317" s="14" t="s">
        <v>22</v>
      </c>
      <c r="AY317" s="164" t="s">
        <v>181</v>
      </c>
    </row>
    <row r="318" spans="2:65" s="1" customFormat="1" ht="78" customHeight="1">
      <c r="B318" s="33"/>
      <c r="C318" s="132" t="s">
        <v>479</v>
      </c>
      <c r="D318" s="132" t="s">
        <v>184</v>
      </c>
      <c r="E318" s="133" t="s">
        <v>1638</v>
      </c>
      <c r="F318" s="134" t="s">
        <v>1639</v>
      </c>
      <c r="G318" s="135" t="s">
        <v>211</v>
      </c>
      <c r="H318" s="136">
        <v>5.0599999999999996</v>
      </c>
      <c r="I318" s="137"/>
      <c r="J318" s="138">
        <f>ROUND(I318*H318,2)</f>
        <v>0</v>
      </c>
      <c r="K318" s="134" t="s">
        <v>188</v>
      </c>
      <c r="L318" s="33"/>
      <c r="M318" s="139" t="s">
        <v>20</v>
      </c>
      <c r="N318" s="140" t="s">
        <v>45</v>
      </c>
      <c r="P318" s="141">
        <f>O318*H318</f>
        <v>0</v>
      </c>
      <c r="Q318" s="141">
        <v>4.9959999999999997E-2</v>
      </c>
      <c r="R318" s="141">
        <f>Q318*H318</f>
        <v>0.25279759999999996</v>
      </c>
      <c r="S318" s="141">
        <v>0</v>
      </c>
      <c r="T318" s="142">
        <f>S318*H318</f>
        <v>0</v>
      </c>
      <c r="AR318" s="143" t="s">
        <v>317</v>
      </c>
      <c r="AT318" s="143" t="s">
        <v>184</v>
      </c>
      <c r="AU318" s="143" t="s">
        <v>82</v>
      </c>
      <c r="AY318" s="18" t="s">
        <v>181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8" t="s">
        <v>22</v>
      </c>
      <c r="BK318" s="144">
        <f>ROUND(I318*H318,2)</f>
        <v>0</v>
      </c>
      <c r="BL318" s="18" t="s">
        <v>317</v>
      </c>
      <c r="BM318" s="143" t="s">
        <v>1640</v>
      </c>
    </row>
    <row r="319" spans="2:65" s="1" customFormat="1" ht="11.25">
      <c r="B319" s="33"/>
      <c r="D319" s="145" t="s">
        <v>191</v>
      </c>
      <c r="F319" s="146" t="s">
        <v>1641</v>
      </c>
      <c r="I319" s="147"/>
      <c r="L319" s="33"/>
      <c r="M319" s="148"/>
      <c r="T319" s="54"/>
      <c r="AT319" s="18" t="s">
        <v>191</v>
      </c>
      <c r="AU319" s="18" t="s">
        <v>82</v>
      </c>
    </row>
    <row r="320" spans="2:65" s="12" customFormat="1" ht="11.25">
      <c r="B320" s="149"/>
      <c r="D320" s="150" t="s">
        <v>193</v>
      </c>
      <c r="E320" s="151" t="s">
        <v>20</v>
      </c>
      <c r="F320" s="152" t="s">
        <v>1556</v>
      </c>
      <c r="H320" s="151" t="s">
        <v>20</v>
      </c>
      <c r="I320" s="153"/>
      <c r="L320" s="149"/>
      <c r="M320" s="154"/>
      <c r="T320" s="155"/>
      <c r="AT320" s="151" t="s">
        <v>193</v>
      </c>
      <c r="AU320" s="151" t="s">
        <v>82</v>
      </c>
      <c r="AV320" s="12" t="s">
        <v>22</v>
      </c>
      <c r="AW320" s="12" t="s">
        <v>36</v>
      </c>
      <c r="AX320" s="12" t="s">
        <v>74</v>
      </c>
      <c r="AY320" s="151" t="s">
        <v>181</v>
      </c>
    </row>
    <row r="321" spans="2:65" s="13" customFormat="1" ht="11.25">
      <c r="B321" s="156"/>
      <c r="D321" s="150" t="s">
        <v>193</v>
      </c>
      <c r="E321" s="157" t="s">
        <v>20</v>
      </c>
      <c r="F321" s="158" t="s">
        <v>1633</v>
      </c>
      <c r="H321" s="159">
        <v>3.1349999999999998</v>
      </c>
      <c r="I321" s="160"/>
      <c r="L321" s="156"/>
      <c r="M321" s="161"/>
      <c r="T321" s="162"/>
      <c r="AT321" s="157" t="s">
        <v>193</v>
      </c>
      <c r="AU321" s="157" t="s">
        <v>82</v>
      </c>
      <c r="AV321" s="13" t="s">
        <v>82</v>
      </c>
      <c r="AW321" s="13" t="s">
        <v>36</v>
      </c>
      <c r="AX321" s="13" t="s">
        <v>74</v>
      </c>
      <c r="AY321" s="157" t="s">
        <v>181</v>
      </c>
    </row>
    <row r="322" spans="2:65" s="13" customFormat="1" ht="11.25">
      <c r="B322" s="156"/>
      <c r="D322" s="150" t="s">
        <v>193</v>
      </c>
      <c r="E322" s="157" t="s">
        <v>20</v>
      </c>
      <c r="F322" s="158" t="s">
        <v>1634</v>
      </c>
      <c r="H322" s="159">
        <v>1.925</v>
      </c>
      <c r="I322" s="160"/>
      <c r="L322" s="156"/>
      <c r="M322" s="161"/>
      <c r="T322" s="162"/>
      <c r="AT322" s="157" t="s">
        <v>193</v>
      </c>
      <c r="AU322" s="157" t="s">
        <v>82</v>
      </c>
      <c r="AV322" s="13" t="s">
        <v>82</v>
      </c>
      <c r="AW322" s="13" t="s">
        <v>36</v>
      </c>
      <c r="AX322" s="13" t="s">
        <v>74</v>
      </c>
      <c r="AY322" s="157" t="s">
        <v>181</v>
      </c>
    </row>
    <row r="323" spans="2:65" s="14" customFormat="1" ht="11.25">
      <c r="B323" s="163"/>
      <c r="D323" s="150" t="s">
        <v>193</v>
      </c>
      <c r="E323" s="164" t="s">
        <v>20</v>
      </c>
      <c r="F323" s="165" t="s">
        <v>202</v>
      </c>
      <c r="H323" s="166">
        <v>5.0599999999999996</v>
      </c>
      <c r="I323" s="167"/>
      <c r="L323" s="163"/>
      <c r="M323" s="168"/>
      <c r="T323" s="169"/>
      <c r="AT323" s="164" t="s">
        <v>193</v>
      </c>
      <c r="AU323" s="164" t="s">
        <v>82</v>
      </c>
      <c r="AV323" s="14" t="s">
        <v>189</v>
      </c>
      <c r="AW323" s="14" t="s">
        <v>36</v>
      </c>
      <c r="AX323" s="14" t="s">
        <v>22</v>
      </c>
      <c r="AY323" s="164" t="s">
        <v>181</v>
      </c>
    </row>
    <row r="324" spans="2:65" s="1" customFormat="1" ht="78" customHeight="1">
      <c r="B324" s="33"/>
      <c r="C324" s="132" t="s">
        <v>488</v>
      </c>
      <c r="D324" s="132" t="s">
        <v>184</v>
      </c>
      <c r="E324" s="133" t="s">
        <v>595</v>
      </c>
      <c r="F324" s="134" t="s">
        <v>596</v>
      </c>
      <c r="G324" s="135" t="s">
        <v>211</v>
      </c>
      <c r="H324" s="136">
        <v>25.73</v>
      </c>
      <c r="I324" s="137"/>
      <c r="J324" s="138">
        <f>ROUND(I324*H324,2)</f>
        <v>0</v>
      </c>
      <c r="K324" s="134" t="s">
        <v>188</v>
      </c>
      <c r="L324" s="33"/>
      <c r="M324" s="139" t="s">
        <v>20</v>
      </c>
      <c r="N324" s="140" t="s">
        <v>45</v>
      </c>
      <c r="P324" s="141">
        <f>O324*H324</f>
        <v>0</v>
      </c>
      <c r="Q324" s="141">
        <v>4.9849999999999998E-2</v>
      </c>
      <c r="R324" s="141">
        <f>Q324*H324</f>
        <v>1.2826405000000001</v>
      </c>
      <c r="S324" s="141">
        <v>0</v>
      </c>
      <c r="T324" s="142">
        <f>S324*H324</f>
        <v>0</v>
      </c>
      <c r="AR324" s="143" t="s">
        <v>317</v>
      </c>
      <c r="AT324" s="143" t="s">
        <v>184</v>
      </c>
      <c r="AU324" s="143" t="s">
        <v>82</v>
      </c>
      <c r="AY324" s="18" t="s">
        <v>181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8" t="s">
        <v>22</v>
      </c>
      <c r="BK324" s="144">
        <f>ROUND(I324*H324,2)</f>
        <v>0</v>
      </c>
      <c r="BL324" s="18" t="s">
        <v>317</v>
      </c>
      <c r="BM324" s="143" t="s">
        <v>1642</v>
      </c>
    </row>
    <row r="325" spans="2:65" s="1" customFormat="1" ht="11.25">
      <c r="B325" s="33"/>
      <c r="D325" s="145" t="s">
        <v>191</v>
      </c>
      <c r="F325" s="146" t="s">
        <v>598</v>
      </c>
      <c r="I325" s="147"/>
      <c r="L325" s="33"/>
      <c r="M325" s="148"/>
      <c r="T325" s="54"/>
      <c r="AT325" s="18" t="s">
        <v>191</v>
      </c>
      <c r="AU325" s="18" t="s">
        <v>82</v>
      </c>
    </row>
    <row r="326" spans="2:65" s="12" customFormat="1" ht="11.25">
      <c r="B326" s="149"/>
      <c r="D326" s="150" t="s">
        <v>193</v>
      </c>
      <c r="E326" s="151" t="s">
        <v>20</v>
      </c>
      <c r="F326" s="152" t="s">
        <v>1556</v>
      </c>
      <c r="H326" s="151" t="s">
        <v>20</v>
      </c>
      <c r="I326" s="153"/>
      <c r="L326" s="149"/>
      <c r="M326" s="154"/>
      <c r="T326" s="155"/>
      <c r="AT326" s="151" t="s">
        <v>193</v>
      </c>
      <c r="AU326" s="151" t="s">
        <v>82</v>
      </c>
      <c r="AV326" s="12" t="s">
        <v>22</v>
      </c>
      <c r="AW326" s="12" t="s">
        <v>36</v>
      </c>
      <c r="AX326" s="12" t="s">
        <v>74</v>
      </c>
      <c r="AY326" s="151" t="s">
        <v>181</v>
      </c>
    </row>
    <row r="327" spans="2:65" s="13" customFormat="1" ht="11.25">
      <c r="B327" s="156"/>
      <c r="D327" s="150" t="s">
        <v>193</v>
      </c>
      <c r="E327" s="157" t="s">
        <v>20</v>
      </c>
      <c r="F327" s="158" t="s">
        <v>1635</v>
      </c>
      <c r="H327" s="159">
        <v>19.422000000000001</v>
      </c>
      <c r="I327" s="160"/>
      <c r="L327" s="156"/>
      <c r="M327" s="161"/>
      <c r="T327" s="162"/>
      <c r="AT327" s="157" t="s">
        <v>193</v>
      </c>
      <c r="AU327" s="157" t="s">
        <v>82</v>
      </c>
      <c r="AV327" s="13" t="s">
        <v>82</v>
      </c>
      <c r="AW327" s="13" t="s">
        <v>36</v>
      </c>
      <c r="AX327" s="13" t="s">
        <v>74</v>
      </c>
      <c r="AY327" s="157" t="s">
        <v>181</v>
      </c>
    </row>
    <row r="328" spans="2:65" s="13" customFormat="1" ht="11.25">
      <c r="B328" s="156"/>
      <c r="D328" s="150" t="s">
        <v>193</v>
      </c>
      <c r="E328" s="157" t="s">
        <v>20</v>
      </c>
      <c r="F328" s="158" t="s">
        <v>1636</v>
      </c>
      <c r="H328" s="159">
        <v>2.8220000000000001</v>
      </c>
      <c r="I328" s="160"/>
      <c r="L328" s="156"/>
      <c r="M328" s="161"/>
      <c r="T328" s="162"/>
      <c r="AT328" s="157" t="s">
        <v>193</v>
      </c>
      <c r="AU328" s="157" t="s">
        <v>82</v>
      </c>
      <c r="AV328" s="13" t="s">
        <v>82</v>
      </c>
      <c r="AW328" s="13" t="s">
        <v>36</v>
      </c>
      <c r="AX328" s="13" t="s">
        <v>74</v>
      </c>
      <c r="AY328" s="157" t="s">
        <v>181</v>
      </c>
    </row>
    <row r="329" spans="2:65" s="13" customFormat="1" ht="11.25">
      <c r="B329" s="156"/>
      <c r="D329" s="150" t="s">
        <v>193</v>
      </c>
      <c r="E329" s="157" t="s">
        <v>20</v>
      </c>
      <c r="F329" s="158" t="s">
        <v>1637</v>
      </c>
      <c r="H329" s="159">
        <v>3.4860000000000002</v>
      </c>
      <c r="I329" s="160"/>
      <c r="L329" s="156"/>
      <c r="M329" s="161"/>
      <c r="T329" s="162"/>
      <c r="AT329" s="157" t="s">
        <v>193</v>
      </c>
      <c r="AU329" s="157" t="s">
        <v>82</v>
      </c>
      <c r="AV329" s="13" t="s">
        <v>82</v>
      </c>
      <c r="AW329" s="13" t="s">
        <v>36</v>
      </c>
      <c r="AX329" s="13" t="s">
        <v>74</v>
      </c>
      <c r="AY329" s="157" t="s">
        <v>181</v>
      </c>
    </row>
    <row r="330" spans="2:65" s="14" customFormat="1" ht="11.25">
      <c r="B330" s="163"/>
      <c r="D330" s="150" t="s">
        <v>193</v>
      </c>
      <c r="E330" s="164" t="s">
        <v>20</v>
      </c>
      <c r="F330" s="165" t="s">
        <v>202</v>
      </c>
      <c r="H330" s="166">
        <v>25.73</v>
      </c>
      <c r="I330" s="167"/>
      <c r="L330" s="163"/>
      <c r="M330" s="168"/>
      <c r="T330" s="169"/>
      <c r="AT330" s="164" t="s">
        <v>193</v>
      </c>
      <c r="AU330" s="164" t="s">
        <v>82</v>
      </c>
      <c r="AV330" s="14" t="s">
        <v>189</v>
      </c>
      <c r="AW330" s="14" t="s">
        <v>36</v>
      </c>
      <c r="AX330" s="14" t="s">
        <v>22</v>
      </c>
      <c r="AY330" s="164" t="s">
        <v>181</v>
      </c>
    </row>
    <row r="331" spans="2:65" s="1" customFormat="1" ht="49.15" customHeight="1">
      <c r="B331" s="33"/>
      <c r="C331" s="132" t="s">
        <v>494</v>
      </c>
      <c r="D331" s="132" t="s">
        <v>184</v>
      </c>
      <c r="E331" s="133" t="s">
        <v>600</v>
      </c>
      <c r="F331" s="134" t="s">
        <v>601</v>
      </c>
      <c r="G331" s="135" t="s">
        <v>211</v>
      </c>
      <c r="H331" s="136">
        <v>5.5039999999999996</v>
      </c>
      <c r="I331" s="137"/>
      <c r="J331" s="138">
        <f>ROUND(I331*H331,2)</f>
        <v>0</v>
      </c>
      <c r="K331" s="134" t="s">
        <v>188</v>
      </c>
      <c r="L331" s="33"/>
      <c r="M331" s="139" t="s">
        <v>20</v>
      </c>
      <c r="N331" s="140" t="s">
        <v>45</v>
      </c>
      <c r="P331" s="141">
        <f>O331*H331</f>
        <v>0</v>
      </c>
      <c r="Q331" s="141">
        <v>0</v>
      </c>
      <c r="R331" s="141">
        <f>Q331*H331</f>
        <v>0</v>
      </c>
      <c r="S331" s="141">
        <v>2.9440000000000001E-2</v>
      </c>
      <c r="T331" s="142">
        <f>S331*H331</f>
        <v>0.16203776</v>
      </c>
      <c r="AR331" s="143" t="s">
        <v>189</v>
      </c>
      <c r="AT331" s="143" t="s">
        <v>184</v>
      </c>
      <c r="AU331" s="143" t="s">
        <v>82</v>
      </c>
      <c r="AY331" s="18" t="s">
        <v>181</v>
      </c>
      <c r="BE331" s="144">
        <f>IF(N331="základní",J331,0)</f>
        <v>0</v>
      </c>
      <c r="BF331" s="144">
        <f>IF(N331="snížená",J331,0)</f>
        <v>0</v>
      </c>
      <c r="BG331" s="144">
        <f>IF(N331="zákl. přenesená",J331,0)</f>
        <v>0</v>
      </c>
      <c r="BH331" s="144">
        <f>IF(N331="sníž. přenesená",J331,0)</f>
        <v>0</v>
      </c>
      <c r="BI331" s="144">
        <f>IF(N331="nulová",J331,0)</f>
        <v>0</v>
      </c>
      <c r="BJ331" s="18" t="s">
        <v>22</v>
      </c>
      <c r="BK331" s="144">
        <f>ROUND(I331*H331,2)</f>
        <v>0</v>
      </c>
      <c r="BL331" s="18" t="s">
        <v>189</v>
      </c>
      <c r="BM331" s="143" t="s">
        <v>1643</v>
      </c>
    </row>
    <row r="332" spans="2:65" s="1" customFormat="1" ht="11.25">
      <c r="B332" s="33"/>
      <c r="D332" s="145" t="s">
        <v>191</v>
      </c>
      <c r="F332" s="146" t="s">
        <v>603</v>
      </c>
      <c r="I332" s="147"/>
      <c r="L332" s="33"/>
      <c r="M332" s="148"/>
      <c r="T332" s="54"/>
      <c r="AT332" s="18" t="s">
        <v>191</v>
      </c>
      <c r="AU332" s="18" t="s">
        <v>82</v>
      </c>
    </row>
    <row r="333" spans="2:65" s="12" customFormat="1" ht="11.25">
      <c r="B333" s="149"/>
      <c r="D333" s="150" t="s">
        <v>193</v>
      </c>
      <c r="E333" s="151" t="s">
        <v>20</v>
      </c>
      <c r="F333" s="152" t="s">
        <v>1539</v>
      </c>
      <c r="H333" s="151" t="s">
        <v>20</v>
      </c>
      <c r="I333" s="153"/>
      <c r="L333" s="149"/>
      <c r="M333" s="154"/>
      <c r="T333" s="155"/>
      <c r="AT333" s="151" t="s">
        <v>193</v>
      </c>
      <c r="AU333" s="151" t="s">
        <v>82</v>
      </c>
      <c r="AV333" s="12" t="s">
        <v>22</v>
      </c>
      <c r="AW333" s="12" t="s">
        <v>36</v>
      </c>
      <c r="AX333" s="12" t="s">
        <v>74</v>
      </c>
      <c r="AY333" s="151" t="s">
        <v>181</v>
      </c>
    </row>
    <row r="334" spans="2:65" s="13" customFormat="1" ht="11.25">
      <c r="B334" s="156"/>
      <c r="D334" s="150" t="s">
        <v>193</v>
      </c>
      <c r="E334" s="157" t="s">
        <v>20</v>
      </c>
      <c r="F334" s="158" t="s">
        <v>1644</v>
      </c>
      <c r="H334" s="159">
        <v>3.18</v>
      </c>
      <c r="I334" s="160"/>
      <c r="L334" s="156"/>
      <c r="M334" s="161"/>
      <c r="T334" s="162"/>
      <c r="AT334" s="157" t="s">
        <v>193</v>
      </c>
      <c r="AU334" s="157" t="s">
        <v>82</v>
      </c>
      <c r="AV334" s="13" t="s">
        <v>82</v>
      </c>
      <c r="AW334" s="13" t="s">
        <v>36</v>
      </c>
      <c r="AX334" s="13" t="s">
        <v>74</v>
      </c>
      <c r="AY334" s="157" t="s">
        <v>181</v>
      </c>
    </row>
    <row r="335" spans="2:65" s="13" customFormat="1" ht="11.25">
      <c r="B335" s="156"/>
      <c r="D335" s="150" t="s">
        <v>193</v>
      </c>
      <c r="E335" s="157" t="s">
        <v>20</v>
      </c>
      <c r="F335" s="158" t="s">
        <v>1580</v>
      </c>
      <c r="H335" s="159">
        <v>2.3239999999999998</v>
      </c>
      <c r="I335" s="160"/>
      <c r="L335" s="156"/>
      <c r="M335" s="161"/>
      <c r="T335" s="162"/>
      <c r="AT335" s="157" t="s">
        <v>193</v>
      </c>
      <c r="AU335" s="157" t="s">
        <v>82</v>
      </c>
      <c r="AV335" s="13" t="s">
        <v>82</v>
      </c>
      <c r="AW335" s="13" t="s">
        <v>36</v>
      </c>
      <c r="AX335" s="13" t="s">
        <v>74</v>
      </c>
      <c r="AY335" s="157" t="s">
        <v>181</v>
      </c>
    </row>
    <row r="336" spans="2:65" s="14" customFormat="1" ht="11.25">
      <c r="B336" s="163"/>
      <c r="D336" s="150" t="s">
        <v>193</v>
      </c>
      <c r="E336" s="164" t="s">
        <v>20</v>
      </c>
      <c r="F336" s="165" t="s">
        <v>202</v>
      </c>
      <c r="H336" s="166">
        <v>5.5039999999999996</v>
      </c>
      <c r="I336" s="167"/>
      <c r="L336" s="163"/>
      <c r="M336" s="168"/>
      <c r="T336" s="169"/>
      <c r="AT336" s="164" t="s">
        <v>193</v>
      </c>
      <c r="AU336" s="164" t="s">
        <v>82</v>
      </c>
      <c r="AV336" s="14" t="s">
        <v>189</v>
      </c>
      <c r="AW336" s="14" t="s">
        <v>36</v>
      </c>
      <c r="AX336" s="14" t="s">
        <v>22</v>
      </c>
      <c r="AY336" s="164" t="s">
        <v>181</v>
      </c>
    </row>
    <row r="337" spans="2:65" s="1" customFormat="1" ht="55.5" customHeight="1">
      <c r="B337" s="33"/>
      <c r="C337" s="132" t="s">
        <v>499</v>
      </c>
      <c r="D337" s="132" t="s">
        <v>184</v>
      </c>
      <c r="E337" s="133" t="s">
        <v>1645</v>
      </c>
      <c r="F337" s="134" t="s">
        <v>1646</v>
      </c>
      <c r="G337" s="135" t="s">
        <v>211</v>
      </c>
      <c r="H337" s="136">
        <v>4.9800000000000004</v>
      </c>
      <c r="I337" s="137"/>
      <c r="J337" s="138">
        <f>ROUND(I337*H337,2)</f>
        <v>0</v>
      </c>
      <c r="K337" s="134" t="s">
        <v>188</v>
      </c>
      <c r="L337" s="33"/>
      <c r="M337" s="139" t="s">
        <v>20</v>
      </c>
      <c r="N337" s="140" t="s">
        <v>45</v>
      </c>
      <c r="P337" s="141">
        <f>O337*H337</f>
        <v>0</v>
      </c>
      <c r="Q337" s="141">
        <v>1.481E-2</v>
      </c>
      <c r="R337" s="141">
        <f>Q337*H337</f>
        <v>7.3753800000000008E-2</v>
      </c>
      <c r="S337" s="141">
        <v>0</v>
      </c>
      <c r="T337" s="142">
        <f>S337*H337</f>
        <v>0</v>
      </c>
      <c r="AR337" s="143" t="s">
        <v>317</v>
      </c>
      <c r="AT337" s="143" t="s">
        <v>184</v>
      </c>
      <c r="AU337" s="143" t="s">
        <v>82</v>
      </c>
      <c r="AY337" s="18" t="s">
        <v>181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8" t="s">
        <v>22</v>
      </c>
      <c r="BK337" s="144">
        <f>ROUND(I337*H337,2)</f>
        <v>0</v>
      </c>
      <c r="BL337" s="18" t="s">
        <v>317</v>
      </c>
      <c r="BM337" s="143" t="s">
        <v>1647</v>
      </c>
    </row>
    <row r="338" spans="2:65" s="1" customFormat="1" ht="11.25">
      <c r="B338" s="33"/>
      <c r="D338" s="145" t="s">
        <v>191</v>
      </c>
      <c r="F338" s="146" t="s">
        <v>1648</v>
      </c>
      <c r="I338" s="147"/>
      <c r="L338" s="33"/>
      <c r="M338" s="148"/>
      <c r="T338" s="54"/>
      <c r="AT338" s="18" t="s">
        <v>191</v>
      </c>
      <c r="AU338" s="18" t="s">
        <v>82</v>
      </c>
    </row>
    <row r="339" spans="2:65" s="12" customFormat="1" ht="11.25">
      <c r="B339" s="149"/>
      <c r="D339" s="150" t="s">
        <v>193</v>
      </c>
      <c r="E339" s="151" t="s">
        <v>20</v>
      </c>
      <c r="F339" s="152" t="s">
        <v>1539</v>
      </c>
      <c r="H339" s="151" t="s">
        <v>20</v>
      </c>
      <c r="I339" s="153"/>
      <c r="L339" s="149"/>
      <c r="M339" s="154"/>
      <c r="T339" s="155"/>
      <c r="AT339" s="151" t="s">
        <v>193</v>
      </c>
      <c r="AU339" s="151" t="s">
        <v>82</v>
      </c>
      <c r="AV339" s="12" t="s">
        <v>22</v>
      </c>
      <c r="AW339" s="12" t="s">
        <v>36</v>
      </c>
      <c r="AX339" s="12" t="s">
        <v>74</v>
      </c>
      <c r="AY339" s="151" t="s">
        <v>181</v>
      </c>
    </row>
    <row r="340" spans="2:65" s="13" customFormat="1" ht="11.25">
      <c r="B340" s="156"/>
      <c r="D340" s="150" t="s">
        <v>193</v>
      </c>
      <c r="E340" s="157" t="s">
        <v>20</v>
      </c>
      <c r="F340" s="158" t="s">
        <v>1649</v>
      </c>
      <c r="H340" s="159">
        <v>4.9800000000000004</v>
      </c>
      <c r="I340" s="160"/>
      <c r="L340" s="156"/>
      <c r="M340" s="161"/>
      <c r="T340" s="162"/>
      <c r="AT340" s="157" t="s">
        <v>193</v>
      </c>
      <c r="AU340" s="157" t="s">
        <v>82</v>
      </c>
      <c r="AV340" s="13" t="s">
        <v>82</v>
      </c>
      <c r="AW340" s="13" t="s">
        <v>36</v>
      </c>
      <c r="AX340" s="13" t="s">
        <v>22</v>
      </c>
      <c r="AY340" s="157" t="s">
        <v>181</v>
      </c>
    </row>
    <row r="341" spans="2:65" s="1" customFormat="1" ht="49.15" customHeight="1">
      <c r="B341" s="33"/>
      <c r="C341" s="132" t="s">
        <v>506</v>
      </c>
      <c r="D341" s="132" t="s">
        <v>184</v>
      </c>
      <c r="E341" s="133" t="s">
        <v>607</v>
      </c>
      <c r="F341" s="134" t="s">
        <v>608</v>
      </c>
      <c r="G341" s="135" t="s">
        <v>211</v>
      </c>
      <c r="H341" s="136">
        <v>23.5</v>
      </c>
      <c r="I341" s="137"/>
      <c r="J341" s="138">
        <f>ROUND(I341*H341,2)</f>
        <v>0</v>
      </c>
      <c r="K341" s="134" t="s">
        <v>188</v>
      </c>
      <c r="L341" s="33"/>
      <c r="M341" s="139" t="s">
        <v>20</v>
      </c>
      <c r="N341" s="140" t="s">
        <v>45</v>
      </c>
      <c r="P341" s="141">
        <f>O341*H341</f>
        <v>0</v>
      </c>
      <c r="Q341" s="141">
        <v>1.26E-2</v>
      </c>
      <c r="R341" s="141">
        <f>Q341*H341</f>
        <v>0.29610000000000003</v>
      </c>
      <c r="S341" s="141">
        <v>0</v>
      </c>
      <c r="T341" s="142">
        <f>S341*H341</f>
        <v>0</v>
      </c>
      <c r="AR341" s="143" t="s">
        <v>317</v>
      </c>
      <c r="AT341" s="143" t="s">
        <v>184</v>
      </c>
      <c r="AU341" s="143" t="s">
        <v>82</v>
      </c>
      <c r="AY341" s="18" t="s">
        <v>181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22</v>
      </c>
      <c r="BK341" s="144">
        <f>ROUND(I341*H341,2)</f>
        <v>0</v>
      </c>
      <c r="BL341" s="18" t="s">
        <v>317</v>
      </c>
      <c r="BM341" s="143" t="s">
        <v>1650</v>
      </c>
    </row>
    <row r="342" spans="2:65" s="1" customFormat="1" ht="11.25">
      <c r="B342" s="33"/>
      <c r="D342" s="145" t="s">
        <v>191</v>
      </c>
      <c r="F342" s="146" t="s">
        <v>610</v>
      </c>
      <c r="I342" s="147"/>
      <c r="L342" s="33"/>
      <c r="M342" s="148"/>
      <c r="T342" s="54"/>
      <c r="AT342" s="18" t="s">
        <v>191</v>
      </c>
      <c r="AU342" s="18" t="s">
        <v>82</v>
      </c>
    </row>
    <row r="343" spans="2:65" s="12" customFormat="1" ht="11.25">
      <c r="B343" s="149"/>
      <c r="D343" s="150" t="s">
        <v>193</v>
      </c>
      <c r="E343" s="151" t="s">
        <v>20</v>
      </c>
      <c r="F343" s="152" t="s">
        <v>1556</v>
      </c>
      <c r="H343" s="151" t="s">
        <v>20</v>
      </c>
      <c r="I343" s="153"/>
      <c r="L343" s="149"/>
      <c r="M343" s="154"/>
      <c r="T343" s="155"/>
      <c r="AT343" s="151" t="s">
        <v>193</v>
      </c>
      <c r="AU343" s="151" t="s">
        <v>82</v>
      </c>
      <c r="AV343" s="12" t="s">
        <v>22</v>
      </c>
      <c r="AW343" s="12" t="s">
        <v>36</v>
      </c>
      <c r="AX343" s="12" t="s">
        <v>74</v>
      </c>
      <c r="AY343" s="151" t="s">
        <v>181</v>
      </c>
    </row>
    <row r="344" spans="2:65" s="13" customFormat="1" ht="11.25">
      <c r="B344" s="156"/>
      <c r="D344" s="150" t="s">
        <v>193</v>
      </c>
      <c r="E344" s="157" t="s">
        <v>20</v>
      </c>
      <c r="F344" s="158" t="s">
        <v>1573</v>
      </c>
      <c r="H344" s="159">
        <v>23.5</v>
      </c>
      <c r="I344" s="160"/>
      <c r="L344" s="156"/>
      <c r="M344" s="161"/>
      <c r="T344" s="162"/>
      <c r="AT344" s="157" t="s">
        <v>193</v>
      </c>
      <c r="AU344" s="157" t="s">
        <v>82</v>
      </c>
      <c r="AV344" s="13" t="s">
        <v>82</v>
      </c>
      <c r="AW344" s="13" t="s">
        <v>36</v>
      </c>
      <c r="AX344" s="13" t="s">
        <v>22</v>
      </c>
      <c r="AY344" s="157" t="s">
        <v>181</v>
      </c>
    </row>
    <row r="345" spans="2:65" s="1" customFormat="1" ht="44.25" customHeight="1">
      <c r="B345" s="33"/>
      <c r="C345" s="132" t="s">
        <v>510</v>
      </c>
      <c r="D345" s="132" t="s">
        <v>184</v>
      </c>
      <c r="E345" s="133" t="s">
        <v>1651</v>
      </c>
      <c r="F345" s="134" t="s">
        <v>1652</v>
      </c>
      <c r="G345" s="135" t="s">
        <v>280</v>
      </c>
      <c r="H345" s="136">
        <v>6.835</v>
      </c>
      <c r="I345" s="137"/>
      <c r="J345" s="138">
        <f>ROUND(I345*H345,2)</f>
        <v>0</v>
      </c>
      <c r="K345" s="134" t="s">
        <v>188</v>
      </c>
      <c r="L345" s="33"/>
      <c r="M345" s="139" t="s">
        <v>20</v>
      </c>
      <c r="N345" s="140" t="s">
        <v>45</v>
      </c>
      <c r="P345" s="141">
        <f>O345*H345</f>
        <v>0</v>
      </c>
      <c r="Q345" s="141">
        <v>4.3800000000000002E-3</v>
      </c>
      <c r="R345" s="141">
        <f>Q345*H345</f>
        <v>2.99373E-2</v>
      </c>
      <c r="S345" s="141">
        <v>0</v>
      </c>
      <c r="T345" s="142">
        <f>S345*H345</f>
        <v>0</v>
      </c>
      <c r="AR345" s="143" t="s">
        <v>317</v>
      </c>
      <c r="AT345" s="143" t="s">
        <v>184</v>
      </c>
      <c r="AU345" s="143" t="s">
        <v>82</v>
      </c>
      <c r="AY345" s="18" t="s">
        <v>181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8" t="s">
        <v>22</v>
      </c>
      <c r="BK345" s="144">
        <f>ROUND(I345*H345,2)</f>
        <v>0</v>
      </c>
      <c r="BL345" s="18" t="s">
        <v>317</v>
      </c>
      <c r="BM345" s="143" t="s">
        <v>1653</v>
      </c>
    </row>
    <row r="346" spans="2:65" s="1" customFormat="1" ht="11.25">
      <c r="B346" s="33"/>
      <c r="D346" s="145" t="s">
        <v>191</v>
      </c>
      <c r="F346" s="146" t="s">
        <v>1654</v>
      </c>
      <c r="I346" s="147"/>
      <c r="L346" s="33"/>
      <c r="M346" s="148"/>
      <c r="T346" s="54"/>
      <c r="AT346" s="18" t="s">
        <v>191</v>
      </c>
      <c r="AU346" s="18" t="s">
        <v>82</v>
      </c>
    </row>
    <row r="347" spans="2:65" s="12" customFormat="1" ht="11.25">
      <c r="B347" s="149"/>
      <c r="D347" s="150" t="s">
        <v>193</v>
      </c>
      <c r="E347" s="151" t="s">
        <v>20</v>
      </c>
      <c r="F347" s="152" t="s">
        <v>1556</v>
      </c>
      <c r="H347" s="151" t="s">
        <v>20</v>
      </c>
      <c r="I347" s="153"/>
      <c r="L347" s="149"/>
      <c r="M347" s="154"/>
      <c r="T347" s="155"/>
      <c r="AT347" s="151" t="s">
        <v>193</v>
      </c>
      <c r="AU347" s="151" t="s">
        <v>82</v>
      </c>
      <c r="AV347" s="12" t="s">
        <v>22</v>
      </c>
      <c r="AW347" s="12" t="s">
        <v>36</v>
      </c>
      <c r="AX347" s="12" t="s">
        <v>74</v>
      </c>
      <c r="AY347" s="151" t="s">
        <v>181</v>
      </c>
    </row>
    <row r="348" spans="2:65" s="13" customFormat="1" ht="11.25">
      <c r="B348" s="156"/>
      <c r="D348" s="150" t="s">
        <v>193</v>
      </c>
      <c r="E348" s="157" t="s">
        <v>20</v>
      </c>
      <c r="F348" s="158" t="s">
        <v>1655</v>
      </c>
      <c r="H348" s="159">
        <v>6.835</v>
      </c>
      <c r="I348" s="160"/>
      <c r="L348" s="156"/>
      <c r="M348" s="161"/>
      <c r="T348" s="162"/>
      <c r="AT348" s="157" t="s">
        <v>193</v>
      </c>
      <c r="AU348" s="157" t="s">
        <v>82</v>
      </c>
      <c r="AV348" s="13" t="s">
        <v>82</v>
      </c>
      <c r="AW348" s="13" t="s">
        <v>36</v>
      </c>
      <c r="AX348" s="13" t="s">
        <v>22</v>
      </c>
      <c r="AY348" s="157" t="s">
        <v>181</v>
      </c>
    </row>
    <row r="349" spans="2:65" s="1" customFormat="1" ht="33" customHeight="1">
      <c r="B349" s="33"/>
      <c r="C349" s="132" t="s">
        <v>516</v>
      </c>
      <c r="D349" s="132" t="s">
        <v>184</v>
      </c>
      <c r="E349" s="133" t="s">
        <v>635</v>
      </c>
      <c r="F349" s="134" t="s">
        <v>636</v>
      </c>
      <c r="G349" s="135" t="s">
        <v>187</v>
      </c>
      <c r="H349" s="136">
        <v>4</v>
      </c>
      <c r="I349" s="137"/>
      <c r="J349" s="138">
        <f>ROUND(I349*H349,2)</f>
        <v>0</v>
      </c>
      <c r="K349" s="134" t="s">
        <v>188</v>
      </c>
      <c r="L349" s="33"/>
      <c r="M349" s="139" t="s">
        <v>20</v>
      </c>
      <c r="N349" s="140" t="s">
        <v>45</v>
      </c>
      <c r="P349" s="141">
        <f>O349*H349</f>
        <v>0</v>
      </c>
      <c r="Q349" s="141">
        <v>1.0000000000000001E-5</v>
      </c>
      <c r="R349" s="141">
        <f>Q349*H349</f>
        <v>4.0000000000000003E-5</v>
      </c>
      <c r="S349" s="141">
        <v>0</v>
      </c>
      <c r="T349" s="142">
        <f>S349*H349</f>
        <v>0</v>
      </c>
      <c r="AR349" s="143" t="s">
        <v>317</v>
      </c>
      <c r="AT349" s="143" t="s">
        <v>184</v>
      </c>
      <c r="AU349" s="143" t="s">
        <v>82</v>
      </c>
      <c r="AY349" s="18" t="s">
        <v>181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22</v>
      </c>
      <c r="BK349" s="144">
        <f>ROUND(I349*H349,2)</f>
        <v>0</v>
      </c>
      <c r="BL349" s="18" t="s">
        <v>317</v>
      </c>
      <c r="BM349" s="143" t="s">
        <v>1656</v>
      </c>
    </row>
    <row r="350" spans="2:65" s="1" customFormat="1" ht="11.25">
      <c r="B350" s="33"/>
      <c r="D350" s="145" t="s">
        <v>191</v>
      </c>
      <c r="F350" s="146" t="s">
        <v>638</v>
      </c>
      <c r="I350" s="147"/>
      <c r="L350" s="33"/>
      <c r="M350" s="148"/>
      <c r="T350" s="54"/>
      <c r="AT350" s="18" t="s">
        <v>191</v>
      </c>
      <c r="AU350" s="18" t="s">
        <v>82</v>
      </c>
    </row>
    <row r="351" spans="2:65" s="12" customFormat="1" ht="11.25">
      <c r="B351" s="149"/>
      <c r="D351" s="150" t="s">
        <v>193</v>
      </c>
      <c r="E351" s="151" t="s">
        <v>20</v>
      </c>
      <c r="F351" s="152" t="s">
        <v>1556</v>
      </c>
      <c r="H351" s="151" t="s">
        <v>20</v>
      </c>
      <c r="I351" s="153"/>
      <c r="L351" s="149"/>
      <c r="M351" s="154"/>
      <c r="T351" s="155"/>
      <c r="AT351" s="151" t="s">
        <v>193</v>
      </c>
      <c r="AU351" s="151" t="s">
        <v>82</v>
      </c>
      <c r="AV351" s="12" t="s">
        <v>22</v>
      </c>
      <c r="AW351" s="12" t="s">
        <v>36</v>
      </c>
      <c r="AX351" s="12" t="s">
        <v>74</v>
      </c>
      <c r="AY351" s="151" t="s">
        <v>181</v>
      </c>
    </row>
    <row r="352" spans="2:65" s="13" customFormat="1" ht="11.25">
      <c r="B352" s="156"/>
      <c r="D352" s="150" t="s">
        <v>193</v>
      </c>
      <c r="E352" s="157" t="s">
        <v>20</v>
      </c>
      <c r="F352" s="158" t="s">
        <v>189</v>
      </c>
      <c r="H352" s="159">
        <v>4</v>
      </c>
      <c r="I352" s="160"/>
      <c r="L352" s="156"/>
      <c r="M352" s="161"/>
      <c r="T352" s="162"/>
      <c r="AT352" s="157" t="s">
        <v>193</v>
      </c>
      <c r="AU352" s="157" t="s">
        <v>82</v>
      </c>
      <c r="AV352" s="13" t="s">
        <v>82</v>
      </c>
      <c r="AW352" s="13" t="s">
        <v>36</v>
      </c>
      <c r="AX352" s="13" t="s">
        <v>22</v>
      </c>
      <c r="AY352" s="157" t="s">
        <v>181</v>
      </c>
    </row>
    <row r="353" spans="2:65" s="1" customFormat="1" ht="24.2" customHeight="1">
      <c r="B353" s="33"/>
      <c r="C353" s="177" t="s">
        <v>520</v>
      </c>
      <c r="D353" s="177" t="s">
        <v>309</v>
      </c>
      <c r="E353" s="178" t="s">
        <v>640</v>
      </c>
      <c r="F353" s="179" t="s">
        <v>641</v>
      </c>
      <c r="G353" s="180" t="s">
        <v>187</v>
      </c>
      <c r="H353" s="181">
        <v>4</v>
      </c>
      <c r="I353" s="182"/>
      <c r="J353" s="183">
        <f>ROUND(I353*H353,2)</f>
        <v>0</v>
      </c>
      <c r="K353" s="179" t="s">
        <v>188</v>
      </c>
      <c r="L353" s="184"/>
      <c r="M353" s="185" t="s">
        <v>20</v>
      </c>
      <c r="N353" s="186" t="s">
        <v>45</v>
      </c>
      <c r="P353" s="141">
        <f>O353*H353</f>
        <v>0</v>
      </c>
      <c r="Q353" s="141">
        <v>2.5000000000000001E-3</v>
      </c>
      <c r="R353" s="141">
        <f>Q353*H353</f>
        <v>0.01</v>
      </c>
      <c r="S353" s="141">
        <v>0</v>
      </c>
      <c r="T353" s="142">
        <f>S353*H353</f>
        <v>0</v>
      </c>
      <c r="AR353" s="143" t="s">
        <v>431</v>
      </c>
      <c r="AT353" s="143" t="s">
        <v>309</v>
      </c>
      <c r="AU353" s="143" t="s">
        <v>82</v>
      </c>
      <c r="AY353" s="18" t="s">
        <v>181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8" t="s">
        <v>22</v>
      </c>
      <c r="BK353" s="144">
        <f>ROUND(I353*H353,2)</f>
        <v>0</v>
      </c>
      <c r="BL353" s="18" t="s">
        <v>317</v>
      </c>
      <c r="BM353" s="143" t="s">
        <v>1657</v>
      </c>
    </row>
    <row r="354" spans="2:65" s="1" customFormat="1" ht="33" customHeight="1">
      <c r="B354" s="33"/>
      <c r="C354" s="132" t="s">
        <v>526</v>
      </c>
      <c r="D354" s="132" t="s">
        <v>184</v>
      </c>
      <c r="E354" s="133" t="s">
        <v>1658</v>
      </c>
      <c r="F354" s="134" t="s">
        <v>1659</v>
      </c>
      <c r="G354" s="135" t="s">
        <v>187</v>
      </c>
      <c r="H354" s="136">
        <v>3</v>
      </c>
      <c r="I354" s="137"/>
      <c r="J354" s="138">
        <f>ROUND(I354*H354,2)</f>
        <v>0</v>
      </c>
      <c r="K354" s="134" t="s">
        <v>188</v>
      </c>
      <c r="L354" s="33"/>
      <c r="M354" s="139" t="s">
        <v>20</v>
      </c>
      <c r="N354" s="140" t="s">
        <v>45</v>
      </c>
      <c r="P354" s="141">
        <f>O354*H354</f>
        <v>0</v>
      </c>
      <c r="Q354" s="141">
        <v>1.0000000000000001E-5</v>
      </c>
      <c r="R354" s="141">
        <f>Q354*H354</f>
        <v>3.0000000000000004E-5</v>
      </c>
      <c r="S354" s="141">
        <v>0</v>
      </c>
      <c r="T354" s="142">
        <f>S354*H354</f>
        <v>0</v>
      </c>
      <c r="AR354" s="143" t="s">
        <v>317</v>
      </c>
      <c r="AT354" s="143" t="s">
        <v>184</v>
      </c>
      <c r="AU354" s="143" t="s">
        <v>82</v>
      </c>
      <c r="AY354" s="18" t="s">
        <v>181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8" t="s">
        <v>22</v>
      </c>
      <c r="BK354" s="144">
        <f>ROUND(I354*H354,2)</f>
        <v>0</v>
      </c>
      <c r="BL354" s="18" t="s">
        <v>317</v>
      </c>
      <c r="BM354" s="143" t="s">
        <v>1660</v>
      </c>
    </row>
    <row r="355" spans="2:65" s="1" customFormat="1" ht="11.25">
      <c r="B355" s="33"/>
      <c r="D355" s="145" t="s">
        <v>191</v>
      </c>
      <c r="F355" s="146" t="s">
        <v>1661</v>
      </c>
      <c r="I355" s="147"/>
      <c r="L355" s="33"/>
      <c r="M355" s="148"/>
      <c r="T355" s="54"/>
      <c r="AT355" s="18" t="s">
        <v>191</v>
      </c>
      <c r="AU355" s="18" t="s">
        <v>82</v>
      </c>
    </row>
    <row r="356" spans="2:65" s="12" customFormat="1" ht="11.25">
      <c r="B356" s="149"/>
      <c r="D356" s="150" t="s">
        <v>193</v>
      </c>
      <c r="E356" s="151" t="s">
        <v>20</v>
      </c>
      <c r="F356" s="152" t="s">
        <v>1556</v>
      </c>
      <c r="H356" s="151" t="s">
        <v>20</v>
      </c>
      <c r="I356" s="153"/>
      <c r="L356" s="149"/>
      <c r="M356" s="154"/>
      <c r="T356" s="155"/>
      <c r="AT356" s="151" t="s">
        <v>193</v>
      </c>
      <c r="AU356" s="151" t="s">
        <v>82</v>
      </c>
      <c r="AV356" s="12" t="s">
        <v>22</v>
      </c>
      <c r="AW356" s="12" t="s">
        <v>36</v>
      </c>
      <c r="AX356" s="12" t="s">
        <v>74</v>
      </c>
      <c r="AY356" s="151" t="s">
        <v>181</v>
      </c>
    </row>
    <row r="357" spans="2:65" s="13" customFormat="1" ht="11.25">
      <c r="B357" s="156"/>
      <c r="D357" s="150" t="s">
        <v>193</v>
      </c>
      <c r="E357" s="157" t="s">
        <v>20</v>
      </c>
      <c r="F357" s="158" t="s">
        <v>182</v>
      </c>
      <c r="H357" s="159">
        <v>3</v>
      </c>
      <c r="I357" s="160"/>
      <c r="L357" s="156"/>
      <c r="M357" s="161"/>
      <c r="T357" s="162"/>
      <c r="AT357" s="157" t="s">
        <v>193</v>
      </c>
      <c r="AU357" s="157" t="s">
        <v>82</v>
      </c>
      <c r="AV357" s="13" t="s">
        <v>82</v>
      </c>
      <c r="AW357" s="13" t="s">
        <v>36</v>
      </c>
      <c r="AX357" s="13" t="s">
        <v>22</v>
      </c>
      <c r="AY357" s="157" t="s">
        <v>181</v>
      </c>
    </row>
    <row r="358" spans="2:65" s="1" customFormat="1" ht="24.2" customHeight="1">
      <c r="B358" s="33"/>
      <c r="C358" s="177" t="s">
        <v>530</v>
      </c>
      <c r="D358" s="177" t="s">
        <v>309</v>
      </c>
      <c r="E358" s="178" t="s">
        <v>1662</v>
      </c>
      <c r="F358" s="179" t="s">
        <v>1663</v>
      </c>
      <c r="G358" s="180" t="s">
        <v>187</v>
      </c>
      <c r="H358" s="181">
        <v>3</v>
      </c>
      <c r="I358" s="182"/>
      <c r="J358" s="183">
        <f>ROUND(I358*H358,2)</f>
        <v>0</v>
      </c>
      <c r="K358" s="179" t="s">
        <v>188</v>
      </c>
      <c r="L358" s="184"/>
      <c r="M358" s="185" t="s">
        <v>20</v>
      </c>
      <c r="N358" s="186" t="s">
        <v>45</v>
      </c>
      <c r="P358" s="141">
        <f>O358*H358</f>
        <v>0</v>
      </c>
      <c r="Q358" s="141">
        <v>2.5000000000000001E-3</v>
      </c>
      <c r="R358" s="141">
        <f>Q358*H358</f>
        <v>7.4999999999999997E-3</v>
      </c>
      <c r="S358" s="141">
        <v>0</v>
      </c>
      <c r="T358" s="142">
        <f>S358*H358</f>
        <v>0</v>
      </c>
      <c r="AR358" s="143" t="s">
        <v>431</v>
      </c>
      <c r="AT358" s="143" t="s">
        <v>309</v>
      </c>
      <c r="AU358" s="143" t="s">
        <v>82</v>
      </c>
      <c r="AY358" s="18" t="s">
        <v>181</v>
      </c>
      <c r="BE358" s="144">
        <f>IF(N358="základní",J358,0)</f>
        <v>0</v>
      </c>
      <c r="BF358" s="144">
        <f>IF(N358="snížená",J358,0)</f>
        <v>0</v>
      </c>
      <c r="BG358" s="144">
        <f>IF(N358="zákl. přenesená",J358,0)</f>
        <v>0</v>
      </c>
      <c r="BH358" s="144">
        <f>IF(N358="sníž. přenesená",J358,0)</f>
        <v>0</v>
      </c>
      <c r="BI358" s="144">
        <f>IF(N358="nulová",J358,0)</f>
        <v>0</v>
      </c>
      <c r="BJ358" s="18" t="s">
        <v>22</v>
      </c>
      <c r="BK358" s="144">
        <f>ROUND(I358*H358,2)</f>
        <v>0</v>
      </c>
      <c r="BL358" s="18" t="s">
        <v>317</v>
      </c>
      <c r="BM358" s="143" t="s">
        <v>1664</v>
      </c>
    </row>
    <row r="359" spans="2:65" s="1" customFormat="1" ht="33" customHeight="1">
      <c r="B359" s="33"/>
      <c r="C359" s="132" t="s">
        <v>536</v>
      </c>
      <c r="D359" s="132" t="s">
        <v>184</v>
      </c>
      <c r="E359" s="133" t="s">
        <v>644</v>
      </c>
      <c r="F359" s="134" t="s">
        <v>645</v>
      </c>
      <c r="G359" s="135" t="s">
        <v>187</v>
      </c>
      <c r="H359" s="136">
        <v>5</v>
      </c>
      <c r="I359" s="137"/>
      <c r="J359" s="138">
        <f>ROUND(I359*H359,2)</f>
        <v>0</v>
      </c>
      <c r="K359" s="134" t="s">
        <v>188</v>
      </c>
      <c r="L359" s="33"/>
      <c r="M359" s="139" t="s">
        <v>20</v>
      </c>
      <c r="N359" s="140" t="s">
        <v>45</v>
      </c>
      <c r="P359" s="141">
        <f>O359*H359</f>
        <v>0</v>
      </c>
      <c r="Q359" s="141">
        <v>1.0000000000000001E-5</v>
      </c>
      <c r="R359" s="141">
        <f>Q359*H359</f>
        <v>5.0000000000000002E-5</v>
      </c>
      <c r="S359" s="141">
        <v>0</v>
      </c>
      <c r="T359" s="142">
        <f>S359*H359</f>
        <v>0</v>
      </c>
      <c r="AR359" s="143" t="s">
        <v>317</v>
      </c>
      <c r="AT359" s="143" t="s">
        <v>184</v>
      </c>
      <c r="AU359" s="143" t="s">
        <v>82</v>
      </c>
      <c r="AY359" s="18" t="s">
        <v>181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8" t="s">
        <v>22</v>
      </c>
      <c r="BK359" s="144">
        <f>ROUND(I359*H359,2)</f>
        <v>0</v>
      </c>
      <c r="BL359" s="18" t="s">
        <v>317</v>
      </c>
      <c r="BM359" s="143" t="s">
        <v>1665</v>
      </c>
    </row>
    <row r="360" spans="2:65" s="1" customFormat="1" ht="11.25">
      <c r="B360" s="33"/>
      <c r="D360" s="145" t="s">
        <v>191</v>
      </c>
      <c r="F360" s="146" t="s">
        <v>647</v>
      </c>
      <c r="I360" s="147"/>
      <c r="L360" s="33"/>
      <c r="M360" s="148"/>
      <c r="T360" s="54"/>
      <c r="AT360" s="18" t="s">
        <v>191</v>
      </c>
      <c r="AU360" s="18" t="s">
        <v>82</v>
      </c>
    </row>
    <row r="361" spans="2:65" s="12" customFormat="1" ht="11.25">
      <c r="B361" s="149"/>
      <c r="D361" s="150" t="s">
        <v>193</v>
      </c>
      <c r="E361" s="151" t="s">
        <v>20</v>
      </c>
      <c r="F361" s="152" t="s">
        <v>1556</v>
      </c>
      <c r="H361" s="151" t="s">
        <v>20</v>
      </c>
      <c r="I361" s="153"/>
      <c r="L361" s="149"/>
      <c r="M361" s="154"/>
      <c r="T361" s="155"/>
      <c r="AT361" s="151" t="s">
        <v>193</v>
      </c>
      <c r="AU361" s="151" t="s">
        <v>82</v>
      </c>
      <c r="AV361" s="12" t="s">
        <v>22</v>
      </c>
      <c r="AW361" s="12" t="s">
        <v>36</v>
      </c>
      <c r="AX361" s="12" t="s">
        <v>74</v>
      </c>
      <c r="AY361" s="151" t="s">
        <v>181</v>
      </c>
    </row>
    <row r="362" spans="2:65" s="13" customFormat="1" ht="11.25">
      <c r="B362" s="156"/>
      <c r="D362" s="150" t="s">
        <v>193</v>
      </c>
      <c r="E362" s="157" t="s">
        <v>20</v>
      </c>
      <c r="F362" s="158" t="s">
        <v>216</v>
      </c>
      <c r="H362" s="159">
        <v>5</v>
      </c>
      <c r="I362" s="160"/>
      <c r="L362" s="156"/>
      <c r="M362" s="161"/>
      <c r="T362" s="162"/>
      <c r="AT362" s="157" t="s">
        <v>193</v>
      </c>
      <c r="AU362" s="157" t="s">
        <v>82</v>
      </c>
      <c r="AV362" s="13" t="s">
        <v>82</v>
      </c>
      <c r="AW362" s="13" t="s">
        <v>36</v>
      </c>
      <c r="AX362" s="13" t="s">
        <v>22</v>
      </c>
      <c r="AY362" s="157" t="s">
        <v>181</v>
      </c>
    </row>
    <row r="363" spans="2:65" s="1" customFormat="1" ht="24.2" customHeight="1">
      <c r="B363" s="33"/>
      <c r="C363" s="177" t="s">
        <v>540</v>
      </c>
      <c r="D363" s="177" t="s">
        <v>309</v>
      </c>
      <c r="E363" s="178" t="s">
        <v>649</v>
      </c>
      <c r="F363" s="179" t="s">
        <v>650</v>
      </c>
      <c r="G363" s="180" t="s">
        <v>187</v>
      </c>
      <c r="H363" s="181">
        <v>5</v>
      </c>
      <c r="I363" s="182"/>
      <c r="J363" s="183">
        <f>ROUND(I363*H363,2)</f>
        <v>0</v>
      </c>
      <c r="K363" s="179" t="s">
        <v>188</v>
      </c>
      <c r="L363" s="184"/>
      <c r="M363" s="185" t="s">
        <v>20</v>
      </c>
      <c r="N363" s="186" t="s">
        <v>45</v>
      </c>
      <c r="P363" s="141">
        <f>O363*H363</f>
        <v>0</v>
      </c>
      <c r="Q363" s="141">
        <v>6.7000000000000002E-3</v>
      </c>
      <c r="R363" s="141">
        <f>Q363*H363</f>
        <v>3.3500000000000002E-2</v>
      </c>
      <c r="S363" s="141">
        <v>0</v>
      </c>
      <c r="T363" s="142">
        <f>S363*H363</f>
        <v>0</v>
      </c>
      <c r="AR363" s="143" t="s">
        <v>431</v>
      </c>
      <c r="AT363" s="143" t="s">
        <v>309</v>
      </c>
      <c r="AU363" s="143" t="s">
        <v>82</v>
      </c>
      <c r="AY363" s="18" t="s">
        <v>181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8" t="s">
        <v>22</v>
      </c>
      <c r="BK363" s="144">
        <f>ROUND(I363*H363,2)</f>
        <v>0</v>
      </c>
      <c r="BL363" s="18" t="s">
        <v>317</v>
      </c>
      <c r="BM363" s="143" t="s">
        <v>1666</v>
      </c>
    </row>
    <row r="364" spans="2:65" s="1" customFormat="1" ht="33" customHeight="1">
      <c r="B364" s="33"/>
      <c r="C364" s="132" t="s">
        <v>545</v>
      </c>
      <c r="D364" s="132" t="s">
        <v>184</v>
      </c>
      <c r="E364" s="133" t="s">
        <v>653</v>
      </c>
      <c r="F364" s="134" t="s">
        <v>654</v>
      </c>
      <c r="G364" s="135" t="s">
        <v>187</v>
      </c>
      <c r="H364" s="136">
        <v>2</v>
      </c>
      <c r="I364" s="137"/>
      <c r="J364" s="138">
        <f>ROUND(I364*H364,2)</f>
        <v>0</v>
      </c>
      <c r="K364" s="134" t="s">
        <v>188</v>
      </c>
      <c r="L364" s="33"/>
      <c r="M364" s="139" t="s">
        <v>20</v>
      </c>
      <c r="N364" s="140" t="s">
        <v>45</v>
      </c>
      <c r="P364" s="141">
        <f>O364*H364</f>
        <v>0</v>
      </c>
      <c r="Q364" s="141">
        <v>2.2000000000000001E-4</v>
      </c>
      <c r="R364" s="141">
        <f>Q364*H364</f>
        <v>4.4000000000000002E-4</v>
      </c>
      <c r="S364" s="141">
        <v>0</v>
      </c>
      <c r="T364" s="142">
        <f>S364*H364</f>
        <v>0</v>
      </c>
      <c r="AR364" s="143" t="s">
        <v>317</v>
      </c>
      <c r="AT364" s="143" t="s">
        <v>184</v>
      </c>
      <c r="AU364" s="143" t="s">
        <v>82</v>
      </c>
      <c r="AY364" s="18" t="s">
        <v>181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8" t="s">
        <v>22</v>
      </c>
      <c r="BK364" s="144">
        <f>ROUND(I364*H364,2)</f>
        <v>0</v>
      </c>
      <c r="BL364" s="18" t="s">
        <v>317</v>
      </c>
      <c r="BM364" s="143" t="s">
        <v>1667</v>
      </c>
    </row>
    <row r="365" spans="2:65" s="1" customFormat="1" ht="11.25">
      <c r="B365" s="33"/>
      <c r="D365" s="145" t="s">
        <v>191</v>
      </c>
      <c r="F365" s="146" t="s">
        <v>656</v>
      </c>
      <c r="I365" s="147"/>
      <c r="L365" s="33"/>
      <c r="M365" s="148"/>
      <c r="T365" s="54"/>
      <c r="AT365" s="18" t="s">
        <v>191</v>
      </c>
      <c r="AU365" s="18" t="s">
        <v>82</v>
      </c>
    </row>
    <row r="366" spans="2:65" s="12" customFormat="1" ht="11.25">
      <c r="B366" s="149"/>
      <c r="D366" s="150" t="s">
        <v>193</v>
      </c>
      <c r="E366" s="151" t="s">
        <v>20</v>
      </c>
      <c r="F366" s="152" t="s">
        <v>1539</v>
      </c>
      <c r="H366" s="151" t="s">
        <v>20</v>
      </c>
      <c r="I366" s="153"/>
      <c r="L366" s="149"/>
      <c r="M366" s="154"/>
      <c r="T366" s="155"/>
      <c r="AT366" s="151" t="s">
        <v>193</v>
      </c>
      <c r="AU366" s="151" t="s">
        <v>82</v>
      </c>
      <c r="AV366" s="12" t="s">
        <v>22</v>
      </c>
      <c r="AW366" s="12" t="s">
        <v>36</v>
      </c>
      <c r="AX366" s="12" t="s">
        <v>74</v>
      </c>
      <c r="AY366" s="151" t="s">
        <v>181</v>
      </c>
    </row>
    <row r="367" spans="2:65" s="13" customFormat="1" ht="11.25">
      <c r="B367" s="156"/>
      <c r="D367" s="150" t="s">
        <v>193</v>
      </c>
      <c r="E367" s="157" t="s">
        <v>20</v>
      </c>
      <c r="F367" s="158" t="s">
        <v>82</v>
      </c>
      <c r="H367" s="159">
        <v>2</v>
      </c>
      <c r="I367" s="160"/>
      <c r="L367" s="156"/>
      <c r="M367" s="161"/>
      <c r="T367" s="162"/>
      <c r="AT367" s="157" t="s">
        <v>193</v>
      </c>
      <c r="AU367" s="157" t="s">
        <v>82</v>
      </c>
      <c r="AV367" s="13" t="s">
        <v>82</v>
      </c>
      <c r="AW367" s="13" t="s">
        <v>36</v>
      </c>
      <c r="AX367" s="13" t="s">
        <v>22</v>
      </c>
      <c r="AY367" s="157" t="s">
        <v>181</v>
      </c>
    </row>
    <row r="368" spans="2:65" s="1" customFormat="1" ht="33" customHeight="1">
      <c r="B368" s="33"/>
      <c r="C368" s="177" t="s">
        <v>550</v>
      </c>
      <c r="D368" s="177" t="s">
        <v>309</v>
      </c>
      <c r="E368" s="178" t="s">
        <v>1668</v>
      </c>
      <c r="F368" s="179" t="s">
        <v>1669</v>
      </c>
      <c r="G368" s="180" t="s">
        <v>187</v>
      </c>
      <c r="H368" s="181">
        <v>2</v>
      </c>
      <c r="I368" s="182"/>
      <c r="J368" s="183">
        <f>ROUND(I368*H368,2)</f>
        <v>0</v>
      </c>
      <c r="K368" s="179" t="s">
        <v>188</v>
      </c>
      <c r="L368" s="184"/>
      <c r="M368" s="185" t="s">
        <v>20</v>
      </c>
      <c r="N368" s="186" t="s">
        <v>45</v>
      </c>
      <c r="P368" s="141">
        <f>O368*H368</f>
        <v>0</v>
      </c>
      <c r="Q368" s="141">
        <v>1.2489999999999999E-2</v>
      </c>
      <c r="R368" s="141">
        <f>Q368*H368</f>
        <v>2.4979999999999999E-2</v>
      </c>
      <c r="S368" s="141">
        <v>0</v>
      </c>
      <c r="T368" s="142">
        <f>S368*H368</f>
        <v>0</v>
      </c>
      <c r="AR368" s="143" t="s">
        <v>431</v>
      </c>
      <c r="AT368" s="143" t="s">
        <v>309</v>
      </c>
      <c r="AU368" s="143" t="s">
        <v>82</v>
      </c>
      <c r="AY368" s="18" t="s">
        <v>181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8" t="s">
        <v>22</v>
      </c>
      <c r="BK368" s="144">
        <f>ROUND(I368*H368,2)</f>
        <v>0</v>
      </c>
      <c r="BL368" s="18" t="s">
        <v>317</v>
      </c>
      <c r="BM368" s="143" t="s">
        <v>1670</v>
      </c>
    </row>
    <row r="369" spans="2:65" s="1" customFormat="1" ht="24.2" customHeight="1">
      <c r="B369" s="33"/>
      <c r="C369" s="132" t="s">
        <v>555</v>
      </c>
      <c r="D369" s="132" t="s">
        <v>184</v>
      </c>
      <c r="E369" s="133" t="s">
        <v>679</v>
      </c>
      <c r="F369" s="134" t="s">
        <v>680</v>
      </c>
      <c r="G369" s="135" t="s">
        <v>211</v>
      </c>
      <c r="H369" s="136">
        <v>6</v>
      </c>
      <c r="I369" s="137"/>
      <c r="J369" s="138">
        <f>ROUND(I369*H369,2)</f>
        <v>0</v>
      </c>
      <c r="K369" s="134" t="s">
        <v>188</v>
      </c>
      <c r="L369" s="33"/>
      <c r="M369" s="139" t="s">
        <v>20</v>
      </c>
      <c r="N369" s="140" t="s">
        <v>45</v>
      </c>
      <c r="P369" s="141">
        <f>O369*H369</f>
        <v>0</v>
      </c>
      <c r="Q369" s="141">
        <v>0</v>
      </c>
      <c r="R369" s="141">
        <f>Q369*H369</f>
        <v>0</v>
      </c>
      <c r="S369" s="141">
        <v>2.0999999999999999E-3</v>
      </c>
      <c r="T369" s="142">
        <f>S369*H369</f>
        <v>1.26E-2</v>
      </c>
      <c r="AR369" s="143" t="s">
        <v>317</v>
      </c>
      <c r="AT369" s="143" t="s">
        <v>184</v>
      </c>
      <c r="AU369" s="143" t="s">
        <v>82</v>
      </c>
      <c r="AY369" s="18" t="s">
        <v>181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8" t="s">
        <v>22</v>
      </c>
      <c r="BK369" s="144">
        <f>ROUND(I369*H369,2)</f>
        <v>0</v>
      </c>
      <c r="BL369" s="18" t="s">
        <v>317</v>
      </c>
      <c r="BM369" s="143" t="s">
        <v>1671</v>
      </c>
    </row>
    <row r="370" spans="2:65" s="1" customFormat="1" ht="11.25">
      <c r="B370" s="33"/>
      <c r="D370" s="145" t="s">
        <v>191</v>
      </c>
      <c r="F370" s="146" t="s">
        <v>682</v>
      </c>
      <c r="I370" s="147"/>
      <c r="L370" s="33"/>
      <c r="M370" s="148"/>
      <c r="T370" s="54"/>
      <c r="AT370" s="18" t="s">
        <v>191</v>
      </c>
      <c r="AU370" s="18" t="s">
        <v>82</v>
      </c>
    </row>
    <row r="371" spans="2:65" s="12" customFormat="1" ht="11.25">
      <c r="B371" s="149"/>
      <c r="D371" s="150" t="s">
        <v>193</v>
      </c>
      <c r="E371" s="151" t="s">
        <v>20</v>
      </c>
      <c r="F371" s="152" t="s">
        <v>194</v>
      </c>
      <c r="H371" s="151" t="s">
        <v>20</v>
      </c>
      <c r="I371" s="153"/>
      <c r="L371" s="149"/>
      <c r="M371" s="154"/>
      <c r="T371" s="155"/>
      <c r="AT371" s="151" t="s">
        <v>193</v>
      </c>
      <c r="AU371" s="151" t="s">
        <v>82</v>
      </c>
      <c r="AV371" s="12" t="s">
        <v>22</v>
      </c>
      <c r="AW371" s="12" t="s">
        <v>36</v>
      </c>
      <c r="AX371" s="12" t="s">
        <v>74</v>
      </c>
      <c r="AY371" s="151" t="s">
        <v>181</v>
      </c>
    </row>
    <row r="372" spans="2:65" s="13" customFormat="1" ht="11.25">
      <c r="B372" s="156"/>
      <c r="D372" s="150" t="s">
        <v>193</v>
      </c>
      <c r="E372" s="157" t="s">
        <v>20</v>
      </c>
      <c r="F372" s="158" t="s">
        <v>683</v>
      </c>
      <c r="H372" s="159">
        <v>6</v>
      </c>
      <c r="I372" s="160"/>
      <c r="L372" s="156"/>
      <c r="M372" s="161"/>
      <c r="T372" s="162"/>
      <c r="AT372" s="157" t="s">
        <v>193</v>
      </c>
      <c r="AU372" s="157" t="s">
        <v>82</v>
      </c>
      <c r="AV372" s="13" t="s">
        <v>82</v>
      </c>
      <c r="AW372" s="13" t="s">
        <v>36</v>
      </c>
      <c r="AX372" s="13" t="s">
        <v>22</v>
      </c>
      <c r="AY372" s="157" t="s">
        <v>181</v>
      </c>
    </row>
    <row r="373" spans="2:65" s="1" customFormat="1" ht="33" customHeight="1">
      <c r="B373" s="33"/>
      <c r="C373" s="132" t="s">
        <v>562</v>
      </c>
      <c r="D373" s="132" t="s">
        <v>184</v>
      </c>
      <c r="E373" s="133" t="s">
        <v>662</v>
      </c>
      <c r="F373" s="134" t="s">
        <v>663</v>
      </c>
      <c r="G373" s="135" t="s">
        <v>211</v>
      </c>
      <c r="H373" s="136">
        <v>10.46</v>
      </c>
      <c r="I373" s="137"/>
      <c r="J373" s="138">
        <f>ROUND(I373*H373,2)</f>
        <v>0</v>
      </c>
      <c r="K373" s="134" t="s">
        <v>20</v>
      </c>
      <c r="L373" s="33"/>
      <c r="M373" s="139" t="s">
        <v>20</v>
      </c>
      <c r="N373" s="140" t="s">
        <v>45</v>
      </c>
      <c r="P373" s="141">
        <f>O373*H373</f>
        <v>0</v>
      </c>
      <c r="Q373" s="141">
        <v>1.7994900000000001E-2</v>
      </c>
      <c r="R373" s="141">
        <f>Q373*H373</f>
        <v>0.18822665400000002</v>
      </c>
      <c r="S373" s="141">
        <v>0</v>
      </c>
      <c r="T373" s="142">
        <f>S373*H373</f>
        <v>0</v>
      </c>
      <c r="AR373" s="143" t="s">
        <v>317</v>
      </c>
      <c r="AT373" s="143" t="s">
        <v>184</v>
      </c>
      <c r="AU373" s="143" t="s">
        <v>82</v>
      </c>
      <c r="AY373" s="18" t="s">
        <v>181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22</v>
      </c>
      <c r="BK373" s="144">
        <f>ROUND(I373*H373,2)</f>
        <v>0</v>
      </c>
      <c r="BL373" s="18" t="s">
        <v>317</v>
      </c>
      <c r="BM373" s="143" t="s">
        <v>1672</v>
      </c>
    </row>
    <row r="374" spans="2:65" s="12" customFormat="1" ht="11.25">
      <c r="B374" s="149"/>
      <c r="D374" s="150" t="s">
        <v>193</v>
      </c>
      <c r="E374" s="151" t="s">
        <v>20</v>
      </c>
      <c r="F374" s="152" t="s">
        <v>665</v>
      </c>
      <c r="H374" s="151" t="s">
        <v>20</v>
      </c>
      <c r="I374" s="153"/>
      <c r="L374" s="149"/>
      <c r="M374" s="154"/>
      <c r="T374" s="155"/>
      <c r="AT374" s="151" t="s">
        <v>193</v>
      </c>
      <c r="AU374" s="151" t="s">
        <v>82</v>
      </c>
      <c r="AV374" s="12" t="s">
        <v>22</v>
      </c>
      <c r="AW374" s="12" t="s">
        <v>36</v>
      </c>
      <c r="AX374" s="12" t="s">
        <v>74</v>
      </c>
      <c r="AY374" s="151" t="s">
        <v>181</v>
      </c>
    </row>
    <row r="375" spans="2:65" s="13" customFormat="1" ht="11.25">
      <c r="B375" s="156"/>
      <c r="D375" s="150" t="s">
        <v>193</v>
      </c>
      <c r="E375" s="157" t="s">
        <v>20</v>
      </c>
      <c r="F375" s="158" t="s">
        <v>1673</v>
      </c>
      <c r="H375" s="159">
        <v>16.46</v>
      </c>
      <c r="I375" s="160"/>
      <c r="L375" s="156"/>
      <c r="M375" s="161"/>
      <c r="T375" s="162"/>
      <c r="AT375" s="157" t="s">
        <v>193</v>
      </c>
      <c r="AU375" s="157" t="s">
        <v>82</v>
      </c>
      <c r="AV375" s="13" t="s">
        <v>82</v>
      </c>
      <c r="AW375" s="13" t="s">
        <v>36</v>
      </c>
      <c r="AX375" s="13" t="s">
        <v>74</v>
      </c>
      <c r="AY375" s="157" t="s">
        <v>181</v>
      </c>
    </row>
    <row r="376" spans="2:65" s="13" customFormat="1" ht="11.25">
      <c r="B376" s="156"/>
      <c r="D376" s="150" t="s">
        <v>193</v>
      </c>
      <c r="E376" s="157" t="s">
        <v>20</v>
      </c>
      <c r="F376" s="158" t="s">
        <v>1674</v>
      </c>
      <c r="H376" s="159">
        <v>-6</v>
      </c>
      <c r="I376" s="160"/>
      <c r="L376" s="156"/>
      <c r="M376" s="161"/>
      <c r="T376" s="162"/>
      <c r="AT376" s="157" t="s">
        <v>193</v>
      </c>
      <c r="AU376" s="157" t="s">
        <v>82</v>
      </c>
      <c r="AV376" s="13" t="s">
        <v>82</v>
      </c>
      <c r="AW376" s="13" t="s">
        <v>36</v>
      </c>
      <c r="AX376" s="13" t="s">
        <v>74</v>
      </c>
      <c r="AY376" s="157" t="s">
        <v>181</v>
      </c>
    </row>
    <row r="377" spans="2:65" s="14" customFormat="1" ht="11.25">
      <c r="B377" s="163"/>
      <c r="D377" s="150" t="s">
        <v>193</v>
      </c>
      <c r="E377" s="164" t="s">
        <v>20</v>
      </c>
      <c r="F377" s="165" t="s">
        <v>202</v>
      </c>
      <c r="H377" s="166">
        <v>10.46</v>
      </c>
      <c r="I377" s="167"/>
      <c r="L377" s="163"/>
      <c r="M377" s="168"/>
      <c r="T377" s="169"/>
      <c r="AT377" s="164" t="s">
        <v>193</v>
      </c>
      <c r="AU377" s="164" t="s">
        <v>82</v>
      </c>
      <c r="AV377" s="14" t="s">
        <v>189</v>
      </c>
      <c r="AW377" s="14" t="s">
        <v>36</v>
      </c>
      <c r="AX377" s="14" t="s">
        <v>22</v>
      </c>
      <c r="AY377" s="164" t="s">
        <v>181</v>
      </c>
    </row>
    <row r="378" spans="2:65" s="1" customFormat="1" ht="55.5" customHeight="1">
      <c r="B378" s="33"/>
      <c r="C378" s="132" t="s">
        <v>570</v>
      </c>
      <c r="D378" s="132" t="s">
        <v>184</v>
      </c>
      <c r="E378" s="133" t="s">
        <v>669</v>
      </c>
      <c r="F378" s="134" t="s">
        <v>670</v>
      </c>
      <c r="G378" s="135" t="s">
        <v>187</v>
      </c>
      <c r="H378" s="136">
        <v>5</v>
      </c>
      <c r="I378" s="137"/>
      <c r="J378" s="138">
        <f>ROUND(I378*H378,2)</f>
        <v>0</v>
      </c>
      <c r="K378" s="134" t="s">
        <v>20</v>
      </c>
      <c r="L378" s="33"/>
      <c r="M378" s="139" t="s">
        <v>20</v>
      </c>
      <c r="N378" s="140" t="s">
        <v>45</v>
      </c>
      <c r="P378" s="141">
        <f>O378*H378</f>
        <v>0</v>
      </c>
      <c r="Q378" s="141">
        <v>2.845961E-2</v>
      </c>
      <c r="R378" s="141">
        <f>Q378*H378</f>
        <v>0.14229805000000001</v>
      </c>
      <c r="S378" s="141">
        <v>0</v>
      </c>
      <c r="T378" s="142">
        <f>S378*H378</f>
        <v>0</v>
      </c>
      <c r="AR378" s="143" t="s">
        <v>317</v>
      </c>
      <c r="AT378" s="143" t="s">
        <v>184</v>
      </c>
      <c r="AU378" s="143" t="s">
        <v>82</v>
      </c>
      <c r="AY378" s="18" t="s">
        <v>181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8" t="s">
        <v>22</v>
      </c>
      <c r="BK378" s="144">
        <f>ROUND(I378*H378,2)</f>
        <v>0</v>
      </c>
      <c r="BL378" s="18" t="s">
        <v>317</v>
      </c>
      <c r="BM378" s="143" t="s">
        <v>1675</v>
      </c>
    </row>
    <row r="379" spans="2:65" s="12" customFormat="1" ht="11.25">
      <c r="B379" s="149"/>
      <c r="D379" s="150" t="s">
        <v>193</v>
      </c>
      <c r="E379" s="151" t="s">
        <v>20</v>
      </c>
      <c r="F379" s="152" t="s">
        <v>665</v>
      </c>
      <c r="H379" s="151" t="s">
        <v>20</v>
      </c>
      <c r="I379" s="153"/>
      <c r="L379" s="149"/>
      <c r="M379" s="154"/>
      <c r="T379" s="155"/>
      <c r="AT379" s="151" t="s">
        <v>193</v>
      </c>
      <c r="AU379" s="151" t="s">
        <v>82</v>
      </c>
      <c r="AV379" s="12" t="s">
        <v>22</v>
      </c>
      <c r="AW379" s="12" t="s">
        <v>36</v>
      </c>
      <c r="AX379" s="12" t="s">
        <v>74</v>
      </c>
      <c r="AY379" s="151" t="s">
        <v>181</v>
      </c>
    </row>
    <row r="380" spans="2:65" s="13" customFormat="1" ht="11.25">
      <c r="B380" s="156"/>
      <c r="D380" s="150" t="s">
        <v>193</v>
      </c>
      <c r="E380" s="157" t="s">
        <v>20</v>
      </c>
      <c r="F380" s="158" t="s">
        <v>1676</v>
      </c>
      <c r="H380" s="159">
        <v>5</v>
      </c>
      <c r="I380" s="160"/>
      <c r="L380" s="156"/>
      <c r="M380" s="161"/>
      <c r="T380" s="162"/>
      <c r="AT380" s="157" t="s">
        <v>193</v>
      </c>
      <c r="AU380" s="157" t="s">
        <v>82</v>
      </c>
      <c r="AV380" s="13" t="s">
        <v>82</v>
      </c>
      <c r="AW380" s="13" t="s">
        <v>36</v>
      </c>
      <c r="AX380" s="13" t="s">
        <v>22</v>
      </c>
      <c r="AY380" s="157" t="s">
        <v>181</v>
      </c>
    </row>
    <row r="381" spans="2:65" s="1" customFormat="1" ht="62.65" customHeight="1">
      <c r="B381" s="33"/>
      <c r="C381" s="132" t="s">
        <v>578</v>
      </c>
      <c r="D381" s="132" t="s">
        <v>184</v>
      </c>
      <c r="E381" s="133" t="s">
        <v>673</v>
      </c>
      <c r="F381" s="134" t="s">
        <v>674</v>
      </c>
      <c r="G381" s="135" t="s">
        <v>187</v>
      </c>
      <c r="H381" s="136">
        <v>5</v>
      </c>
      <c r="I381" s="137"/>
      <c r="J381" s="138">
        <f>ROUND(I381*H381,2)</f>
        <v>0</v>
      </c>
      <c r="K381" s="134" t="s">
        <v>20</v>
      </c>
      <c r="L381" s="33"/>
      <c r="M381" s="139" t="s">
        <v>20</v>
      </c>
      <c r="N381" s="140" t="s">
        <v>45</v>
      </c>
      <c r="P381" s="141">
        <f>O381*H381</f>
        <v>0</v>
      </c>
      <c r="Q381" s="141">
        <v>1.5909699999999999E-2</v>
      </c>
      <c r="R381" s="141">
        <f>Q381*H381</f>
        <v>7.9548499999999994E-2</v>
      </c>
      <c r="S381" s="141">
        <v>0</v>
      </c>
      <c r="T381" s="142">
        <f>S381*H381</f>
        <v>0</v>
      </c>
      <c r="AR381" s="143" t="s">
        <v>317</v>
      </c>
      <c r="AT381" s="143" t="s">
        <v>184</v>
      </c>
      <c r="AU381" s="143" t="s">
        <v>82</v>
      </c>
      <c r="AY381" s="18" t="s">
        <v>181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8" t="s">
        <v>22</v>
      </c>
      <c r="BK381" s="144">
        <f>ROUND(I381*H381,2)</f>
        <v>0</v>
      </c>
      <c r="BL381" s="18" t="s">
        <v>317</v>
      </c>
      <c r="BM381" s="143" t="s">
        <v>1677</v>
      </c>
    </row>
    <row r="382" spans="2:65" s="12" customFormat="1" ht="11.25">
      <c r="B382" s="149"/>
      <c r="D382" s="150" t="s">
        <v>193</v>
      </c>
      <c r="E382" s="151" t="s">
        <v>20</v>
      </c>
      <c r="F382" s="152" t="s">
        <v>616</v>
      </c>
      <c r="H382" s="151" t="s">
        <v>20</v>
      </c>
      <c r="I382" s="153"/>
      <c r="L382" s="149"/>
      <c r="M382" s="154"/>
      <c r="T382" s="155"/>
      <c r="AT382" s="151" t="s">
        <v>193</v>
      </c>
      <c r="AU382" s="151" t="s">
        <v>82</v>
      </c>
      <c r="AV382" s="12" t="s">
        <v>22</v>
      </c>
      <c r="AW382" s="12" t="s">
        <v>36</v>
      </c>
      <c r="AX382" s="12" t="s">
        <v>74</v>
      </c>
      <c r="AY382" s="151" t="s">
        <v>181</v>
      </c>
    </row>
    <row r="383" spans="2:65" s="12" customFormat="1" ht="11.25">
      <c r="B383" s="149"/>
      <c r="D383" s="150" t="s">
        <v>193</v>
      </c>
      <c r="E383" s="151" t="s">
        <v>20</v>
      </c>
      <c r="F383" s="152" t="s">
        <v>1556</v>
      </c>
      <c r="H383" s="151" t="s">
        <v>20</v>
      </c>
      <c r="I383" s="153"/>
      <c r="L383" s="149"/>
      <c r="M383" s="154"/>
      <c r="T383" s="155"/>
      <c r="AT383" s="151" t="s">
        <v>193</v>
      </c>
      <c r="AU383" s="151" t="s">
        <v>82</v>
      </c>
      <c r="AV383" s="12" t="s">
        <v>22</v>
      </c>
      <c r="AW383" s="12" t="s">
        <v>36</v>
      </c>
      <c r="AX383" s="12" t="s">
        <v>74</v>
      </c>
      <c r="AY383" s="151" t="s">
        <v>181</v>
      </c>
    </row>
    <row r="384" spans="2:65" s="13" customFormat="1" ht="11.25">
      <c r="B384" s="156"/>
      <c r="D384" s="150" t="s">
        <v>193</v>
      </c>
      <c r="E384" s="157" t="s">
        <v>20</v>
      </c>
      <c r="F384" s="158" t="s">
        <v>216</v>
      </c>
      <c r="H384" s="159">
        <v>5</v>
      </c>
      <c r="I384" s="160"/>
      <c r="L384" s="156"/>
      <c r="M384" s="161"/>
      <c r="T384" s="162"/>
      <c r="AT384" s="157" t="s">
        <v>193</v>
      </c>
      <c r="AU384" s="157" t="s">
        <v>82</v>
      </c>
      <c r="AV384" s="13" t="s">
        <v>82</v>
      </c>
      <c r="AW384" s="13" t="s">
        <v>36</v>
      </c>
      <c r="AX384" s="13" t="s">
        <v>22</v>
      </c>
      <c r="AY384" s="157" t="s">
        <v>181</v>
      </c>
    </row>
    <row r="385" spans="2:65" s="1" customFormat="1" ht="78" customHeight="1">
      <c r="B385" s="33"/>
      <c r="C385" s="132" t="s">
        <v>584</v>
      </c>
      <c r="D385" s="132" t="s">
        <v>184</v>
      </c>
      <c r="E385" s="133" t="s">
        <v>685</v>
      </c>
      <c r="F385" s="134" t="s">
        <v>686</v>
      </c>
      <c r="G385" s="135" t="s">
        <v>452</v>
      </c>
      <c r="H385" s="136">
        <v>2.843</v>
      </c>
      <c r="I385" s="137"/>
      <c r="J385" s="138">
        <f>ROUND(I385*H385,2)</f>
        <v>0</v>
      </c>
      <c r="K385" s="134" t="s">
        <v>188</v>
      </c>
      <c r="L385" s="33"/>
      <c r="M385" s="139" t="s">
        <v>20</v>
      </c>
      <c r="N385" s="140" t="s">
        <v>45</v>
      </c>
      <c r="P385" s="141">
        <f>O385*H385</f>
        <v>0</v>
      </c>
      <c r="Q385" s="141">
        <v>0</v>
      </c>
      <c r="R385" s="141">
        <f>Q385*H385</f>
        <v>0</v>
      </c>
      <c r="S385" s="141">
        <v>0</v>
      </c>
      <c r="T385" s="142">
        <f>S385*H385</f>
        <v>0</v>
      </c>
      <c r="AR385" s="143" t="s">
        <v>317</v>
      </c>
      <c r="AT385" s="143" t="s">
        <v>184</v>
      </c>
      <c r="AU385" s="143" t="s">
        <v>82</v>
      </c>
      <c r="AY385" s="18" t="s">
        <v>181</v>
      </c>
      <c r="BE385" s="144">
        <f>IF(N385="základní",J385,0)</f>
        <v>0</v>
      </c>
      <c r="BF385" s="144">
        <f>IF(N385="snížená",J385,0)</f>
        <v>0</v>
      </c>
      <c r="BG385" s="144">
        <f>IF(N385="zákl. přenesená",J385,0)</f>
        <v>0</v>
      </c>
      <c r="BH385" s="144">
        <f>IF(N385="sníž. přenesená",J385,0)</f>
        <v>0</v>
      </c>
      <c r="BI385" s="144">
        <f>IF(N385="nulová",J385,0)</f>
        <v>0</v>
      </c>
      <c r="BJ385" s="18" t="s">
        <v>22</v>
      </c>
      <c r="BK385" s="144">
        <f>ROUND(I385*H385,2)</f>
        <v>0</v>
      </c>
      <c r="BL385" s="18" t="s">
        <v>317</v>
      </c>
      <c r="BM385" s="143" t="s">
        <v>1678</v>
      </c>
    </row>
    <row r="386" spans="2:65" s="1" customFormat="1" ht="11.25">
      <c r="B386" s="33"/>
      <c r="D386" s="145" t="s">
        <v>191</v>
      </c>
      <c r="F386" s="146" t="s">
        <v>688</v>
      </c>
      <c r="I386" s="147"/>
      <c r="L386" s="33"/>
      <c r="M386" s="148"/>
      <c r="T386" s="54"/>
      <c r="AT386" s="18" t="s">
        <v>191</v>
      </c>
      <c r="AU386" s="18" t="s">
        <v>82</v>
      </c>
    </row>
    <row r="387" spans="2:65" s="11" customFormat="1" ht="22.9" customHeight="1">
      <c r="B387" s="120"/>
      <c r="D387" s="121" t="s">
        <v>73</v>
      </c>
      <c r="E387" s="130" t="s">
        <v>689</v>
      </c>
      <c r="F387" s="130" t="s">
        <v>690</v>
      </c>
      <c r="I387" s="123"/>
      <c r="J387" s="131">
        <f>BK387</f>
        <v>0</v>
      </c>
      <c r="L387" s="120"/>
      <c r="M387" s="125"/>
      <c r="P387" s="126">
        <f>SUM(P388:P436)</f>
        <v>0</v>
      </c>
      <c r="R387" s="126">
        <f>SUM(R388:R436)</f>
        <v>0.11660000000000001</v>
      </c>
      <c r="T387" s="127">
        <f>SUM(T388:T436)</f>
        <v>1.3300000000000001E-2</v>
      </c>
      <c r="AR387" s="121" t="s">
        <v>82</v>
      </c>
      <c r="AT387" s="128" t="s">
        <v>73</v>
      </c>
      <c r="AU387" s="128" t="s">
        <v>22</v>
      </c>
      <c r="AY387" s="121" t="s">
        <v>181</v>
      </c>
      <c r="BK387" s="129">
        <f>SUM(BK388:BK436)</f>
        <v>0</v>
      </c>
    </row>
    <row r="388" spans="2:65" s="1" customFormat="1" ht="37.9" customHeight="1">
      <c r="B388" s="33"/>
      <c r="C388" s="132" t="s">
        <v>594</v>
      </c>
      <c r="D388" s="132" t="s">
        <v>184</v>
      </c>
      <c r="E388" s="133" t="s">
        <v>692</v>
      </c>
      <c r="F388" s="134" t="s">
        <v>693</v>
      </c>
      <c r="G388" s="135" t="s">
        <v>187</v>
      </c>
      <c r="H388" s="136">
        <v>5</v>
      </c>
      <c r="I388" s="137"/>
      <c r="J388" s="138">
        <f>ROUND(I388*H388,2)</f>
        <v>0</v>
      </c>
      <c r="K388" s="134" t="s">
        <v>188</v>
      </c>
      <c r="L388" s="33"/>
      <c r="M388" s="139" t="s">
        <v>20</v>
      </c>
      <c r="N388" s="140" t="s">
        <v>45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189</v>
      </c>
      <c r="AT388" s="143" t="s">
        <v>184</v>
      </c>
      <c r="AU388" s="143" t="s">
        <v>82</v>
      </c>
      <c r="AY388" s="18" t="s">
        <v>181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8" t="s">
        <v>22</v>
      </c>
      <c r="BK388" s="144">
        <f>ROUND(I388*H388,2)</f>
        <v>0</v>
      </c>
      <c r="BL388" s="18" t="s">
        <v>189</v>
      </c>
      <c r="BM388" s="143" t="s">
        <v>1679</v>
      </c>
    </row>
    <row r="389" spans="2:65" s="1" customFormat="1" ht="11.25">
      <c r="B389" s="33"/>
      <c r="D389" s="145" t="s">
        <v>191</v>
      </c>
      <c r="F389" s="146" t="s">
        <v>695</v>
      </c>
      <c r="I389" s="147"/>
      <c r="L389" s="33"/>
      <c r="M389" s="148"/>
      <c r="T389" s="54"/>
      <c r="AT389" s="18" t="s">
        <v>191</v>
      </c>
      <c r="AU389" s="18" t="s">
        <v>82</v>
      </c>
    </row>
    <row r="390" spans="2:65" s="12" customFormat="1" ht="11.25">
      <c r="B390" s="149"/>
      <c r="D390" s="150" t="s">
        <v>193</v>
      </c>
      <c r="E390" s="151" t="s">
        <v>20</v>
      </c>
      <c r="F390" s="152" t="s">
        <v>696</v>
      </c>
      <c r="H390" s="151" t="s">
        <v>20</v>
      </c>
      <c r="I390" s="153"/>
      <c r="L390" s="149"/>
      <c r="M390" s="154"/>
      <c r="T390" s="155"/>
      <c r="AT390" s="151" t="s">
        <v>193</v>
      </c>
      <c r="AU390" s="151" t="s">
        <v>82</v>
      </c>
      <c r="AV390" s="12" t="s">
        <v>22</v>
      </c>
      <c r="AW390" s="12" t="s">
        <v>36</v>
      </c>
      <c r="AX390" s="12" t="s">
        <v>74</v>
      </c>
      <c r="AY390" s="151" t="s">
        <v>181</v>
      </c>
    </row>
    <row r="391" spans="2:65" s="12" customFormat="1" ht="11.25">
      <c r="B391" s="149"/>
      <c r="D391" s="150" t="s">
        <v>193</v>
      </c>
      <c r="E391" s="151" t="s">
        <v>20</v>
      </c>
      <c r="F391" s="152" t="s">
        <v>698</v>
      </c>
      <c r="H391" s="151" t="s">
        <v>20</v>
      </c>
      <c r="I391" s="153"/>
      <c r="L391" s="149"/>
      <c r="M391" s="154"/>
      <c r="T391" s="155"/>
      <c r="AT391" s="151" t="s">
        <v>193</v>
      </c>
      <c r="AU391" s="151" t="s">
        <v>82</v>
      </c>
      <c r="AV391" s="12" t="s">
        <v>22</v>
      </c>
      <c r="AW391" s="12" t="s">
        <v>36</v>
      </c>
      <c r="AX391" s="12" t="s">
        <v>74</v>
      </c>
      <c r="AY391" s="151" t="s">
        <v>181</v>
      </c>
    </row>
    <row r="392" spans="2:65" s="13" customFormat="1" ht="11.25">
      <c r="B392" s="156"/>
      <c r="D392" s="150" t="s">
        <v>193</v>
      </c>
      <c r="E392" s="157" t="s">
        <v>20</v>
      </c>
      <c r="F392" s="158" t="s">
        <v>189</v>
      </c>
      <c r="H392" s="159">
        <v>4</v>
      </c>
      <c r="I392" s="160"/>
      <c r="L392" s="156"/>
      <c r="M392" s="161"/>
      <c r="T392" s="162"/>
      <c r="AT392" s="157" t="s">
        <v>193</v>
      </c>
      <c r="AU392" s="157" t="s">
        <v>82</v>
      </c>
      <c r="AV392" s="13" t="s">
        <v>82</v>
      </c>
      <c r="AW392" s="13" t="s">
        <v>36</v>
      </c>
      <c r="AX392" s="13" t="s">
        <v>74</v>
      </c>
      <c r="AY392" s="157" t="s">
        <v>181</v>
      </c>
    </row>
    <row r="393" spans="2:65" s="12" customFormat="1" ht="11.25">
      <c r="B393" s="149"/>
      <c r="D393" s="150" t="s">
        <v>193</v>
      </c>
      <c r="E393" s="151" t="s">
        <v>20</v>
      </c>
      <c r="F393" s="152" t="s">
        <v>1680</v>
      </c>
      <c r="H393" s="151" t="s">
        <v>20</v>
      </c>
      <c r="I393" s="153"/>
      <c r="L393" s="149"/>
      <c r="M393" s="154"/>
      <c r="T393" s="155"/>
      <c r="AT393" s="151" t="s">
        <v>193</v>
      </c>
      <c r="AU393" s="151" t="s">
        <v>82</v>
      </c>
      <c r="AV393" s="12" t="s">
        <v>22</v>
      </c>
      <c r="AW393" s="12" t="s">
        <v>36</v>
      </c>
      <c r="AX393" s="12" t="s">
        <v>74</v>
      </c>
      <c r="AY393" s="151" t="s">
        <v>181</v>
      </c>
    </row>
    <row r="394" spans="2:65" s="13" customFormat="1" ht="11.25">
      <c r="B394" s="156"/>
      <c r="D394" s="150" t="s">
        <v>193</v>
      </c>
      <c r="E394" s="157" t="s">
        <v>20</v>
      </c>
      <c r="F394" s="158" t="s">
        <v>22</v>
      </c>
      <c r="H394" s="159">
        <v>1</v>
      </c>
      <c r="I394" s="160"/>
      <c r="L394" s="156"/>
      <c r="M394" s="161"/>
      <c r="T394" s="162"/>
      <c r="AT394" s="157" t="s">
        <v>193</v>
      </c>
      <c r="AU394" s="157" t="s">
        <v>82</v>
      </c>
      <c r="AV394" s="13" t="s">
        <v>82</v>
      </c>
      <c r="AW394" s="13" t="s">
        <v>36</v>
      </c>
      <c r="AX394" s="13" t="s">
        <v>74</v>
      </c>
      <c r="AY394" s="157" t="s">
        <v>181</v>
      </c>
    </row>
    <row r="395" spans="2:65" s="14" customFormat="1" ht="11.25">
      <c r="B395" s="163"/>
      <c r="D395" s="150" t="s">
        <v>193</v>
      </c>
      <c r="E395" s="164" t="s">
        <v>20</v>
      </c>
      <c r="F395" s="165" t="s">
        <v>202</v>
      </c>
      <c r="H395" s="166">
        <v>5</v>
      </c>
      <c r="I395" s="167"/>
      <c r="L395" s="163"/>
      <c r="M395" s="168"/>
      <c r="T395" s="169"/>
      <c r="AT395" s="164" t="s">
        <v>193</v>
      </c>
      <c r="AU395" s="164" t="s">
        <v>82</v>
      </c>
      <c r="AV395" s="14" t="s">
        <v>189</v>
      </c>
      <c r="AW395" s="14" t="s">
        <v>36</v>
      </c>
      <c r="AX395" s="14" t="s">
        <v>22</v>
      </c>
      <c r="AY395" s="164" t="s">
        <v>181</v>
      </c>
    </row>
    <row r="396" spans="2:65" s="1" customFormat="1" ht="24.2" customHeight="1">
      <c r="B396" s="33"/>
      <c r="C396" s="177" t="s">
        <v>599</v>
      </c>
      <c r="D396" s="177" t="s">
        <v>309</v>
      </c>
      <c r="E396" s="178" t="s">
        <v>704</v>
      </c>
      <c r="F396" s="179" t="s">
        <v>705</v>
      </c>
      <c r="G396" s="180" t="s">
        <v>187</v>
      </c>
      <c r="H396" s="181">
        <v>4</v>
      </c>
      <c r="I396" s="182"/>
      <c r="J396" s="183">
        <f>ROUND(I396*H396,2)</f>
        <v>0</v>
      </c>
      <c r="K396" s="179" t="s">
        <v>188</v>
      </c>
      <c r="L396" s="184"/>
      <c r="M396" s="185" t="s">
        <v>20</v>
      </c>
      <c r="N396" s="186" t="s">
        <v>45</v>
      </c>
      <c r="P396" s="141">
        <f>O396*H396</f>
        <v>0</v>
      </c>
      <c r="Q396" s="141">
        <v>1.6E-2</v>
      </c>
      <c r="R396" s="141">
        <f>Q396*H396</f>
        <v>6.4000000000000001E-2</v>
      </c>
      <c r="S396" s="141">
        <v>0</v>
      </c>
      <c r="T396" s="142">
        <f>S396*H396</f>
        <v>0</v>
      </c>
      <c r="AR396" s="143" t="s">
        <v>262</v>
      </c>
      <c r="AT396" s="143" t="s">
        <v>309</v>
      </c>
      <c r="AU396" s="143" t="s">
        <v>82</v>
      </c>
      <c r="AY396" s="18" t="s">
        <v>181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8" t="s">
        <v>22</v>
      </c>
      <c r="BK396" s="144">
        <f>ROUND(I396*H396,2)</f>
        <v>0</v>
      </c>
      <c r="BL396" s="18" t="s">
        <v>189</v>
      </c>
      <c r="BM396" s="143" t="s">
        <v>1681</v>
      </c>
    </row>
    <row r="397" spans="2:65" s="12" customFormat="1" ht="11.25">
      <c r="B397" s="149"/>
      <c r="D397" s="150" t="s">
        <v>193</v>
      </c>
      <c r="E397" s="151" t="s">
        <v>20</v>
      </c>
      <c r="F397" s="152" t="s">
        <v>698</v>
      </c>
      <c r="H397" s="151" t="s">
        <v>20</v>
      </c>
      <c r="I397" s="153"/>
      <c r="L397" s="149"/>
      <c r="M397" s="154"/>
      <c r="T397" s="155"/>
      <c r="AT397" s="151" t="s">
        <v>193</v>
      </c>
      <c r="AU397" s="151" t="s">
        <v>82</v>
      </c>
      <c r="AV397" s="12" t="s">
        <v>22</v>
      </c>
      <c r="AW397" s="12" t="s">
        <v>36</v>
      </c>
      <c r="AX397" s="12" t="s">
        <v>74</v>
      </c>
      <c r="AY397" s="151" t="s">
        <v>181</v>
      </c>
    </row>
    <row r="398" spans="2:65" s="13" customFormat="1" ht="11.25">
      <c r="B398" s="156"/>
      <c r="D398" s="150" t="s">
        <v>193</v>
      </c>
      <c r="E398" s="157" t="s">
        <v>20</v>
      </c>
      <c r="F398" s="158" t="s">
        <v>189</v>
      </c>
      <c r="H398" s="159">
        <v>4</v>
      </c>
      <c r="I398" s="160"/>
      <c r="L398" s="156"/>
      <c r="M398" s="161"/>
      <c r="T398" s="162"/>
      <c r="AT398" s="157" t="s">
        <v>193</v>
      </c>
      <c r="AU398" s="157" t="s">
        <v>82</v>
      </c>
      <c r="AV398" s="13" t="s">
        <v>82</v>
      </c>
      <c r="AW398" s="13" t="s">
        <v>36</v>
      </c>
      <c r="AX398" s="13" t="s">
        <v>22</v>
      </c>
      <c r="AY398" s="157" t="s">
        <v>181</v>
      </c>
    </row>
    <row r="399" spans="2:65" s="1" customFormat="1" ht="24.2" customHeight="1">
      <c r="B399" s="33"/>
      <c r="C399" s="177" t="s">
        <v>606</v>
      </c>
      <c r="D399" s="177" t="s">
        <v>309</v>
      </c>
      <c r="E399" s="178" t="s">
        <v>1682</v>
      </c>
      <c r="F399" s="179" t="s">
        <v>1683</v>
      </c>
      <c r="G399" s="180" t="s">
        <v>187</v>
      </c>
      <c r="H399" s="181">
        <v>1</v>
      </c>
      <c r="I399" s="182"/>
      <c r="J399" s="183">
        <f>ROUND(I399*H399,2)</f>
        <v>0</v>
      </c>
      <c r="K399" s="179" t="s">
        <v>188</v>
      </c>
      <c r="L399" s="184"/>
      <c r="M399" s="185" t="s">
        <v>20</v>
      </c>
      <c r="N399" s="186" t="s">
        <v>45</v>
      </c>
      <c r="P399" s="141">
        <f>O399*H399</f>
        <v>0</v>
      </c>
      <c r="Q399" s="141">
        <v>1.7999999999999999E-2</v>
      </c>
      <c r="R399" s="141">
        <f>Q399*H399</f>
        <v>1.7999999999999999E-2</v>
      </c>
      <c r="S399" s="141">
        <v>0</v>
      </c>
      <c r="T399" s="142">
        <f>S399*H399</f>
        <v>0</v>
      </c>
      <c r="AR399" s="143" t="s">
        <v>262</v>
      </c>
      <c r="AT399" s="143" t="s">
        <v>309</v>
      </c>
      <c r="AU399" s="143" t="s">
        <v>82</v>
      </c>
      <c r="AY399" s="18" t="s">
        <v>181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8" t="s">
        <v>22</v>
      </c>
      <c r="BK399" s="144">
        <f>ROUND(I399*H399,2)</f>
        <v>0</v>
      </c>
      <c r="BL399" s="18" t="s">
        <v>189</v>
      </c>
      <c r="BM399" s="143" t="s">
        <v>1684</v>
      </c>
    </row>
    <row r="400" spans="2:65" s="12" customFormat="1" ht="11.25">
      <c r="B400" s="149"/>
      <c r="D400" s="150" t="s">
        <v>193</v>
      </c>
      <c r="E400" s="151" t="s">
        <v>20</v>
      </c>
      <c r="F400" s="152" t="s">
        <v>696</v>
      </c>
      <c r="H400" s="151" t="s">
        <v>20</v>
      </c>
      <c r="I400" s="153"/>
      <c r="L400" s="149"/>
      <c r="M400" s="154"/>
      <c r="T400" s="155"/>
      <c r="AT400" s="151" t="s">
        <v>193</v>
      </c>
      <c r="AU400" s="151" t="s">
        <v>82</v>
      </c>
      <c r="AV400" s="12" t="s">
        <v>22</v>
      </c>
      <c r="AW400" s="12" t="s">
        <v>36</v>
      </c>
      <c r="AX400" s="12" t="s">
        <v>74</v>
      </c>
      <c r="AY400" s="151" t="s">
        <v>181</v>
      </c>
    </row>
    <row r="401" spans="2:65" s="12" customFormat="1" ht="11.25">
      <c r="B401" s="149"/>
      <c r="D401" s="150" t="s">
        <v>193</v>
      </c>
      <c r="E401" s="151" t="s">
        <v>20</v>
      </c>
      <c r="F401" s="152" t="s">
        <v>1685</v>
      </c>
      <c r="H401" s="151" t="s">
        <v>20</v>
      </c>
      <c r="I401" s="153"/>
      <c r="L401" s="149"/>
      <c r="M401" s="154"/>
      <c r="T401" s="155"/>
      <c r="AT401" s="151" t="s">
        <v>193</v>
      </c>
      <c r="AU401" s="151" t="s">
        <v>82</v>
      </c>
      <c r="AV401" s="12" t="s">
        <v>22</v>
      </c>
      <c r="AW401" s="12" t="s">
        <v>36</v>
      </c>
      <c r="AX401" s="12" t="s">
        <v>74</v>
      </c>
      <c r="AY401" s="151" t="s">
        <v>181</v>
      </c>
    </row>
    <row r="402" spans="2:65" s="13" customFormat="1" ht="11.25">
      <c r="B402" s="156"/>
      <c r="D402" s="150" t="s">
        <v>193</v>
      </c>
      <c r="E402" s="157" t="s">
        <v>20</v>
      </c>
      <c r="F402" s="158" t="s">
        <v>22</v>
      </c>
      <c r="H402" s="159">
        <v>1</v>
      </c>
      <c r="I402" s="160"/>
      <c r="L402" s="156"/>
      <c r="M402" s="161"/>
      <c r="T402" s="162"/>
      <c r="AT402" s="157" t="s">
        <v>193</v>
      </c>
      <c r="AU402" s="157" t="s">
        <v>82</v>
      </c>
      <c r="AV402" s="13" t="s">
        <v>82</v>
      </c>
      <c r="AW402" s="13" t="s">
        <v>36</v>
      </c>
      <c r="AX402" s="13" t="s">
        <v>22</v>
      </c>
      <c r="AY402" s="157" t="s">
        <v>181</v>
      </c>
    </row>
    <row r="403" spans="2:65" s="1" customFormat="1" ht="37.9" customHeight="1">
      <c r="B403" s="33"/>
      <c r="C403" s="132" t="s">
        <v>611</v>
      </c>
      <c r="D403" s="132" t="s">
        <v>184</v>
      </c>
      <c r="E403" s="133" t="s">
        <v>1686</v>
      </c>
      <c r="F403" s="134" t="s">
        <v>1687</v>
      </c>
      <c r="G403" s="135" t="s">
        <v>187</v>
      </c>
      <c r="H403" s="136">
        <v>1</v>
      </c>
      <c r="I403" s="137"/>
      <c r="J403" s="138">
        <f>ROUND(I403*H403,2)</f>
        <v>0</v>
      </c>
      <c r="K403" s="134" t="s">
        <v>188</v>
      </c>
      <c r="L403" s="33"/>
      <c r="M403" s="139" t="s">
        <v>20</v>
      </c>
      <c r="N403" s="140" t="s">
        <v>45</v>
      </c>
      <c r="P403" s="141">
        <f>O403*H403</f>
        <v>0</v>
      </c>
      <c r="Q403" s="141">
        <v>0</v>
      </c>
      <c r="R403" s="141">
        <f>Q403*H403</f>
        <v>0</v>
      </c>
      <c r="S403" s="141">
        <v>0</v>
      </c>
      <c r="T403" s="142">
        <f>S403*H403</f>
        <v>0</v>
      </c>
      <c r="AR403" s="143" t="s">
        <v>317</v>
      </c>
      <c r="AT403" s="143" t="s">
        <v>184</v>
      </c>
      <c r="AU403" s="143" t="s">
        <v>82</v>
      </c>
      <c r="AY403" s="18" t="s">
        <v>181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8" t="s">
        <v>22</v>
      </c>
      <c r="BK403" s="144">
        <f>ROUND(I403*H403,2)</f>
        <v>0</v>
      </c>
      <c r="BL403" s="18" t="s">
        <v>317</v>
      </c>
      <c r="BM403" s="143" t="s">
        <v>1688</v>
      </c>
    </row>
    <row r="404" spans="2:65" s="1" customFormat="1" ht="11.25">
      <c r="B404" s="33"/>
      <c r="D404" s="145" t="s">
        <v>191</v>
      </c>
      <c r="F404" s="146" t="s">
        <v>1689</v>
      </c>
      <c r="I404" s="147"/>
      <c r="L404" s="33"/>
      <c r="M404" s="148"/>
      <c r="T404" s="54"/>
      <c r="AT404" s="18" t="s">
        <v>191</v>
      </c>
      <c r="AU404" s="18" t="s">
        <v>82</v>
      </c>
    </row>
    <row r="405" spans="2:65" s="12" customFormat="1" ht="11.25">
      <c r="B405" s="149"/>
      <c r="D405" s="150" t="s">
        <v>193</v>
      </c>
      <c r="E405" s="151" t="s">
        <v>20</v>
      </c>
      <c r="F405" s="152" t="s">
        <v>696</v>
      </c>
      <c r="H405" s="151" t="s">
        <v>20</v>
      </c>
      <c r="I405" s="153"/>
      <c r="L405" s="149"/>
      <c r="M405" s="154"/>
      <c r="T405" s="155"/>
      <c r="AT405" s="151" t="s">
        <v>193</v>
      </c>
      <c r="AU405" s="151" t="s">
        <v>82</v>
      </c>
      <c r="AV405" s="12" t="s">
        <v>22</v>
      </c>
      <c r="AW405" s="12" t="s">
        <v>36</v>
      </c>
      <c r="AX405" s="12" t="s">
        <v>74</v>
      </c>
      <c r="AY405" s="151" t="s">
        <v>181</v>
      </c>
    </row>
    <row r="406" spans="2:65" s="12" customFormat="1" ht="11.25">
      <c r="B406" s="149"/>
      <c r="D406" s="150" t="s">
        <v>193</v>
      </c>
      <c r="E406" s="151" t="s">
        <v>20</v>
      </c>
      <c r="F406" s="152" t="s">
        <v>1690</v>
      </c>
      <c r="H406" s="151" t="s">
        <v>20</v>
      </c>
      <c r="I406" s="153"/>
      <c r="L406" s="149"/>
      <c r="M406" s="154"/>
      <c r="T406" s="155"/>
      <c r="AT406" s="151" t="s">
        <v>193</v>
      </c>
      <c r="AU406" s="151" t="s">
        <v>82</v>
      </c>
      <c r="AV406" s="12" t="s">
        <v>22</v>
      </c>
      <c r="AW406" s="12" t="s">
        <v>36</v>
      </c>
      <c r="AX406" s="12" t="s">
        <v>74</v>
      </c>
      <c r="AY406" s="151" t="s">
        <v>181</v>
      </c>
    </row>
    <row r="407" spans="2:65" s="13" customFormat="1" ht="11.25">
      <c r="B407" s="156"/>
      <c r="D407" s="150" t="s">
        <v>193</v>
      </c>
      <c r="E407" s="157" t="s">
        <v>20</v>
      </c>
      <c r="F407" s="158" t="s">
        <v>22</v>
      </c>
      <c r="H407" s="159">
        <v>1</v>
      </c>
      <c r="I407" s="160"/>
      <c r="L407" s="156"/>
      <c r="M407" s="161"/>
      <c r="T407" s="162"/>
      <c r="AT407" s="157" t="s">
        <v>193</v>
      </c>
      <c r="AU407" s="157" t="s">
        <v>82</v>
      </c>
      <c r="AV407" s="13" t="s">
        <v>82</v>
      </c>
      <c r="AW407" s="13" t="s">
        <v>36</v>
      </c>
      <c r="AX407" s="13" t="s">
        <v>22</v>
      </c>
      <c r="AY407" s="157" t="s">
        <v>181</v>
      </c>
    </row>
    <row r="408" spans="2:65" s="1" customFormat="1" ht="24.2" customHeight="1">
      <c r="B408" s="33"/>
      <c r="C408" s="177" t="s">
        <v>617</v>
      </c>
      <c r="D408" s="177" t="s">
        <v>309</v>
      </c>
      <c r="E408" s="178" t="s">
        <v>1691</v>
      </c>
      <c r="F408" s="179" t="s">
        <v>1692</v>
      </c>
      <c r="G408" s="180" t="s">
        <v>187</v>
      </c>
      <c r="H408" s="181">
        <v>1</v>
      </c>
      <c r="I408" s="182"/>
      <c r="J408" s="183">
        <f>ROUND(I408*H408,2)</f>
        <v>0</v>
      </c>
      <c r="K408" s="179" t="s">
        <v>188</v>
      </c>
      <c r="L408" s="184"/>
      <c r="M408" s="185" t="s">
        <v>20</v>
      </c>
      <c r="N408" s="186" t="s">
        <v>45</v>
      </c>
      <c r="P408" s="141">
        <f>O408*H408</f>
        <v>0</v>
      </c>
      <c r="Q408" s="141">
        <v>2.0500000000000001E-2</v>
      </c>
      <c r="R408" s="141">
        <f>Q408*H408</f>
        <v>2.0500000000000001E-2</v>
      </c>
      <c r="S408" s="141">
        <v>0</v>
      </c>
      <c r="T408" s="142">
        <f>S408*H408</f>
        <v>0</v>
      </c>
      <c r="AR408" s="143" t="s">
        <v>431</v>
      </c>
      <c r="AT408" s="143" t="s">
        <v>309</v>
      </c>
      <c r="AU408" s="143" t="s">
        <v>82</v>
      </c>
      <c r="AY408" s="18" t="s">
        <v>181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8" t="s">
        <v>22</v>
      </c>
      <c r="BK408" s="144">
        <f>ROUND(I408*H408,2)</f>
        <v>0</v>
      </c>
      <c r="BL408" s="18" t="s">
        <v>317</v>
      </c>
      <c r="BM408" s="143" t="s">
        <v>1693</v>
      </c>
    </row>
    <row r="409" spans="2:65" s="1" customFormat="1" ht="24.2" customHeight="1">
      <c r="B409" s="33"/>
      <c r="C409" s="132" t="s">
        <v>624</v>
      </c>
      <c r="D409" s="132" t="s">
        <v>184</v>
      </c>
      <c r="E409" s="133" t="s">
        <v>708</v>
      </c>
      <c r="F409" s="134" t="s">
        <v>709</v>
      </c>
      <c r="G409" s="135" t="s">
        <v>187</v>
      </c>
      <c r="H409" s="136">
        <v>6</v>
      </c>
      <c r="I409" s="137"/>
      <c r="J409" s="138">
        <f>ROUND(I409*H409,2)</f>
        <v>0</v>
      </c>
      <c r="K409" s="134" t="s">
        <v>188</v>
      </c>
      <c r="L409" s="33"/>
      <c r="M409" s="139" t="s">
        <v>20</v>
      </c>
      <c r="N409" s="140" t="s">
        <v>45</v>
      </c>
      <c r="P409" s="141">
        <f>O409*H409</f>
        <v>0</v>
      </c>
      <c r="Q409" s="141">
        <v>0</v>
      </c>
      <c r="R409" s="141">
        <f>Q409*H409</f>
        <v>0</v>
      </c>
      <c r="S409" s="141">
        <v>0</v>
      </c>
      <c r="T409" s="142">
        <f>S409*H409</f>
        <v>0</v>
      </c>
      <c r="AR409" s="143" t="s">
        <v>317</v>
      </c>
      <c r="AT409" s="143" t="s">
        <v>184</v>
      </c>
      <c r="AU409" s="143" t="s">
        <v>82</v>
      </c>
      <c r="AY409" s="18" t="s">
        <v>181</v>
      </c>
      <c r="BE409" s="144">
        <f>IF(N409="základní",J409,0)</f>
        <v>0</v>
      </c>
      <c r="BF409" s="144">
        <f>IF(N409="snížená",J409,0)</f>
        <v>0</v>
      </c>
      <c r="BG409" s="144">
        <f>IF(N409="zákl. přenesená",J409,0)</f>
        <v>0</v>
      </c>
      <c r="BH409" s="144">
        <f>IF(N409="sníž. přenesená",J409,0)</f>
        <v>0</v>
      </c>
      <c r="BI409" s="144">
        <f>IF(N409="nulová",J409,0)</f>
        <v>0</v>
      </c>
      <c r="BJ409" s="18" t="s">
        <v>22</v>
      </c>
      <c r="BK409" s="144">
        <f>ROUND(I409*H409,2)</f>
        <v>0</v>
      </c>
      <c r="BL409" s="18" t="s">
        <v>317</v>
      </c>
      <c r="BM409" s="143" t="s">
        <v>1694</v>
      </c>
    </row>
    <row r="410" spans="2:65" s="1" customFormat="1" ht="11.25">
      <c r="B410" s="33"/>
      <c r="D410" s="145" t="s">
        <v>191</v>
      </c>
      <c r="F410" s="146" t="s">
        <v>711</v>
      </c>
      <c r="I410" s="147"/>
      <c r="L410" s="33"/>
      <c r="M410" s="148"/>
      <c r="T410" s="54"/>
      <c r="AT410" s="18" t="s">
        <v>191</v>
      </c>
      <c r="AU410" s="18" t="s">
        <v>82</v>
      </c>
    </row>
    <row r="411" spans="2:65" s="12" customFormat="1" ht="11.25">
      <c r="B411" s="149"/>
      <c r="D411" s="150" t="s">
        <v>193</v>
      </c>
      <c r="E411" s="151" t="s">
        <v>20</v>
      </c>
      <c r="F411" s="152" t="s">
        <v>696</v>
      </c>
      <c r="H411" s="151" t="s">
        <v>20</v>
      </c>
      <c r="I411" s="153"/>
      <c r="L411" s="149"/>
      <c r="M411" s="154"/>
      <c r="T411" s="155"/>
      <c r="AT411" s="151" t="s">
        <v>193</v>
      </c>
      <c r="AU411" s="151" t="s">
        <v>82</v>
      </c>
      <c r="AV411" s="12" t="s">
        <v>22</v>
      </c>
      <c r="AW411" s="12" t="s">
        <v>36</v>
      </c>
      <c r="AX411" s="12" t="s">
        <v>74</v>
      </c>
      <c r="AY411" s="151" t="s">
        <v>181</v>
      </c>
    </row>
    <row r="412" spans="2:65" s="12" customFormat="1" ht="11.25">
      <c r="B412" s="149"/>
      <c r="D412" s="150" t="s">
        <v>193</v>
      </c>
      <c r="E412" s="151" t="s">
        <v>20</v>
      </c>
      <c r="F412" s="152" t="s">
        <v>698</v>
      </c>
      <c r="H412" s="151" t="s">
        <v>20</v>
      </c>
      <c r="I412" s="153"/>
      <c r="L412" s="149"/>
      <c r="M412" s="154"/>
      <c r="T412" s="155"/>
      <c r="AT412" s="151" t="s">
        <v>193</v>
      </c>
      <c r="AU412" s="151" t="s">
        <v>82</v>
      </c>
      <c r="AV412" s="12" t="s">
        <v>22</v>
      </c>
      <c r="AW412" s="12" t="s">
        <v>36</v>
      </c>
      <c r="AX412" s="12" t="s">
        <v>74</v>
      </c>
      <c r="AY412" s="151" t="s">
        <v>181</v>
      </c>
    </row>
    <row r="413" spans="2:65" s="13" customFormat="1" ht="11.25">
      <c r="B413" s="156"/>
      <c r="D413" s="150" t="s">
        <v>193</v>
      </c>
      <c r="E413" s="157" t="s">
        <v>20</v>
      </c>
      <c r="F413" s="158" t="s">
        <v>189</v>
      </c>
      <c r="H413" s="159">
        <v>4</v>
      </c>
      <c r="I413" s="160"/>
      <c r="L413" s="156"/>
      <c r="M413" s="161"/>
      <c r="T413" s="162"/>
      <c r="AT413" s="157" t="s">
        <v>193</v>
      </c>
      <c r="AU413" s="157" t="s">
        <v>82</v>
      </c>
      <c r="AV413" s="13" t="s">
        <v>82</v>
      </c>
      <c r="AW413" s="13" t="s">
        <v>36</v>
      </c>
      <c r="AX413" s="13" t="s">
        <v>74</v>
      </c>
      <c r="AY413" s="157" t="s">
        <v>181</v>
      </c>
    </row>
    <row r="414" spans="2:65" s="12" customFormat="1" ht="11.25">
      <c r="B414" s="149"/>
      <c r="D414" s="150" t="s">
        <v>193</v>
      </c>
      <c r="E414" s="151" t="s">
        <v>20</v>
      </c>
      <c r="F414" s="152" t="s">
        <v>1680</v>
      </c>
      <c r="H414" s="151" t="s">
        <v>20</v>
      </c>
      <c r="I414" s="153"/>
      <c r="L414" s="149"/>
      <c r="M414" s="154"/>
      <c r="T414" s="155"/>
      <c r="AT414" s="151" t="s">
        <v>193</v>
      </c>
      <c r="AU414" s="151" t="s">
        <v>82</v>
      </c>
      <c r="AV414" s="12" t="s">
        <v>22</v>
      </c>
      <c r="AW414" s="12" t="s">
        <v>36</v>
      </c>
      <c r="AX414" s="12" t="s">
        <v>74</v>
      </c>
      <c r="AY414" s="151" t="s">
        <v>181</v>
      </c>
    </row>
    <row r="415" spans="2:65" s="13" customFormat="1" ht="11.25">
      <c r="B415" s="156"/>
      <c r="D415" s="150" t="s">
        <v>193</v>
      </c>
      <c r="E415" s="157" t="s">
        <v>20</v>
      </c>
      <c r="F415" s="158" t="s">
        <v>22</v>
      </c>
      <c r="H415" s="159">
        <v>1</v>
      </c>
      <c r="I415" s="160"/>
      <c r="L415" s="156"/>
      <c r="M415" s="161"/>
      <c r="T415" s="162"/>
      <c r="AT415" s="157" t="s">
        <v>193</v>
      </c>
      <c r="AU415" s="157" t="s">
        <v>82</v>
      </c>
      <c r="AV415" s="13" t="s">
        <v>82</v>
      </c>
      <c r="AW415" s="13" t="s">
        <v>36</v>
      </c>
      <c r="AX415" s="13" t="s">
        <v>74</v>
      </c>
      <c r="AY415" s="157" t="s">
        <v>181</v>
      </c>
    </row>
    <row r="416" spans="2:65" s="12" customFormat="1" ht="11.25">
      <c r="B416" s="149"/>
      <c r="D416" s="150" t="s">
        <v>193</v>
      </c>
      <c r="E416" s="151" t="s">
        <v>20</v>
      </c>
      <c r="F416" s="152" t="s">
        <v>1690</v>
      </c>
      <c r="H416" s="151" t="s">
        <v>20</v>
      </c>
      <c r="I416" s="153"/>
      <c r="L416" s="149"/>
      <c r="M416" s="154"/>
      <c r="T416" s="155"/>
      <c r="AT416" s="151" t="s">
        <v>193</v>
      </c>
      <c r="AU416" s="151" t="s">
        <v>82</v>
      </c>
      <c r="AV416" s="12" t="s">
        <v>22</v>
      </c>
      <c r="AW416" s="12" t="s">
        <v>36</v>
      </c>
      <c r="AX416" s="12" t="s">
        <v>74</v>
      </c>
      <c r="AY416" s="151" t="s">
        <v>181</v>
      </c>
    </row>
    <row r="417" spans="2:65" s="13" customFormat="1" ht="11.25">
      <c r="B417" s="156"/>
      <c r="D417" s="150" t="s">
        <v>193</v>
      </c>
      <c r="E417" s="157" t="s">
        <v>20</v>
      </c>
      <c r="F417" s="158" t="s">
        <v>22</v>
      </c>
      <c r="H417" s="159">
        <v>1</v>
      </c>
      <c r="I417" s="160"/>
      <c r="L417" s="156"/>
      <c r="M417" s="161"/>
      <c r="T417" s="162"/>
      <c r="AT417" s="157" t="s">
        <v>193</v>
      </c>
      <c r="AU417" s="157" t="s">
        <v>82</v>
      </c>
      <c r="AV417" s="13" t="s">
        <v>82</v>
      </c>
      <c r="AW417" s="13" t="s">
        <v>36</v>
      </c>
      <c r="AX417" s="13" t="s">
        <v>74</v>
      </c>
      <c r="AY417" s="157" t="s">
        <v>181</v>
      </c>
    </row>
    <row r="418" spans="2:65" s="14" customFormat="1" ht="11.25">
      <c r="B418" s="163"/>
      <c r="D418" s="150" t="s">
        <v>193</v>
      </c>
      <c r="E418" s="164" t="s">
        <v>20</v>
      </c>
      <c r="F418" s="165" t="s">
        <v>202</v>
      </c>
      <c r="H418" s="166">
        <v>6</v>
      </c>
      <c r="I418" s="167"/>
      <c r="L418" s="163"/>
      <c r="M418" s="168"/>
      <c r="T418" s="169"/>
      <c r="AT418" s="164" t="s">
        <v>193</v>
      </c>
      <c r="AU418" s="164" t="s">
        <v>82</v>
      </c>
      <c r="AV418" s="14" t="s">
        <v>189</v>
      </c>
      <c r="AW418" s="14" t="s">
        <v>36</v>
      </c>
      <c r="AX418" s="14" t="s">
        <v>22</v>
      </c>
      <c r="AY418" s="164" t="s">
        <v>181</v>
      </c>
    </row>
    <row r="419" spans="2:65" s="1" customFormat="1" ht="16.5" customHeight="1">
      <c r="B419" s="33"/>
      <c r="C419" s="177" t="s">
        <v>629</v>
      </c>
      <c r="D419" s="177" t="s">
        <v>309</v>
      </c>
      <c r="E419" s="178" t="s">
        <v>713</v>
      </c>
      <c r="F419" s="179" t="s">
        <v>714</v>
      </c>
      <c r="G419" s="180" t="s">
        <v>187</v>
      </c>
      <c r="H419" s="181">
        <v>6</v>
      </c>
      <c r="I419" s="182"/>
      <c r="J419" s="183">
        <f>ROUND(I419*H419,2)</f>
        <v>0</v>
      </c>
      <c r="K419" s="179" t="s">
        <v>188</v>
      </c>
      <c r="L419" s="184"/>
      <c r="M419" s="185" t="s">
        <v>20</v>
      </c>
      <c r="N419" s="186" t="s">
        <v>45</v>
      </c>
      <c r="P419" s="141">
        <f>O419*H419</f>
        <v>0</v>
      </c>
      <c r="Q419" s="141">
        <v>2.2000000000000001E-3</v>
      </c>
      <c r="R419" s="141">
        <f>Q419*H419</f>
        <v>1.32E-2</v>
      </c>
      <c r="S419" s="141">
        <v>0</v>
      </c>
      <c r="T419" s="142">
        <f>S419*H419</f>
        <v>0</v>
      </c>
      <c r="AR419" s="143" t="s">
        <v>431</v>
      </c>
      <c r="AT419" s="143" t="s">
        <v>309</v>
      </c>
      <c r="AU419" s="143" t="s">
        <v>82</v>
      </c>
      <c r="AY419" s="18" t="s">
        <v>181</v>
      </c>
      <c r="BE419" s="144">
        <f>IF(N419="základní",J419,0)</f>
        <v>0</v>
      </c>
      <c r="BF419" s="144">
        <f>IF(N419="snížená",J419,0)</f>
        <v>0</v>
      </c>
      <c r="BG419" s="144">
        <f>IF(N419="zákl. přenesená",J419,0)</f>
        <v>0</v>
      </c>
      <c r="BH419" s="144">
        <f>IF(N419="sníž. přenesená",J419,0)</f>
        <v>0</v>
      </c>
      <c r="BI419" s="144">
        <f>IF(N419="nulová",J419,0)</f>
        <v>0</v>
      </c>
      <c r="BJ419" s="18" t="s">
        <v>22</v>
      </c>
      <c r="BK419" s="144">
        <f>ROUND(I419*H419,2)</f>
        <v>0</v>
      </c>
      <c r="BL419" s="18" t="s">
        <v>317</v>
      </c>
      <c r="BM419" s="143" t="s">
        <v>1695</v>
      </c>
    </row>
    <row r="420" spans="2:65" s="1" customFormat="1" ht="24.2" customHeight="1">
      <c r="B420" s="33"/>
      <c r="C420" s="132" t="s">
        <v>634</v>
      </c>
      <c r="D420" s="132" t="s">
        <v>184</v>
      </c>
      <c r="E420" s="133" t="s">
        <v>717</v>
      </c>
      <c r="F420" s="134" t="s">
        <v>718</v>
      </c>
      <c r="G420" s="135" t="s">
        <v>187</v>
      </c>
      <c r="H420" s="136">
        <v>6</v>
      </c>
      <c r="I420" s="137"/>
      <c r="J420" s="138">
        <f>ROUND(I420*H420,2)</f>
        <v>0</v>
      </c>
      <c r="K420" s="134" t="s">
        <v>188</v>
      </c>
      <c r="L420" s="33"/>
      <c r="M420" s="139" t="s">
        <v>20</v>
      </c>
      <c r="N420" s="140" t="s">
        <v>45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317</v>
      </c>
      <c r="AT420" s="143" t="s">
        <v>184</v>
      </c>
      <c r="AU420" s="143" t="s">
        <v>82</v>
      </c>
      <c r="AY420" s="18" t="s">
        <v>181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8" t="s">
        <v>22</v>
      </c>
      <c r="BK420" s="144">
        <f>ROUND(I420*H420,2)</f>
        <v>0</v>
      </c>
      <c r="BL420" s="18" t="s">
        <v>317</v>
      </c>
      <c r="BM420" s="143" t="s">
        <v>1696</v>
      </c>
    </row>
    <row r="421" spans="2:65" s="1" customFormat="1" ht="11.25">
      <c r="B421" s="33"/>
      <c r="D421" s="145" t="s">
        <v>191</v>
      </c>
      <c r="F421" s="146" t="s">
        <v>720</v>
      </c>
      <c r="I421" s="147"/>
      <c r="L421" s="33"/>
      <c r="M421" s="148"/>
      <c r="T421" s="54"/>
      <c r="AT421" s="18" t="s">
        <v>191</v>
      </c>
      <c r="AU421" s="18" t="s">
        <v>82</v>
      </c>
    </row>
    <row r="422" spans="2:65" s="12" customFormat="1" ht="11.25">
      <c r="B422" s="149"/>
      <c r="D422" s="150" t="s">
        <v>193</v>
      </c>
      <c r="E422" s="151" t="s">
        <v>20</v>
      </c>
      <c r="F422" s="152" t="s">
        <v>696</v>
      </c>
      <c r="H422" s="151" t="s">
        <v>20</v>
      </c>
      <c r="I422" s="153"/>
      <c r="L422" s="149"/>
      <c r="M422" s="154"/>
      <c r="T422" s="155"/>
      <c r="AT422" s="151" t="s">
        <v>193</v>
      </c>
      <c r="AU422" s="151" t="s">
        <v>82</v>
      </c>
      <c r="AV422" s="12" t="s">
        <v>22</v>
      </c>
      <c r="AW422" s="12" t="s">
        <v>36</v>
      </c>
      <c r="AX422" s="12" t="s">
        <v>74</v>
      </c>
      <c r="AY422" s="151" t="s">
        <v>181</v>
      </c>
    </row>
    <row r="423" spans="2:65" s="12" customFormat="1" ht="11.25">
      <c r="B423" s="149"/>
      <c r="D423" s="150" t="s">
        <v>193</v>
      </c>
      <c r="E423" s="151" t="s">
        <v>20</v>
      </c>
      <c r="F423" s="152" t="s">
        <v>698</v>
      </c>
      <c r="H423" s="151" t="s">
        <v>20</v>
      </c>
      <c r="I423" s="153"/>
      <c r="L423" s="149"/>
      <c r="M423" s="154"/>
      <c r="T423" s="155"/>
      <c r="AT423" s="151" t="s">
        <v>193</v>
      </c>
      <c r="AU423" s="151" t="s">
        <v>82</v>
      </c>
      <c r="AV423" s="12" t="s">
        <v>22</v>
      </c>
      <c r="AW423" s="12" t="s">
        <v>36</v>
      </c>
      <c r="AX423" s="12" t="s">
        <v>74</v>
      </c>
      <c r="AY423" s="151" t="s">
        <v>181</v>
      </c>
    </row>
    <row r="424" spans="2:65" s="13" customFormat="1" ht="11.25">
      <c r="B424" s="156"/>
      <c r="D424" s="150" t="s">
        <v>193</v>
      </c>
      <c r="E424" s="157" t="s">
        <v>20</v>
      </c>
      <c r="F424" s="158" t="s">
        <v>189</v>
      </c>
      <c r="H424" s="159">
        <v>4</v>
      </c>
      <c r="I424" s="160"/>
      <c r="L424" s="156"/>
      <c r="M424" s="161"/>
      <c r="T424" s="162"/>
      <c r="AT424" s="157" t="s">
        <v>193</v>
      </c>
      <c r="AU424" s="157" t="s">
        <v>82</v>
      </c>
      <c r="AV424" s="13" t="s">
        <v>82</v>
      </c>
      <c r="AW424" s="13" t="s">
        <v>36</v>
      </c>
      <c r="AX424" s="13" t="s">
        <v>74</v>
      </c>
      <c r="AY424" s="157" t="s">
        <v>181</v>
      </c>
    </row>
    <row r="425" spans="2:65" s="12" customFormat="1" ht="11.25">
      <c r="B425" s="149"/>
      <c r="D425" s="150" t="s">
        <v>193</v>
      </c>
      <c r="E425" s="151" t="s">
        <v>20</v>
      </c>
      <c r="F425" s="152" t="s">
        <v>1680</v>
      </c>
      <c r="H425" s="151" t="s">
        <v>20</v>
      </c>
      <c r="I425" s="153"/>
      <c r="L425" s="149"/>
      <c r="M425" s="154"/>
      <c r="T425" s="155"/>
      <c r="AT425" s="151" t="s">
        <v>193</v>
      </c>
      <c r="AU425" s="151" t="s">
        <v>82</v>
      </c>
      <c r="AV425" s="12" t="s">
        <v>22</v>
      </c>
      <c r="AW425" s="12" t="s">
        <v>36</v>
      </c>
      <c r="AX425" s="12" t="s">
        <v>74</v>
      </c>
      <c r="AY425" s="151" t="s">
        <v>181</v>
      </c>
    </row>
    <row r="426" spans="2:65" s="13" customFormat="1" ht="11.25">
      <c r="B426" s="156"/>
      <c r="D426" s="150" t="s">
        <v>193</v>
      </c>
      <c r="E426" s="157" t="s">
        <v>20</v>
      </c>
      <c r="F426" s="158" t="s">
        <v>22</v>
      </c>
      <c r="H426" s="159">
        <v>1</v>
      </c>
      <c r="I426" s="160"/>
      <c r="L426" s="156"/>
      <c r="M426" s="161"/>
      <c r="T426" s="162"/>
      <c r="AT426" s="157" t="s">
        <v>193</v>
      </c>
      <c r="AU426" s="157" t="s">
        <v>82</v>
      </c>
      <c r="AV426" s="13" t="s">
        <v>82</v>
      </c>
      <c r="AW426" s="13" t="s">
        <v>36</v>
      </c>
      <c r="AX426" s="13" t="s">
        <v>74</v>
      </c>
      <c r="AY426" s="157" t="s">
        <v>181</v>
      </c>
    </row>
    <row r="427" spans="2:65" s="12" customFormat="1" ht="11.25">
      <c r="B427" s="149"/>
      <c r="D427" s="150" t="s">
        <v>193</v>
      </c>
      <c r="E427" s="151" t="s">
        <v>20</v>
      </c>
      <c r="F427" s="152" t="s">
        <v>1690</v>
      </c>
      <c r="H427" s="151" t="s">
        <v>20</v>
      </c>
      <c r="I427" s="153"/>
      <c r="L427" s="149"/>
      <c r="M427" s="154"/>
      <c r="T427" s="155"/>
      <c r="AT427" s="151" t="s">
        <v>193</v>
      </c>
      <c r="AU427" s="151" t="s">
        <v>82</v>
      </c>
      <c r="AV427" s="12" t="s">
        <v>22</v>
      </c>
      <c r="AW427" s="12" t="s">
        <v>36</v>
      </c>
      <c r="AX427" s="12" t="s">
        <v>74</v>
      </c>
      <c r="AY427" s="151" t="s">
        <v>181</v>
      </c>
    </row>
    <row r="428" spans="2:65" s="13" customFormat="1" ht="11.25">
      <c r="B428" s="156"/>
      <c r="D428" s="150" t="s">
        <v>193</v>
      </c>
      <c r="E428" s="157" t="s">
        <v>20</v>
      </c>
      <c r="F428" s="158" t="s">
        <v>22</v>
      </c>
      <c r="H428" s="159">
        <v>1</v>
      </c>
      <c r="I428" s="160"/>
      <c r="L428" s="156"/>
      <c r="M428" s="161"/>
      <c r="T428" s="162"/>
      <c r="AT428" s="157" t="s">
        <v>193</v>
      </c>
      <c r="AU428" s="157" t="s">
        <v>82</v>
      </c>
      <c r="AV428" s="13" t="s">
        <v>82</v>
      </c>
      <c r="AW428" s="13" t="s">
        <v>36</v>
      </c>
      <c r="AX428" s="13" t="s">
        <v>74</v>
      </c>
      <c r="AY428" s="157" t="s">
        <v>181</v>
      </c>
    </row>
    <row r="429" spans="2:65" s="14" customFormat="1" ht="11.25">
      <c r="B429" s="163"/>
      <c r="D429" s="150" t="s">
        <v>193</v>
      </c>
      <c r="E429" s="164" t="s">
        <v>20</v>
      </c>
      <c r="F429" s="165" t="s">
        <v>202</v>
      </c>
      <c r="H429" s="166">
        <v>6</v>
      </c>
      <c r="I429" s="167"/>
      <c r="L429" s="163"/>
      <c r="M429" s="168"/>
      <c r="T429" s="169"/>
      <c r="AT429" s="164" t="s">
        <v>193</v>
      </c>
      <c r="AU429" s="164" t="s">
        <v>82</v>
      </c>
      <c r="AV429" s="14" t="s">
        <v>189</v>
      </c>
      <c r="AW429" s="14" t="s">
        <v>36</v>
      </c>
      <c r="AX429" s="14" t="s">
        <v>22</v>
      </c>
      <c r="AY429" s="164" t="s">
        <v>181</v>
      </c>
    </row>
    <row r="430" spans="2:65" s="1" customFormat="1" ht="24.2" customHeight="1">
      <c r="B430" s="33"/>
      <c r="C430" s="177" t="s">
        <v>639</v>
      </c>
      <c r="D430" s="177" t="s">
        <v>309</v>
      </c>
      <c r="E430" s="178" t="s">
        <v>722</v>
      </c>
      <c r="F430" s="179" t="s">
        <v>723</v>
      </c>
      <c r="G430" s="180" t="s">
        <v>187</v>
      </c>
      <c r="H430" s="181">
        <v>6</v>
      </c>
      <c r="I430" s="182"/>
      <c r="J430" s="183">
        <f>ROUND(I430*H430,2)</f>
        <v>0</v>
      </c>
      <c r="K430" s="179" t="s">
        <v>188</v>
      </c>
      <c r="L430" s="184"/>
      <c r="M430" s="185" t="s">
        <v>20</v>
      </c>
      <c r="N430" s="186" t="s">
        <v>45</v>
      </c>
      <c r="P430" s="141">
        <f>O430*H430</f>
        <v>0</v>
      </c>
      <c r="Q430" s="141">
        <v>1.4999999999999999E-4</v>
      </c>
      <c r="R430" s="141">
        <f>Q430*H430</f>
        <v>8.9999999999999998E-4</v>
      </c>
      <c r="S430" s="141">
        <v>0</v>
      </c>
      <c r="T430" s="142">
        <f>S430*H430</f>
        <v>0</v>
      </c>
      <c r="AR430" s="143" t="s">
        <v>431</v>
      </c>
      <c r="AT430" s="143" t="s">
        <v>309</v>
      </c>
      <c r="AU430" s="143" t="s">
        <v>82</v>
      </c>
      <c r="AY430" s="18" t="s">
        <v>181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8" t="s">
        <v>22</v>
      </c>
      <c r="BK430" s="144">
        <f>ROUND(I430*H430,2)</f>
        <v>0</v>
      </c>
      <c r="BL430" s="18" t="s">
        <v>317</v>
      </c>
      <c r="BM430" s="143" t="s">
        <v>1697</v>
      </c>
    </row>
    <row r="431" spans="2:65" s="1" customFormat="1" ht="16.5" customHeight="1">
      <c r="B431" s="33"/>
      <c r="C431" s="132" t="s">
        <v>643</v>
      </c>
      <c r="D431" s="132" t="s">
        <v>184</v>
      </c>
      <c r="E431" s="133" t="s">
        <v>726</v>
      </c>
      <c r="F431" s="134" t="s">
        <v>727</v>
      </c>
      <c r="G431" s="135" t="s">
        <v>280</v>
      </c>
      <c r="H431" s="136">
        <v>2.66</v>
      </c>
      <c r="I431" s="137"/>
      <c r="J431" s="138">
        <f>ROUND(I431*H431,2)</f>
        <v>0</v>
      </c>
      <c r="K431" s="134" t="s">
        <v>188</v>
      </c>
      <c r="L431" s="33"/>
      <c r="M431" s="139" t="s">
        <v>20</v>
      </c>
      <c r="N431" s="140" t="s">
        <v>45</v>
      </c>
      <c r="P431" s="141">
        <f>O431*H431</f>
        <v>0</v>
      </c>
      <c r="Q431" s="141">
        <v>0</v>
      </c>
      <c r="R431" s="141">
        <f>Q431*H431</f>
        <v>0</v>
      </c>
      <c r="S431" s="141">
        <v>5.0000000000000001E-3</v>
      </c>
      <c r="T431" s="142">
        <f>S431*H431</f>
        <v>1.3300000000000001E-2</v>
      </c>
      <c r="AR431" s="143" t="s">
        <v>317</v>
      </c>
      <c r="AT431" s="143" t="s">
        <v>184</v>
      </c>
      <c r="AU431" s="143" t="s">
        <v>82</v>
      </c>
      <c r="AY431" s="18" t="s">
        <v>181</v>
      </c>
      <c r="BE431" s="144">
        <f>IF(N431="základní",J431,0)</f>
        <v>0</v>
      </c>
      <c r="BF431" s="144">
        <f>IF(N431="snížená",J431,0)</f>
        <v>0</v>
      </c>
      <c r="BG431" s="144">
        <f>IF(N431="zákl. přenesená",J431,0)</f>
        <v>0</v>
      </c>
      <c r="BH431" s="144">
        <f>IF(N431="sníž. přenesená",J431,0)</f>
        <v>0</v>
      </c>
      <c r="BI431" s="144">
        <f>IF(N431="nulová",J431,0)</f>
        <v>0</v>
      </c>
      <c r="BJ431" s="18" t="s">
        <v>22</v>
      </c>
      <c r="BK431" s="144">
        <f>ROUND(I431*H431,2)</f>
        <v>0</v>
      </c>
      <c r="BL431" s="18" t="s">
        <v>317</v>
      </c>
      <c r="BM431" s="143" t="s">
        <v>1698</v>
      </c>
    </row>
    <row r="432" spans="2:65" s="1" customFormat="1" ht="11.25">
      <c r="B432" s="33"/>
      <c r="D432" s="145" t="s">
        <v>191</v>
      </c>
      <c r="F432" s="146" t="s">
        <v>729</v>
      </c>
      <c r="I432" s="147"/>
      <c r="L432" s="33"/>
      <c r="M432" s="148"/>
      <c r="T432" s="54"/>
      <c r="AT432" s="18" t="s">
        <v>191</v>
      </c>
      <c r="AU432" s="18" t="s">
        <v>82</v>
      </c>
    </row>
    <row r="433" spans="2:65" s="12" customFormat="1" ht="11.25">
      <c r="B433" s="149"/>
      <c r="D433" s="150" t="s">
        <v>193</v>
      </c>
      <c r="E433" s="151" t="s">
        <v>20</v>
      </c>
      <c r="F433" s="152" t="s">
        <v>1539</v>
      </c>
      <c r="H433" s="151" t="s">
        <v>20</v>
      </c>
      <c r="I433" s="153"/>
      <c r="L433" s="149"/>
      <c r="M433" s="154"/>
      <c r="T433" s="155"/>
      <c r="AT433" s="151" t="s">
        <v>193</v>
      </c>
      <c r="AU433" s="151" t="s">
        <v>82</v>
      </c>
      <c r="AV433" s="12" t="s">
        <v>22</v>
      </c>
      <c r="AW433" s="12" t="s">
        <v>36</v>
      </c>
      <c r="AX433" s="12" t="s">
        <v>74</v>
      </c>
      <c r="AY433" s="151" t="s">
        <v>181</v>
      </c>
    </row>
    <row r="434" spans="2:65" s="13" customFormat="1" ht="11.25">
      <c r="B434" s="156"/>
      <c r="D434" s="150" t="s">
        <v>193</v>
      </c>
      <c r="E434" s="157" t="s">
        <v>20</v>
      </c>
      <c r="F434" s="158" t="s">
        <v>575</v>
      </c>
      <c r="H434" s="159">
        <v>2.66</v>
      </c>
      <c r="I434" s="160"/>
      <c r="L434" s="156"/>
      <c r="M434" s="161"/>
      <c r="T434" s="162"/>
      <c r="AT434" s="157" t="s">
        <v>193</v>
      </c>
      <c r="AU434" s="157" t="s">
        <v>82</v>
      </c>
      <c r="AV434" s="13" t="s">
        <v>82</v>
      </c>
      <c r="AW434" s="13" t="s">
        <v>36</v>
      </c>
      <c r="AX434" s="13" t="s">
        <v>22</v>
      </c>
      <c r="AY434" s="157" t="s">
        <v>181</v>
      </c>
    </row>
    <row r="435" spans="2:65" s="1" customFormat="1" ht="55.5" customHeight="1">
      <c r="B435" s="33"/>
      <c r="C435" s="132" t="s">
        <v>648</v>
      </c>
      <c r="D435" s="132" t="s">
        <v>184</v>
      </c>
      <c r="E435" s="133" t="s">
        <v>734</v>
      </c>
      <c r="F435" s="134" t="s">
        <v>735</v>
      </c>
      <c r="G435" s="135" t="s">
        <v>452</v>
      </c>
      <c r="H435" s="136">
        <v>3.5000000000000003E-2</v>
      </c>
      <c r="I435" s="137"/>
      <c r="J435" s="138">
        <f>ROUND(I435*H435,2)</f>
        <v>0</v>
      </c>
      <c r="K435" s="134" t="s">
        <v>188</v>
      </c>
      <c r="L435" s="33"/>
      <c r="M435" s="139" t="s">
        <v>20</v>
      </c>
      <c r="N435" s="140" t="s">
        <v>45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317</v>
      </c>
      <c r="AT435" s="143" t="s">
        <v>184</v>
      </c>
      <c r="AU435" s="143" t="s">
        <v>82</v>
      </c>
      <c r="AY435" s="18" t="s">
        <v>181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8" t="s">
        <v>22</v>
      </c>
      <c r="BK435" s="144">
        <f>ROUND(I435*H435,2)</f>
        <v>0</v>
      </c>
      <c r="BL435" s="18" t="s">
        <v>317</v>
      </c>
      <c r="BM435" s="143" t="s">
        <v>1699</v>
      </c>
    </row>
    <row r="436" spans="2:65" s="1" customFormat="1" ht="11.25">
      <c r="B436" s="33"/>
      <c r="D436" s="145" t="s">
        <v>191</v>
      </c>
      <c r="F436" s="146" t="s">
        <v>737</v>
      </c>
      <c r="I436" s="147"/>
      <c r="L436" s="33"/>
      <c r="M436" s="148"/>
      <c r="T436" s="54"/>
      <c r="AT436" s="18" t="s">
        <v>191</v>
      </c>
      <c r="AU436" s="18" t="s">
        <v>82</v>
      </c>
    </row>
    <row r="437" spans="2:65" s="11" customFormat="1" ht="22.9" customHeight="1">
      <c r="B437" s="120"/>
      <c r="D437" s="121" t="s">
        <v>73</v>
      </c>
      <c r="E437" s="130" t="s">
        <v>738</v>
      </c>
      <c r="F437" s="130" t="s">
        <v>739</v>
      </c>
      <c r="I437" s="123"/>
      <c r="J437" s="131">
        <f>BK437</f>
        <v>0</v>
      </c>
      <c r="L437" s="120"/>
      <c r="M437" s="125"/>
      <c r="P437" s="126">
        <f>SUM(P438:P513)</f>
        <v>0</v>
      </c>
      <c r="R437" s="126">
        <f>SUM(R438:R513)</f>
        <v>0.96224999999999983</v>
      </c>
      <c r="T437" s="127">
        <f>SUM(T438:T513)</f>
        <v>2.1895097999999997</v>
      </c>
      <c r="AR437" s="121" t="s">
        <v>82</v>
      </c>
      <c r="AT437" s="128" t="s">
        <v>73</v>
      </c>
      <c r="AU437" s="128" t="s">
        <v>22</v>
      </c>
      <c r="AY437" s="121" t="s">
        <v>181</v>
      </c>
      <c r="BK437" s="129">
        <f>SUM(BK438:BK513)</f>
        <v>0</v>
      </c>
    </row>
    <row r="438" spans="2:65" s="1" customFormat="1" ht="24.2" customHeight="1">
      <c r="B438" s="33"/>
      <c r="C438" s="132" t="s">
        <v>652</v>
      </c>
      <c r="D438" s="132" t="s">
        <v>184</v>
      </c>
      <c r="E438" s="133" t="s">
        <v>741</v>
      </c>
      <c r="F438" s="134" t="s">
        <v>742</v>
      </c>
      <c r="G438" s="135" t="s">
        <v>211</v>
      </c>
      <c r="H438" s="136">
        <v>23.98</v>
      </c>
      <c r="I438" s="137"/>
      <c r="J438" s="138">
        <f>ROUND(I438*H438,2)</f>
        <v>0</v>
      </c>
      <c r="K438" s="134" t="s">
        <v>188</v>
      </c>
      <c r="L438" s="33"/>
      <c r="M438" s="139" t="s">
        <v>20</v>
      </c>
      <c r="N438" s="140" t="s">
        <v>45</v>
      </c>
      <c r="P438" s="141">
        <f>O438*H438</f>
        <v>0</v>
      </c>
      <c r="Q438" s="141">
        <v>0</v>
      </c>
      <c r="R438" s="141">
        <f>Q438*H438</f>
        <v>0</v>
      </c>
      <c r="S438" s="141">
        <v>0</v>
      </c>
      <c r="T438" s="142">
        <f>S438*H438</f>
        <v>0</v>
      </c>
      <c r="AR438" s="143" t="s">
        <v>189</v>
      </c>
      <c r="AT438" s="143" t="s">
        <v>184</v>
      </c>
      <c r="AU438" s="143" t="s">
        <v>82</v>
      </c>
      <c r="AY438" s="18" t="s">
        <v>181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8" t="s">
        <v>22</v>
      </c>
      <c r="BK438" s="144">
        <f>ROUND(I438*H438,2)</f>
        <v>0</v>
      </c>
      <c r="BL438" s="18" t="s">
        <v>189</v>
      </c>
      <c r="BM438" s="143" t="s">
        <v>1700</v>
      </c>
    </row>
    <row r="439" spans="2:65" s="1" customFormat="1" ht="11.25">
      <c r="B439" s="33"/>
      <c r="D439" s="145" t="s">
        <v>191</v>
      </c>
      <c r="F439" s="146" t="s">
        <v>744</v>
      </c>
      <c r="I439" s="147"/>
      <c r="L439" s="33"/>
      <c r="M439" s="148"/>
      <c r="T439" s="54"/>
      <c r="AT439" s="18" t="s">
        <v>191</v>
      </c>
      <c r="AU439" s="18" t="s">
        <v>82</v>
      </c>
    </row>
    <row r="440" spans="2:65" s="12" customFormat="1" ht="11.25">
      <c r="B440" s="149"/>
      <c r="D440" s="150" t="s">
        <v>193</v>
      </c>
      <c r="E440" s="151" t="s">
        <v>20</v>
      </c>
      <c r="F440" s="152" t="s">
        <v>1556</v>
      </c>
      <c r="H440" s="151" t="s">
        <v>20</v>
      </c>
      <c r="I440" s="153"/>
      <c r="L440" s="149"/>
      <c r="M440" s="154"/>
      <c r="T440" s="155"/>
      <c r="AT440" s="151" t="s">
        <v>193</v>
      </c>
      <c r="AU440" s="151" t="s">
        <v>82</v>
      </c>
      <c r="AV440" s="12" t="s">
        <v>22</v>
      </c>
      <c r="AW440" s="12" t="s">
        <v>36</v>
      </c>
      <c r="AX440" s="12" t="s">
        <v>74</v>
      </c>
      <c r="AY440" s="151" t="s">
        <v>181</v>
      </c>
    </row>
    <row r="441" spans="2:65" s="13" customFormat="1" ht="11.25">
      <c r="B441" s="156"/>
      <c r="D441" s="150" t="s">
        <v>193</v>
      </c>
      <c r="E441" s="157" t="s">
        <v>20</v>
      </c>
      <c r="F441" s="158" t="s">
        <v>1573</v>
      </c>
      <c r="H441" s="159">
        <v>23.5</v>
      </c>
      <c r="I441" s="160"/>
      <c r="L441" s="156"/>
      <c r="M441" s="161"/>
      <c r="T441" s="162"/>
      <c r="AT441" s="157" t="s">
        <v>193</v>
      </c>
      <c r="AU441" s="157" t="s">
        <v>82</v>
      </c>
      <c r="AV441" s="13" t="s">
        <v>82</v>
      </c>
      <c r="AW441" s="13" t="s">
        <v>36</v>
      </c>
      <c r="AX441" s="13" t="s">
        <v>74</v>
      </c>
      <c r="AY441" s="157" t="s">
        <v>181</v>
      </c>
    </row>
    <row r="442" spans="2:65" s="13" customFormat="1" ht="11.25">
      <c r="B442" s="156"/>
      <c r="D442" s="150" t="s">
        <v>193</v>
      </c>
      <c r="E442" s="157" t="s">
        <v>20</v>
      </c>
      <c r="F442" s="158" t="s">
        <v>1701</v>
      </c>
      <c r="H442" s="159">
        <v>0.48</v>
      </c>
      <c r="I442" s="160"/>
      <c r="L442" s="156"/>
      <c r="M442" s="161"/>
      <c r="T442" s="162"/>
      <c r="AT442" s="157" t="s">
        <v>193</v>
      </c>
      <c r="AU442" s="157" t="s">
        <v>82</v>
      </c>
      <c r="AV442" s="13" t="s">
        <v>82</v>
      </c>
      <c r="AW442" s="13" t="s">
        <v>36</v>
      </c>
      <c r="AX442" s="13" t="s">
        <v>74</v>
      </c>
      <c r="AY442" s="157" t="s">
        <v>181</v>
      </c>
    </row>
    <row r="443" spans="2:65" s="14" customFormat="1" ht="11.25">
      <c r="B443" s="163"/>
      <c r="D443" s="150" t="s">
        <v>193</v>
      </c>
      <c r="E443" s="164" t="s">
        <v>20</v>
      </c>
      <c r="F443" s="165" t="s">
        <v>202</v>
      </c>
      <c r="H443" s="166">
        <v>23.98</v>
      </c>
      <c r="I443" s="167"/>
      <c r="L443" s="163"/>
      <c r="M443" s="168"/>
      <c r="T443" s="169"/>
      <c r="AT443" s="164" t="s">
        <v>193</v>
      </c>
      <c r="AU443" s="164" t="s">
        <v>82</v>
      </c>
      <c r="AV443" s="14" t="s">
        <v>189</v>
      </c>
      <c r="AW443" s="14" t="s">
        <v>36</v>
      </c>
      <c r="AX443" s="14" t="s">
        <v>22</v>
      </c>
      <c r="AY443" s="164" t="s">
        <v>181</v>
      </c>
    </row>
    <row r="444" spans="2:65" s="1" customFormat="1" ht="24.2" customHeight="1">
      <c r="B444" s="33"/>
      <c r="C444" s="132" t="s">
        <v>657</v>
      </c>
      <c r="D444" s="132" t="s">
        <v>184</v>
      </c>
      <c r="E444" s="133" t="s">
        <v>759</v>
      </c>
      <c r="F444" s="134" t="s">
        <v>760</v>
      </c>
      <c r="G444" s="135" t="s">
        <v>211</v>
      </c>
      <c r="H444" s="136">
        <v>23.98</v>
      </c>
      <c r="I444" s="137"/>
      <c r="J444" s="138">
        <f>ROUND(I444*H444,2)</f>
        <v>0</v>
      </c>
      <c r="K444" s="134" t="s">
        <v>188</v>
      </c>
      <c r="L444" s="33"/>
      <c r="M444" s="139" t="s">
        <v>20</v>
      </c>
      <c r="N444" s="140" t="s">
        <v>45</v>
      </c>
      <c r="P444" s="141">
        <f>O444*H444</f>
        <v>0</v>
      </c>
      <c r="Q444" s="141">
        <v>2.9999999999999997E-4</v>
      </c>
      <c r="R444" s="141">
        <f>Q444*H444</f>
        <v>7.1939999999999999E-3</v>
      </c>
      <c r="S444" s="141">
        <v>0</v>
      </c>
      <c r="T444" s="142">
        <f>S444*H444</f>
        <v>0</v>
      </c>
      <c r="AR444" s="143" t="s">
        <v>317</v>
      </c>
      <c r="AT444" s="143" t="s">
        <v>184</v>
      </c>
      <c r="AU444" s="143" t="s">
        <v>82</v>
      </c>
      <c r="AY444" s="18" t="s">
        <v>181</v>
      </c>
      <c r="BE444" s="144">
        <f>IF(N444="základní",J444,0)</f>
        <v>0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8" t="s">
        <v>22</v>
      </c>
      <c r="BK444" s="144">
        <f>ROUND(I444*H444,2)</f>
        <v>0</v>
      </c>
      <c r="BL444" s="18" t="s">
        <v>317</v>
      </c>
      <c r="BM444" s="143" t="s">
        <v>1702</v>
      </c>
    </row>
    <row r="445" spans="2:65" s="1" customFormat="1" ht="11.25">
      <c r="B445" s="33"/>
      <c r="D445" s="145" t="s">
        <v>191</v>
      </c>
      <c r="F445" s="146" t="s">
        <v>762</v>
      </c>
      <c r="I445" s="147"/>
      <c r="L445" s="33"/>
      <c r="M445" s="148"/>
      <c r="T445" s="54"/>
      <c r="AT445" s="18" t="s">
        <v>191</v>
      </c>
      <c r="AU445" s="18" t="s">
        <v>82</v>
      </c>
    </row>
    <row r="446" spans="2:65" s="12" customFormat="1" ht="11.25">
      <c r="B446" s="149"/>
      <c r="D446" s="150" t="s">
        <v>193</v>
      </c>
      <c r="E446" s="151" t="s">
        <v>20</v>
      </c>
      <c r="F446" s="152" t="s">
        <v>1556</v>
      </c>
      <c r="H446" s="151" t="s">
        <v>20</v>
      </c>
      <c r="I446" s="153"/>
      <c r="L446" s="149"/>
      <c r="M446" s="154"/>
      <c r="T446" s="155"/>
      <c r="AT446" s="151" t="s">
        <v>193</v>
      </c>
      <c r="AU446" s="151" t="s">
        <v>82</v>
      </c>
      <c r="AV446" s="12" t="s">
        <v>22</v>
      </c>
      <c r="AW446" s="12" t="s">
        <v>36</v>
      </c>
      <c r="AX446" s="12" t="s">
        <v>74</v>
      </c>
      <c r="AY446" s="151" t="s">
        <v>181</v>
      </c>
    </row>
    <row r="447" spans="2:65" s="13" customFormat="1" ht="11.25">
      <c r="B447" s="156"/>
      <c r="D447" s="150" t="s">
        <v>193</v>
      </c>
      <c r="E447" s="157" t="s">
        <v>20</v>
      </c>
      <c r="F447" s="158" t="s">
        <v>1573</v>
      </c>
      <c r="H447" s="159">
        <v>23.5</v>
      </c>
      <c r="I447" s="160"/>
      <c r="L447" s="156"/>
      <c r="M447" s="161"/>
      <c r="T447" s="162"/>
      <c r="AT447" s="157" t="s">
        <v>193</v>
      </c>
      <c r="AU447" s="157" t="s">
        <v>82</v>
      </c>
      <c r="AV447" s="13" t="s">
        <v>82</v>
      </c>
      <c r="AW447" s="13" t="s">
        <v>36</v>
      </c>
      <c r="AX447" s="13" t="s">
        <v>74</v>
      </c>
      <c r="AY447" s="157" t="s">
        <v>181</v>
      </c>
    </row>
    <row r="448" spans="2:65" s="13" customFormat="1" ht="11.25">
      <c r="B448" s="156"/>
      <c r="D448" s="150" t="s">
        <v>193</v>
      </c>
      <c r="E448" s="157" t="s">
        <v>20</v>
      </c>
      <c r="F448" s="158" t="s">
        <v>1701</v>
      </c>
      <c r="H448" s="159">
        <v>0.48</v>
      </c>
      <c r="I448" s="160"/>
      <c r="L448" s="156"/>
      <c r="M448" s="161"/>
      <c r="T448" s="162"/>
      <c r="AT448" s="157" t="s">
        <v>193</v>
      </c>
      <c r="AU448" s="157" t="s">
        <v>82</v>
      </c>
      <c r="AV448" s="13" t="s">
        <v>82</v>
      </c>
      <c r="AW448" s="13" t="s">
        <v>36</v>
      </c>
      <c r="AX448" s="13" t="s">
        <v>74</v>
      </c>
      <c r="AY448" s="157" t="s">
        <v>181</v>
      </c>
    </row>
    <row r="449" spans="2:65" s="14" customFormat="1" ht="11.25">
      <c r="B449" s="163"/>
      <c r="D449" s="150" t="s">
        <v>193</v>
      </c>
      <c r="E449" s="164" t="s">
        <v>20</v>
      </c>
      <c r="F449" s="165" t="s">
        <v>202</v>
      </c>
      <c r="H449" s="166">
        <v>23.98</v>
      </c>
      <c r="I449" s="167"/>
      <c r="L449" s="163"/>
      <c r="M449" s="168"/>
      <c r="T449" s="169"/>
      <c r="AT449" s="164" t="s">
        <v>193</v>
      </c>
      <c r="AU449" s="164" t="s">
        <v>82</v>
      </c>
      <c r="AV449" s="14" t="s">
        <v>189</v>
      </c>
      <c r="AW449" s="14" t="s">
        <v>36</v>
      </c>
      <c r="AX449" s="14" t="s">
        <v>22</v>
      </c>
      <c r="AY449" s="164" t="s">
        <v>181</v>
      </c>
    </row>
    <row r="450" spans="2:65" s="1" customFormat="1" ht="37.9" customHeight="1">
      <c r="B450" s="33"/>
      <c r="C450" s="132" t="s">
        <v>661</v>
      </c>
      <c r="D450" s="132" t="s">
        <v>184</v>
      </c>
      <c r="E450" s="133" t="s">
        <v>764</v>
      </c>
      <c r="F450" s="134" t="s">
        <v>765</v>
      </c>
      <c r="G450" s="135" t="s">
        <v>211</v>
      </c>
      <c r="H450" s="136">
        <v>23.98</v>
      </c>
      <c r="I450" s="137"/>
      <c r="J450" s="138">
        <f>ROUND(I450*H450,2)</f>
        <v>0</v>
      </c>
      <c r="K450" s="134" t="s">
        <v>188</v>
      </c>
      <c r="L450" s="33"/>
      <c r="M450" s="139" t="s">
        <v>20</v>
      </c>
      <c r="N450" s="140" t="s">
        <v>45</v>
      </c>
      <c r="P450" s="141">
        <f>O450*H450</f>
        <v>0</v>
      </c>
      <c r="Q450" s="141">
        <v>0</v>
      </c>
      <c r="R450" s="141">
        <f>Q450*H450</f>
        <v>0</v>
      </c>
      <c r="S450" s="141">
        <v>0</v>
      </c>
      <c r="T450" s="142">
        <f>S450*H450</f>
        <v>0</v>
      </c>
      <c r="AR450" s="143" t="s">
        <v>317</v>
      </c>
      <c r="AT450" s="143" t="s">
        <v>184</v>
      </c>
      <c r="AU450" s="143" t="s">
        <v>82</v>
      </c>
      <c r="AY450" s="18" t="s">
        <v>181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8" t="s">
        <v>22</v>
      </c>
      <c r="BK450" s="144">
        <f>ROUND(I450*H450,2)</f>
        <v>0</v>
      </c>
      <c r="BL450" s="18" t="s">
        <v>317</v>
      </c>
      <c r="BM450" s="143" t="s">
        <v>1703</v>
      </c>
    </row>
    <row r="451" spans="2:65" s="1" customFormat="1" ht="11.25">
      <c r="B451" s="33"/>
      <c r="D451" s="145" t="s">
        <v>191</v>
      </c>
      <c r="F451" s="146" t="s">
        <v>767</v>
      </c>
      <c r="I451" s="147"/>
      <c r="L451" s="33"/>
      <c r="M451" s="148"/>
      <c r="T451" s="54"/>
      <c r="AT451" s="18" t="s">
        <v>191</v>
      </c>
      <c r="AU451" s="18" t="s">
        <v>82</v>
      </c>
    </row>
    <row r="452" spans="2:65" s="12" customFormat="1" ht="11.25">
      <c r="B452" s="149"/>
      <c r="D452" s="150" t="s">
        <v>193</v>
      </c>
      <c r="E452" s="151" t="s">
        <v>20</v>
      </c>
      <c r="F452" s="152" t="s">
        <v>1556</v>
      </c>
      <c r="H452" s="151" t="s">
        <v>20</v>
      </c>
      <c r="I452" s="153"/>
      <c r="L452" s="149"/>
      <c r="M452" s="154"/>
      <c r="T452" s="155"/>
      <c r="AT452" s="151" t="s">
        <v>193</v>
      </c>
      <c r="AU452" s="151" t="s">
        <v>82</v>
      </c>
      <c r="AV452" s="12" t="s">
        <v>22</v>
      </c>
      <c r="AW452" s="12" t="s">
        <v>36</v>
      </c>
      <c r="AX452" s="12" t="s">
        <v>74</v>
      </c>
      <c r="AY452" s="151" t="s">
        <v>181</v>
      </c>
    </row>
    <row r="453" spans="2:65" s="13" customFormat="1" ht="11.25">
      <c r="B453" s="156"/>
      <c r="D453" s="150" t="s">
        <v>193</v>
      </c>
      <c r="E453" s="157" t="s">
        <v>20</v>
      </c>
      <c r="F453" s="158" t="s">
        <v>1573</v>
      </c>
      <c r="H453" s="159">
        <v>23.5</v>
      </c>
      <c r="I453" s="160"/>
      <c r="L453" s="156"/>
      <c r="M453" s="161"/>
      <c r="T453" s="162"/>
      <c r="AT453" s="157" t="s">
        <v>193</v>
      </c>
      <c r="AU453" s="157" t="s">
        <v>82</v>
      </c>
      <c r="AV453" s="13" t="s">
        <v>82</v>
      </c>
      <c r="AW453" s="13" t="s">
        <v>36</v>
      </c>
      <c r="AX453" s="13" t="s">
        <v>74</v>
      </c>
      <c r="AY453" s="157" t="s">
        <v>181</v>
      </c>
    </row>
    <row r="454" spans="2:65" s="13" customFormat="1" ht="11.25">
      <c r="B454" s="156"/>
      <c r="D454" s="150" t="s">
        <v>193</v>
      </c>
      <c r="E454" s="157" t="s">
        <v>20</v>
      </c>
      <c r="F454" s="158" t="s">
        <v>1701</v>
      </c>
      <c r="H454" s="159">
        <v>0.48</v>
      </c>
      <c r="I454" s="160"/>
      <c r="L454" s="156"/>
      <c r="M454" s="161"/>
      <c r="T454" s="162"/>
      <c r="AT454" s="157" t="s">
        <v>193</v>
      </c>
      <c r="AU454" s="157" t="s">
        <v>82</v>
      </c>
      <c r="AV454" s="13" t="s">
        <v>82</v>
      </c>
      <c r="AW454" s="13" t="s">
        <v>36</v>
      </c>
      <c r="AX454" s="13" t="s">
        <v>74</v>
      </c>
      <c r="AY454" s="157" t="s">
        <v>181</v>
      </c>
    </row>
    <row r="455" spans="2:65" s="14" customFormat="1" ht="11.25">
      <c r="B455" s="163"/>
      <c r="D455" s="150" t="s">
        <v>193</v>
      </c>
      <c r="E455" s="164" t="s">
        <v>20</v>
      </c>
      <c r="F455" s="165" t="s">
        <v>202</v>
      </c>
      <c r="H455" s="166">
        <v>23.98</v>
      </c>
      <c r="I455" s="167"/>
      <c r="L455" s="163"/>
      <c r="M455" s="168"/>
      <c r="T455" s="169"/>
      <c r="AT455" s="164" t="s">
        <v>193</v>
      </c>
      <c r="AU455" s="164" t="s">
        <v>82</v>
      </c>
      <c r="AV455" s="14" t="s">
        <v>189</v>
      </c>
      <c r="AW455" s="14" t="s">
        <v>36</v>
      </c>
      <c r="AX455" s="14" t="s">
        <v>22</v>
      </c>
      <c r="AY455" s="164" t="s">
        <v>181</v>
      </c>
    </row>
    <row r="456" spans="2:65" s="1" customFormat="1" ht="24.2" customHeight="1">
      <c r="B456" s="33"/>
      <c r="C456" s="132" t="s">
        <v>668</v>
      </c>
      <c r="D456" s="132" t="s">
        <v>184</v>
      </c>
      <c r="E456" s="133" t="s">
        <v>769</v>
      </c>
      <c r="F456" s="134" t="s">
        <v>770</v>
      </c>
      <c r="G456" s="135" t="s">
        <v>280</v>
      </c>
      <c r="H456" s="136">
        <v>8.4</v>
      </c>
      <c r="I456" s="137"/>
      <c r="J456" s="138">
        <f>ROUND(I456*H456,2)</f>
        <v>0</v>
      </c>
      <c r="K456" s="134" t="s">
        <v>188</v>
      </c>
      <c r="L456" s="33"/>
      <c r="M456" s="139" t="s">
        <v>20</v>
      </c>
      <c r="N456" s="140" t="s">
        <v>45</v>
      </c>
      <c r="P456" s="141">
        <f>O456*H456</f>
        <v>0</v>
      </c>
      <c r="Q456" s="141">
        <v>0</v>
      </c>
      <c r="R456" s="141">
        <f>Q456*H456</f>
        <v>0</v>
      </c>
      <c r="S456" s="141">
        <v>1.174E-2</v>
      </c>
      <c r="T456" s="142">
        <f>S456*H456</f>
        <v>9.8616000000000009E-2</v>
      </c>
      <c r="AR456" s="143" t="s">
        <v>317</v>
      </c>
      <c r="AT456" s="143" t="s">
        <v>184</v>
      </c>
      <c r="AU456" s="143" t="s">
        <v>82</v>
      </c>
      <c r="AY456" s="18" t="s">
        <v>181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8" t="s">
        <v>22</v>
      </c>
      <c r="BK456" s="144">
        <f>ROUND(I456*H456,2)</f>
        <v>0</v>
      </c>
      <c r="BL456" s="18" t="s">
        <v>317</v>
      </c>
      <c r="BM456" s="143" t="s">
        <v>1704</v>
      </c>
    </row>
    <row r="457" spans="2:65" s="1" customFormat="1" ht="11.25">
      <c r="B457" s="33"/>
      <c r="D457" s="145" t="s">
        <v>191</v>
      </c>
      <c r="F457" s="146" t="s">
        <v>772</v>
      </c>
      <c r="I457" s="147"/>
      <c r="L457" s="33"/>
      <c r="M457" s="148"/>
      <c r="T457" s="54"/>
      <c r="AT457" s="18" t="s">
        <v>191</v>
      </c>
      <c r="AU457" s="18" t="s">
        <v>82</v>
      </c>
    </row>
    <row r="458" spans="2:65" s="12" customFormat="1" ht="11.25">
      <c r="B458" s="149"/>
      <c r="D458" s="150" t="s">
        <v>193</v>
      </c>
      <c r="E458" s="151" t="s">
        <v>20</v>
      </c>
      <c r="F458" s="152" t="s">
        <v>1004</v>
      </c>
      <c r="H458" s="151" t="s">
        <v>20</v>
      </c>
      <c r="I458" s="153"/>
      <c r="L458" s="149"/>
      <c r="M458" s="154"/>
      <c r="T458" s="155"/>
      <c r="AT458" s="151" t="s">
        <v>193</v>
      </c>
      <c r="AU458" s="151" t="s">
        <v>82</v>
      </c>
      <c r="AV458" s="12" t="s">
        <v>22</v>
      </c>
      <c r="AW458" s="12" t="s">
        <v>36</v>
      </c>
      <c r="AX458" s="12" t="s">
        <v>74</v>
      </c>
      <c r="AY458" s="151" t="s">
        <v>181</v>
      </c>
    </row>
    <row r="459" spans="2:65" s="12" customFormat="1" ht="11.25">
      <c r="B459" s="149"/>
      <c r="D459" s="150" t="s">
        <v>193</v>
      </c>
      <c r="E459" s="151" t="s">
        <v>20</v>
      </c>
      <c r="F459" s="152" t="s">
        <v>1539</v>
      </c>
      <c r="H459" s="151" t="s">
        <v>20</v>
      </c>
      <c r="I459" s="153"/>
      <c r="L459" s="149"/>
      <c r="M459" s="154"/>
      <c r="T459" s="155"/>
      <c r="AT459" s="151" t="s">
        <v>193</v>
      </c>
      <c r="AU459" s="151" t="s">
        <v>82</v>
      </c>
      <c r="AV459" s="12" t="s">
        <v>22</v>
      </c>
      <c r="AW459" s="12" t="s">
        <v>36</v>
      </c>
      <c r="AX459" s="12" t="s">
        <v>74</v>
      </c>
      <c r="AY459" s="151" t="s">
        <v>181</v>
      </c>
    </row>
    <row r="460" spans="2:65" s="13" customFormat="1" ht="11.25">
      <c r="B460" s="156"/>
      <c r="D460" s="150" t="s">
        <v>193</v>
      </c>
      <c r="E460" s="157" t="s">
        <v>20</v>
      </c>
      <c r="F460" s="158" t="s">
        <v>1705</v>
      </c>
      <c r="H460" s="159">
        <v>10</v>
      </c>
      <c r="I460" s="160"/>
      <c r="L460" s="156"/>
      <c r="M460" s="161"/>
      <c r="T460" s="162"/>
      <c r="AT460" s="157" t="s">
        <v>193</v>
      </c>
      <c r="AU460" s="157" t="s">
        <v>82</v>
      </c>
      <c r="AV460" s="13" t="s">
        <v>82</v>
      </c>
      <c r="AW460" s="13" t="s">
        <v>36</v>
      </c>
      <c r="AX460" s="13" t="s">
        <v>74</v>
      </c>
      <c r="AY460" s="157" t="s">
        <v>181</v>
      </c>
    </row>
    <row r="461" spans="2:65" s="13" customFormat="1" ht="11.25">
      <c r="B461" s="156"/>
      <c r="D461" s="150" t="s">
        <v>193</v>
      </c>
      <c r="E461" s="157" t="s">
        <v>20</v>
      </c>
      <c r="F461" s="158" t="s">
        <v>1706</v>
      </c>
      <c r="H461" s="159">
        <v>-1.6</v>
      </c>
      <c r="I461" s="160"/>
      <c r="L461" s="156"/>
      <c r="M461" s="161"/>
      <c r="T461" s="162"/>
      <c r="AT461" s="157" t="s">
        <v>193</v>
      </c>
      <c r="AU461" s="157" t="s">
        <v>82</v>
      </c>
      <c r="AV461" s="13" t="s">
        <v>82</v>
      </c>
      <c r="AW461" s="13" t="s">
        <v>36</v>
      </c>
      <c r="AX461" s="13" t="s">
        <v>74</v>
      </c>
      <c r="AY461" s="157" t="s">
        <v>181</v>
      </c>
    </row>
    <row r="462" spans="2:65" s="14" customFormat="1" ht="11.25">
      <c r="B462" s="163"/>
      <c r="D462" s="150" t="s">
        <v>193</v>
      </c>
      <c r="E462" s="164" t="s">
        <v>20</v>
      </c>
      <c r="F462" s="165" t="s">
        <v>202</v>
      </c>
      <c r="H462" s="166">
        <v>8.4</v>
      </c>
      <c r="I462" s="167"/>
      <c r="L462" s="163"/>
      <c r="M462" s="168"/>
      <c r="T462" s="169"/>
      <c r="AT462" s="164" t="s">
        <v>193</v>
      </c>
      <c r="AU462" s="164" t="s">
        <v>82</v>
      </c>
      <c r="AV462" s="14" t="s">
        <v>189</v>
      </c>
      <c r="AW462" s="14" t="s">
        <v>36</v>
      </c>
      <c r="AX462" s="14" t="s">
        <v>22</v>
      </c>
      <c r="AY462" s="164" t="s">
        <v>181</v>
      </c>
    </row>
    <row r="463" spans="2:65" s="1" customFormat="1" ht="37.9" customHeight="1">
      <c r="B463" s="33"/>
      <c r="C463" s="132" t="s">
        <v>672</v>
      </c>
      <c r="D463" s="132" t="s">
        <v>184</v>
      </c>
      <c r="E463" s="133" t="s">
        <v>777</v>
      </c>
      <c r="F463" s="134" t="s">
        <v>778</v>
      </c>
      <c r="G463" s="135" t="s">
        <v>280</v>
      </c>
      <c r="H463" s="136">
        <v>8.4</v>
      </c>
      <c r="I463" s="137"/>
      <c r="J463" s="138">
        <f>ROUND(I463*H463,2)</f>
        <v>0</v>
      </c>
      <c r="K463" s="134" t="s">
        <v>188</v>
      </c>
      <c r="L463" s="33"/>
      <c r="M463" s="139" t="s">
        <v>20</v>
      </c>
      <c r="N463" s="140" t="s">
        <v>45</v>
      </c>
      <c r="P463" s="141">
        <f>O463*H463</f>
        <v>0</v>
      </c>
      <c r="Q463" s="141">
        <v>4.2999999999999999E-4</v>
      </c>
      <c r="R463" s="141">
        <f>Q463*H463</f>
        <v>3.6120000000000002E-3</v>
      </c>
      <c r="S463" s="141">
        <v>0</v>
      </c>
      <c r="T463" s="142">
        <f>S463*H463</f>
        <v>0</v>
      </c>
      <c r="AR463" s="143" t="s">
        <v>317</v>
      </c>
      <c r="AT463" s="143" t="s">
        <v>184</v>
      </c>
      <c r="AU463" s="143" t="s">
        <v>82</v>
      </c>
      <c r="AY463" s="18" t="s">
        <v>181</v>
      </c>
      <c r="BE463" s="144">
        <f>IF(N463="základní",J463,0)</f>
        <v>0</v>
      </c>
      <c r="BF463" s="144">
        <f>IF(N463="snížená",J463,0)</f>
        <v>0</v>
      </c>
      <c r="BG463" s="144">
        <f>IF(N463="zákl. přenesená",J463,0)</f>
        <v>0</v>
      </c>
      <c r="BH463" s="144">
        <f>IF(N463="sníž. přenesená",J463,0)</f>
        <v>0</v>
      </c>
      <c r="BI463" s="144">
        <f>IF(N463="nulová",J463,0)</f>
        <v>0</v>
      </c>
      <c r="BJ463" s="18" t="s">
        <v>22</v>
      </c>
      <c r="BK463" s="144">
        <f>ROUND(I463*H463,2)</f>
        <v>0</v>
      </c>
      <c r="BL463" s="18" t="s">
        <v>317</v>
      </c>
      <c r="BM463" s="143" t="s">
        <v>1707</v>
      </c>
    </row>
    <row r="464" spans="2:65" s="1" customFormat="1" ht="11.25">
      <c r="B464" s="33"/>
      <c r="D464" s="145" t="s">
        <v>191</v>
      </c>
      <c r="F464" s="146" t="s">
        <v>780</v>
      </c>
      <c r="I464" s="147"/>
      <c r="L464" s="33"/>
      <c r="M464" s="148"/>
      <c r="T464" s="54"/>
      <c r="AT464" s="18" t="s">
        <v>191</v>
      </c>
      <c r="AU464" s="18" t="s">
        <v>82</v>
      </c>
    </row>
    <row r="465" spans="2:65" s="12" customFormat="1" ht="11.25">
      <c r="B465" s="149"/>
      <c r="D465" s="150" t="s">
        <v>193</v>
      </c>
      <c r="E465" s="151" t="s">
        <v>20</v>
      </c>
      <c r="F465" s="152" t="s">
        <v>1556</v>
      </c>
      <c r="H465" s="151" t="s">
        <v>20</v>
      </c>
      <c r="I465" s="153"/>
      <c r="L465" s="149"/>
      <c r="M465" s="154"/>
      <c r="T465" s="155"/>
      <c r="AT465" s="151" t="s">
        <v>193</v>
      </c>
      <c r="AU465" s="151" t="s">
        <v>82</v>
      </c>
      <c r="AV465" s="12" t="s">
        <v>22</v>
      </c>
      <c r="AW465" s="12" t="s">
        <v>36</v>
      </c>
      <c r="AX465" s="12" t="s">
        <v>74</v>
      </c>
      <c r="AY465" s="151" t="s">
        <v>181</v>
      </c>
    </row>
    <row r="466" spans="2:65" s="13" customFormat="1" ht="11.25">
      <c r="B466" s="156"/>
      <c r="D466" s="150" t="s">
        <v>193</v>
      </c>
      <c r="E466" s="157" t="s">
        <v>20</v>
      </c>
      <c r="F466" s="158" t="s">
        <v>1708</v>
      </c>
      <c r="H466" s="159">
        <v>8.4</v>
      </c>
      <c r="I466" s="160"/>
      <c r="L466" s="156"/>
      <c r="M466" s="161"/>
      <c r="T466" s="162"/>
      <c r="AT466" s="157" t="s">
        <v>193</v>
      </c>
      <c r="AU466" s="157" t="s">
        <v>82</v>
      </c>
      <c r="AV466" s="13" t="s">
        <v>82</v>
      </c>
      <c r="AW466" s="13" t="s">
        <v>36</v>
      </c>
      <c r="AX466" s="13" t="s">
        <v>22</v>
      </c>
      <c r="AY466" s="157" t="s">
        <v>181</v>
      </c>
    </row>
    <row r="467" spans="2:65" s="1" customFormat="1" ht="24.2" customHeight="1">
      <c r="B467" s="33"/>
      <c r="C467" s="177" t="s">
        <v>678</v>
      </c>
      <c r="D467" s="177" t="s">
        <v>309</v>
      </c>
      <c r="E467" s="178" t="s">
        <v>787</v>
      </c>
      <c r="F467" s="179" t="s">
        <v>788</v>
      </c>
      <c r="G467" s="180" t="s">
        <v>280</v>
      </c>
      <c r="H467" s="181">
        <v>9.24</v>
      </c>
      <c r="I467" s="182"/>
      <c r="J467" s="183">
        <f>ROUND(I467*H467,2)</f>
        <v>0</v>
      </c>
      <c r="K467" s="179" t="s">
        <v>188</v>
      </c>
      <c r="L467" s="184"/>
      <c r="M467" s="185" t="s">
        <v>20</v>
      </c>
      <c r="N467" s="186" t="s">
        <v>45</v>
      </c>
      <c r="P467" s="141">
        <f>O467*H467</f>
        <v>0</v>
      </c>
      <c r="Q467" s="141">
        <v>1.98E-3</v>
      </c>
      <c r="R467" s="141">
        <f>Q467*H467</f>
        <v>1.8295200000000001E-2</v>
      </c>
      <c r="S467" s="141">
        <v>0</v>
      </c>
      <c r="T467" s="142">
        <f>S467*H467</f>
        <v>0</v>
      </c>
      <c r="AR467" s="143" t="s">
        <v>431</v>
      </c>
      <c r="AT467" s="143" t="s">
        <v>309</v>
      </c>
      <c r="AU467" s="143" t="s">
        <v>82</v>
      </c>
      <c r="AY467" s="18" t="s">
        <v>181</v>
      </c>
      <c r="BE467" s="144">
        <f>IF(N467="základní",J467,0)</f>
        <v>0</v>
      </c>
      <c r="BF467" s="144">
        <f>IF(N467="snížená",J467,0)</f>
        <v>0</v>
      </c>
      <c r="BG467" s="144">
        <f>IF(N467="zákl. přenesená",J467,0)</f>
        <v>0</v>
      </c>
      <c r="BH467" s="144">
        <f>IF(N467="sníž. přenesená",J467,0)</f>
        <v>0</v>
      </c>
      <c r="BI467" s="144">
        <f>IF(N467="nulová",J467,0)</f>
        <v>0</v>
      </c>
      <c r="BJ467" s="18" t="s">
        <v>22</v>
      </c>
      <c r="BK467" s="144">
        <f>ROUND(I467*H467,2)</f>
        <v>0</v>
      </c>
      <c r="BL467" s="18" t="s">
        <v>317</v>
      </c>
      <c r="BM467" s="143" t="s">
        <v>1709</v>
      </c>
    </row>
    <row r="468" spans="2:65" s="13" customFormat="1" ht="11.25">
      <c r="B468" s="156"/>
      <c r="D468" s="150" t="s">
        <v>193</v>
      </c>
      <c r="F468" s="158" t="s">
        <v>1710</v>
      </c>
      <c r="H468" s="159">
        <v>9.24</v>
      </c>
      <c r="I468" s="160"/>
      <c r="L468" s="156"/>
      <c r="M468" s="161"/>
      <c r="T468" s="162"/>
      <c r="AT468" s="157" t="s">
        <v>193</v>
      </c>
      <c r="AU468" s="157" t="s">
        <v>82</v>
      </c>
      <c r="AV468" s="13" t="s">
        <v>82</v>
      </c>
      <c r="AW468" s="13" t="s">
        <v>4</v>
      </c>
      <c r="AX468" s="13" t="s">
        <v>22</v>
      </c>
      <c r="AY468" s="157" t="s">
        <v>181</v>
      </c>
    </row>
    <row r="469" spans="2:65" s="1" customFormat="1" ht="24.2" customHeight="1">
      <c r="B469" s="33"/>
      <c r="C469" s="132" t="s">
        <v>684</v>
      </c>
      <c r="D469" s="132" t="s">
        <v>184</v>
      </c>
      <c r="E469" s="133" t="s">
        <v>792</v>
      </c>
      <c r="F469" s="134" t="s">
        <v>793</v>
      </c>
      <c r="G469" s="135" t="s">
        <v>211</v>
      </c>
      <c r="H469" s="136">
        <v>25.14</v>
      </c>
      <c r="I469" s="137"/>
      <c r="J469" s="138">
        <f>ROUND(I469*H469,2)</f>
        <v>0</v>
      </c>
      <c r="K469" s="134" t="s">
        <v>188</v>
      </c>
      <c r="L469" s="33"/>
      <c r="M469" s="139" t="s">
        <v>20</v>
      </c>
      <c r="N469" s="140" t="s">
        <v>45</v>
      </c>
      <c r="P469" s="141">
        <f>O469*H469</f>
        <v>0</v>
      </c>
      <c r="Q469" s="141">
        <v>0</v>
      </c>
      <c r="R469" s="141">
        <f>Q469*H469</f>
        <v>0</v>
      </c>
      <c r="S469" s="141">
        <v>8.3169999999999994E-2</v>
      </c>
      <c r="T469" s="142">
        <f>S469*H469</f>
        <v>2.0908937999999999</v>
      </c>
      <c r="AR469" s="143" t="s">
        <v>317</v>
      </c>
      <c r="AT469" s="143" t="s">
        <v>184</v>
      </c>
      <c r="AU469" s="143" t="s">
        <v>82</v>
      </c>
      <c r="AY469" s="18" t="s">
        <v>181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8" t="s">
        <v>22</v>
      </c>
      <c r="BK469" s="144">
        <f>ROUND(I469*H469,2)</f>
        <v>0</v>
      </c>
      <c r="BL469" s="18" t="s">
        <v>317</v>
      </c>
      <c r="BM469" s="143" t="s">
        <v>1711</v>
      </c>
    </row>
    <row r="470" spans="2:65" s="1" customFormat="1" ht="11.25">
      <c r="B470" s="33"/>
      <c r="D470" s="145" t="s">
        <v>191</v>
      </c>
      <c r="F470" s="146" t="s">
        <v>795</v>
      </c>
      <c r="I470" s="147"/>
      <c r="L470" s="33"/>
      <c r="M470" s="148"/>
      <c r="T470" s="54"/>
      <c r="AT470" s="18" t="s">
        <v>191</v>
      </c>
      <c r="AU470" s="18" t="s">
        <v>82</v>
      </c>
    </row>
    <row r="471" spans="2:65" s="12" customFormat="1" ht="11.25">
      <c r="B471" s="149"/>
      <c r="D471" s="150" t="s">
        <v>193</v>
      </c>
      <c r="E471" s="151" t="s">
        <v>20</v>
      </c>
      <c r="F471" s="152" t="s">
        <v>1539</v>
      </c>
      <c r="H471" s="151" t="s">
        <v>20</v>
      </c>
      <c r="I471" s="153"/>
      <c r="L471" s="149"/>
      <c r="M471" s="154"/>
      <c r="T471" s="155"/>
      <c r="AT471" s="151" t="s">
        <v>193</v>
      </c>
      <c r="AU471" s="151" t="s">
        <v>82</v>
      </c>
      <c r="AV471" s="12" t="s">
        <v>22</v>
      </c>
      <c r="AW471" s="12" t="s">
        <v>36</v>
      </c>
      <c r="AX471" s="12" t="s">
        <v>74</v>
      </c>
      <c r="AY471" s="151" t="s">
        <v>181</v>
      </c>
    </row>
    <row r="472" spans="2:65" s="13" customFormat="1" ht="11.25">
      <c r="B472" s="156"/>
      <c r="D472" s="150" t="s">
        <v>193</v>
      </c>
      <c r="E472" s="157" t="s">
        <v>20</v>
      </c>
      <c r="F472" s="158" t="s">
        <v>1540</v>
      </c>
      <c r="H472" s="159">
        <v>24.3</v>
      </c>
      <c r="I472" s="160"/>
      <c r="L472" s="156"/>
      <c r="M472" s="161"/>
      <c r="T472" s="162"/>
      <c r="AT472" s="157" t="s">
        <v>193</v>
      </c>
      <c r="AU472" s="157" t="s">
        <v>82</v>
      </c>
      <c r="AV472" s="13" t="s">
        <v>82</v>
      </c>
      <c r="AW472" s="13" t="s">
        <v>36</v>
      </c>
      <c r="AX472" s="13" t="s">
        <v>74</v>
      </c>
      <c r="AY472" s="157" t="s">
        <v>181</v>
      </c>
    </row>
    <row r="473" spans="2:65" s="13" customFormat="1" ht="11.25">
      <c r="B473" s="156"/>
      <c r="D473" s="150" t="s">
        <v>193</v>
      </c>
      <c r="E473" s="157" t="s">
        <v>20</v>
      </c>
      <c r="F473" s="158" t="s">
        <v>1582</v>
      </c>
      <c r="H473" s="159">
        <v>0.24</v>
      </c>
      <c r="I473" s="160"/>
      <c r="L473" s="156"/>
      <c r="M473" s="161"/>
      <c r="T473" s="162"/>
      <c r="AT473" s="157" t="s">
        <v>193</v>
      </c>
      <c r="AU473" s="157" t="s">
        <v>82</v>
      </c>
      <c r="AV473" s="13" t="s">
        <v>82</v>
      </c>
      <c r="AW473" s="13" t="s">
        <v>36</v>
      </c>
      <c r="AX473" s="13" t="s">
        <v>74</v>
      </c>
      <c r="AY473" s="157" t="s">
        <v>181</v>
      </c>
    </row>
    <row r="474" spans="2:65" s="13" customFormat="1" ht="11.25">
      <c r="B474" s="156"/>
      <c r="D474" s="150" t="s">
        <v>193</v>
      </c>
      <c r="E474" s="157" t="s">
        <v>20</v>
      </c>
      <c r="F474" s="158" t="s">
        <v>1583</v>
      </c>
      <c r="H474" s="159">
        <v>0.16</v>
      </c>
      <c r="I474" s="160"/>
      <c r="L474" s="156"/>
      <c r="M474" s="161"/>
      <c r="T474" s="162"/>
      <c r="AT474" s="157" t="s">
        <v>193</v>
      </c>
      <c r="AU474" s="157" t="s">
        <v>82</v>
      </c>
      <c r="AV474" s="13" t="s">
        <v>82</v>
      </c>
      <c r="AW474" s="13" t="s">
        <v>36</v>
      </c>
      <c r="AX474" s="13" t="s">
        <v>74</v>
      </c>
      <c r="AY474" s="157" t="s">
        <v>181</v>
      </c>
    </row>
    <row r="475" spans="2:65" s="13" customFormat="1" ht="11.25">
      <c r="B475" s="156"/>
      <c r="D475" s="150" t="s">
        <v>193</v>
      </c>
      <c r="E475" s="157" t="s">
        <v>20</v>
      </c>
      <c r="F475" s="158" t="s">
        <v>391</v>
      </c>
      <c r="H475" s="159">
        <v>0.08</v>
      </c>
      <c r="I475" s="160"/>
      <c r="L475" s="156"/>
      <c r="M475" s="161"/>
      <c r="T475" s="162"/>
      <c r="AT475" s="157" t="s">
        <v>193</v>
      </c>
      <c r="AU475" s="157" t="s">
        <v>82</v>
      </c>
      <c r="AV475" s="13" t="s">
        <v>82</v>
      </c>
      <c r="AW475" s="13" t="s">
        <v>36</v>
      </c>
      <c r="AX475" s="13" t="s">
        <v>74</v>
      </c>
      <c r="AY475" s="157" t="s">
        <v>181</v>
      </c>
    </row>
    <row r="476" spans="2:65" s="13" customFormat="1" ht="11.25">
      <c r="B476" s="156"/>
      <c r="D476" s="150" t="s">
        <v>193</v>
      </c>
      <c r="E476" s="157" t="s">
        <v>20</v>
      </c>
      <c r="F476" s="158" t="s">
        <v>1584</v>
      </c>
      <c r="H476" s="159">
        <v>0.36</v>
      </c>
      <c r="I476" s="160"/>
      <c r="L476" s="156"/>
      <c r="M476" s="161"/>
      <c r="T476" s="162"/>
      <c r="AT476" s="157" t="s">
        <v>193</v>
      </c>
      <c r="AU476" s="157" t="s">
        <v>82</v>
      </c>
      <c r="AV476" s="13" t="s">
        <v>82</v>
      </c>
      <c r="AW476" s="13" t="s">
        <v>36</v>
      </c>
      <c r="AX476" s="13" t="s">
        <v>74</v>
      </c>
      <c r="AY476" s="157" t="s">
        <v>181</v>
      </c>
    </row>
    <row r="477" spans="2:65" s="14" customFormat="1" ht="11.25">
      <c r="B477" s="163"/>
      <c r="D477" s="150" t="s">
        <v>193</v>
      </c>
      <c r="E477" s="164" t="s">
        <v>20</v>
      </c>
      <c r="F477" s="165" t="s">
        <v>202</v>
      </c>
      <c r="H477" s="166">
        <v>25.14</v>
      </c>
      <c r="I477" s="167"/>
      <c r="L477" s="163"/>
      <c r="M477" s="168"/>
      <c r="T477" s="169"/>
      <c r="AT477" s="164" t="s">
        <v>193</v>
      </c>
      <c r="AU477" s="164" t="s">
        <v>82</v>
      </c>
      <c r="AV477" s="14" t="s">
        <v>189</v>
      </c>
      <c r="AW477" s="14" t="s">
        <v>36</v>
      </c>
      <c r="AX477" s="14" t="s">
        <v>22</v>
      </c>
      <c r="AY477" s="164" t="s">
        <v>181</v>
      </c>
    </row>
    <row r="478" spans="2:65" s="1" customFormat="1" ht="37.9" customHeight="1">
      <c r="B478" s="33"/>
      <c r="C478" s="132" t="s">
        <v>691</v>
      </c>
      <c r="D478" s="132" t="s">
        <v>184</v>
      </c>
      <c r="E478" s="133" t="s">
        <v>799</v>
      </c>
      <c r="F478" s="134" t="s">
        <v>800</v>
      </c>
      <c r="G478" s="135" t="s">
        <v>211</v>
      </c>
      <c r="H478" s="136">
        <v>23.98</v>
      </c>
      <c r="I478" s="137"/>
      <c r="J478" s="138">
        <f>ROUND(I478*H478,2)</f>
        <v>0</v>
      </c>
      <c r="K478" s="134" t="s">
        <v>188</v>
      </c>
      <c r="L478" s="33"/>
      <c r="M478" s="139" t="s">
        <v>20</v>
      </c>
      <c r="N478" s="140" t="s">
        <v>45</v>
      </c>
      <c r="P478" s="141">
        <f>O478*H478</f>
        <v>0</v>
      </c>
      <c r="Q478" s="141">
        <v>9.0900000000000009E-3</v>
      </c>
      <c r="R478" s="141">
        <f>Q478*H478</f>
        <v>0.21797820000000001</v>
      </c>
      <c r="S478" s="141">
        <v>0</v>
      </c>
      <c r="T478" s="142">
        <f>S478*H478</f>
        <v>0</v>
      </c>
      <c r="AR478" s="143" t="s">
        <v>317</v>
      </c>
      <c r="AT478" s="143" t="s">
        <v>184</v>
      </c>
      <c r="AU478" s="143" t="s">
        <v>82</v>
      </c>
      <c r="AY478" s="18" t="s">
        <v>181</v>
      </c>
      <c r="BE478" s="144">
        <f>IF(N478="základní",J478,0)</f>
        <v>0</v>
      </c>
      <c r="BF478" s="144">
        <f>IF(N478="snížená",J478,0)</f>
        <v>0</v>
      </c>
      <c r="BG478" s="144">
        <f>IF(N478="zákl. přenesená",J478,0)</f>
        <v>0</v>
      </c>
      <c r="BH478" s="144">
        <f>IF(N478="sníž. přenesená",J478,0)</f>
        <v>0</v>
      </c>
      <c r="BI478" s="144">
        <f>IF(N478="nulová",J478,0)</f>
        <v>0</v>
      </c>
      <c r="BJ478" s="18" t="s">
        <v>22</v>
      </c>
      <c r="BK478" s="144">
        <f>ROUND(I478*H478,2)</f>
        <v>0</v>
      </c>
      <c r="BL478" s="18" t="s">
        <v>317</v>
      </c>
      <c r="BM478" s="143" t="s">
        <v>1712</v>
      </c>
    </row>
    <row r="479" spans="2:65" s="1" customFormat="1" ht="11.25">
      <c r="B479" s="33"/>
      <c r="D479" s="145" t="s">
        <v>191</v>
      </c>
      <c r="F479" s="146" t="s">
        <v>802</v>
      </c>
      <c r="I479" s="147"/>
      <c r="L479" s="33"/>
      <c r="M479" s="148"/>
      <c r="T479" s="54"/>
      <c r="AT479" s="18" t="s">
        <v>191</v>
      </c>
      <c r="AU479" s="18" t="s">
        <v>82</v>
      </c>
    </row>
    <row r="480" spans="2:65" s="12" customFormat="1" ht="11.25">
      <c r="B480" s="149"/>
      <c r="D480" s="150" t="s">
        <v>193</v>
      </c>
      <c r="E480" s="151" t="s">
        <v>20</v>
      </c>
      <c r="F480" s="152" t="s">
        <v>1556</v>
      </c>
      <c r="H480" s="151" t="s">
        <v>20</v>
      </c>
      <c r="I480" s="153"/>
      <c r="L480" s="149"/>
      <c r="M480" s="154"/>
      <c r="T480" s="155"/>
      <c r="AT480" s="151" t="s">
        <v>193</v>
      </c>
      <c r="AU480" s="151" t="s">
        <v>82</v>
      </c>
      <c r="AV480" s="12" t="s">
        <v>22</v>
      </c>
      <c r="AW480" s="12" t="s">
        <v>36</v>
      </c>
      <c r="AX480" s="12" t="s">
        <v>74</v>
      </c>
      <c r="AY480" s="151" t="s">
        <v>181</v>
      </c>
    </row>
    <row r="481" spans="2:65" s="13" customFormat="1" ht="11.25">
      <c r="B481" s="156"/>
      <c r="D481" s="150" t="s">
        <v>193</v>
      </c>
      <c r="E481" s="157" t="s">
        <v>20</v>
      </c>
      <c r="F481" s="158" t="s">
        <v>1573</v>
      </c>
      <c r="H481" s="159">
        <v>23.5</v>
      </c>
      <c r="I481" s="160"/>
      <c r="L481" s="156"/>
      <c r="M481" s="161"/>
      <c r="T481" s="162"/>
      <c r="AT481" s="157" t="s">
        <v>193</v>
      </c>
      <c r="AU481" s="157" t="s">
        <v>82</v>
      </c>
      <c r="AV481" s="13" t="s">
        <v>82</v>
      </c>
      <c r="AW481" s="13" t="s">
        <v>36</v>
      </c>
      <c r="AX481" s="13" t="s">
        <v>74</v>
      </c>
      <c r="AY481" s="157" t="s">
        <v>181</v>
      </c>
    </row>
    <row r="482" spans="2:65" s="13" customFormat="1" ht="11.25">
      <c r="B482" s="156"/>
      <c r="D482" s="150" t="s">
        <v>193</v>
      </c>
      <c r="E482" s="157" t="s">
        <v>20</v>
      </c>
      <c r="F482" s="158" t="s">
        <v>1701</v>
      </c>
      <c r="H482" s="159">
        <v>0.48</v>
      </c>
      <c r="I482" s="160"/>
      <c r="L482" s="156"/>
      <c r="M482" s="161"/>
      <c r="T482" s="162"/>
      <c r="AT482" s="157" t="s">
        <v>193</v>
      </c>
      <c r="AU482" s="157" t="s">
        <v>82</v>
      </c>
      <c r="AV482" s="13" t="s">
        <v>82</v>
      </c>
      <c r="AW482" s="13" t="s">
        <v>36</v>
      </c>
      <c r="AX482" s="13" t="s">
        <v>74</v>
      </c>
      <c r="AY482" s="157" t="s">
        <v>181</v>
      </c>
    </row>
    <row r="483" spans="2:65" s="14" customFormat="1" ht="11.25">
      <c r="B483" s="163"/>
      <c r="D483" s="150" t="s">
        <v>193</v>
      </c>
      <c r="E483" s="164" t="s">
        <v>20</v>
      </c>
      <c r="F483" s="165" t="s">
        <v>202</v>
      </c>
      <c r="H483" s="166">
        <v>23.98</v>
      </c>
      <c r="I483" s="167"/>
      <c r="L483" s="163"/>
      <c r="M483" s="168"/>
      <c r="T483" s="169"/>
      <c r="AT483" s="164" t="s">
        <v>193</v>
      </c>
      <c r="AU483" s="164" t="s">
        <v>82</v>
      </c>
      <c r="AV483" s="14" t="s">
        <v>189</v>
      </c>
      <c r="AW483" s="14" t="s">
        <v>36</v>
      </c>
      <c r="AX483" s="14" t="s">
        <v>22</v>
      </c>
      <c r="AY483" s="164" t="s">
        <v>181</v>
      </c>
    </row>
    <row r="484" spans="2:65" s="1" customFormat="1" ht="33" customHeight="1">
      <c r="B484" s="33"/>
      <c r="C484" s="177" t="s">
        <v>699</v>
      </c>
      <c r="D484" s="177" t="s">
        <v>309</v>
      </c>
      <c r="E484" s="178" t="s">
        <v>804</v>
      </c>
      <c r="F484" s="179" t="s">
        <v>805</v>
      </c>
      <c r="G484" s="180" t="s">
        <v>211</v>
      </c>
      <c r="H484" s="181">
        <v>27.577000000000002</v>
      </c>
      <c r="I484" s="182"/>
      <c r="J484" s="183">
        <f>ROUND(I484*H484,2)</f>
        <v>0</v>
      </c>
      <c r="K484" s="179" t="s">
        <v>188</v>
      </c>
      <c r="L484" s="184"/>
      <c r="M484" s="185" t="s">
        <v>20</v>
      </c>
      <c r="N484" s="186" t="s">
        <v>45</v>
      </c>
      <c r="P484" s="141">
        <f>O484*H484</f>
        <v>0</v>
      </c>
      <c r="Q484" s="141">
        <v>2.1999999999999999E-2</v>
      </c>
      <c r="R484" s="141">
        <f>Q484*H484</f>
        <v>0.60669399999999996</v>
      </c>
      <c r="S484" s="141">
        <v>0</v>
      </c>
      <c r="T484" s="142">
        <f>S484*H484</f>
        <v>0</v>
      </c>
      <c r="AR484" s="143" t="s">
        <v>431</v>
      </c>
      <c r="AT484" s="143" t="s">
        <v>309</v>
      </c>
      <c r="AU484" s="143" t="s">
        <v>82</v>
      </c>
      <c r="AY484" s="18" t="s">
        <v>181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8" t="s">
        <v>22</v>
      </c>
      <c r="BK484" s="144">
        <f>ROUND(I484*H484,2)</f>
        <v>0</v>
      </c>
      <c r="BL484" s="18" t="s">
        <v>317</v>
      </c>
      <c r="BM484" s="143" t="s">
        <v>1713</v>
      </c>
    </row>
    <row r="485" spans="2:65" s="13" customFormat="1" ht="11.25">
      <c r="B485" s="156"/>
      <c r="D485" s="150" t="s">
        <v>193</v>
      </c>
      <c r="F485" s="158" t="s">
        <v>1714</v>
      </c>
      <c r="H485" s="159">
        <v>27.577000000000002</v>
      </c>
      <c r="I485" s="160"/>
      <c r="L485" s="156"/>
      <c r="M485" s="161"/>
      <c r="T485" s="162"/>
      <c r="AT485" s="157" t="s">
        <v>193</v>
      </c>
      <c r="AU485" s="157" t="s">
        <v>82</v>
      </c>
      <c r="AV485" s="13" t="s">
        <v>82</v>
      </c>
      <c r="AW485" s="13" t="s">
        <v>4</v>
      </c>
      <c r="AX485" s="13" t="s">
        <v>22</v>
      </c>
      <c r="AY485" s="157" t="s">
        <v>181</v>
      </c>
    </row>
    <row r="486" spans="2:65" s="1" customFormat="1" ht="24.2" customHeight="1">
      <c r="B486" s="33"/>
      <c r="C486" s="132" t="s">
        <v>703</v>
      </c>
      <c r="D486" s="132" t="s">
        <v>184</v>
      </c>
      <c r="E486" s="133" t="s">
        <v>809</v>
      </c>
      <c r="F486" s="134" t="s">
        <v>810</v>
      </c>
      <c r="G486" s="135" t="s">
        <v>211</v>
      </c>
      <c r="H486" s="136">
        <v>29.167999999999999</v>
      </c>
      <c r="I486" s="137"/>
      <c r="J486" s="138">
        <f>ROUND(I486*H486,2)</f>
        <v>0</v>
      </c>
      <c r="K486" s="134" t="s">
        <v>188</v>
      </c>
      <c r="L486" s="33"/>
      <c r="M486" s="139" t="s">
        <v>20</v>
      </c>
      <c r="N486" s="140" t="s">
        <v>45</v>
      </c>
      <c r="P486" s="141">
        <f>O486*H486</f>
        <v>0</v>
      </c>
      <c r="Q486" s="141">
        <v>1.5E-3</v>
      </c>
      <c r="R486" s="141">
        <f>Q486*H486</f>
        <v>4.3751999999999999E-2</v>
      </c>
      <c r="S486" s="141">
        <v>0</v>
      </c>
      <c r="T486" s="142">
        <f>S486*H486</f>
        <v>0</v>
      </c>
      <c r="AR486" s="143" t="s">
        <v>317</v>
      </c>
      <c r="AT486" s="143" t="s">
        <v>184</v>
      </c>
      <c r="AU486" s="143" t="s">
        <v>82</v>
      </c>
      <c r="AY486" s="18" t="s">
        <v>181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8" t="s">
        <v>22</v>
      </c>
      <c r="BK486" s="144">
        <f>ROUND(I486*H486,2)</f>
        <v>0</v>
      </c>
      <c r="BL486" s="18" t="s">
        <v>317</v>
      </c>
      <c r="BM486" s="143" t="s">
        <v>1715</v>
      </c>
    </row>
    <row r="487" spans="2:65" s="1" customFormat="1" ht="11.25">
      <c r="B487" s="33"/>
      <c r="D487" s="145" t="s">
        <v>191</v>
      </c>
      <c r="F487" s="146" t="s">
        <v>812</v>
      </c>
      <c r="I487" s="147"/>
      <c r="L487" s="33"/>
      <c r="M487" s="148"/>
      <c r="T487" s="54"/>
      <c r="AT487" s="18" t="s">
        <v>191</v>
      </c>
      <c r="AU487" s="18" t="s">
        <v>82</v>
      </c>
    </row>
    <row r="488" spans="2:65" s="12" customFormat="1" ht="11.25">
      <c r="B488" s="149"/>
      <c r="D488" s="150" t="s">
        <v>193</v>
      </c>
      <c r="E488" s="151" t="s">
        <v>20</v>
      </c>
      <c r="F488" s="152" t="s">
        <v>1556</v>
      </c>
      <c r="H488" s="151" t="s">
        <v>20</v>
      </c>
      <c r="I488" s="153"/>
      <c r="L488" s="149"/>
      <c r="M488" s="154"/>
      <c r="T488" s="155"/>
      <c r="AT488" s="151" t="s">
        <v>193</v>
      </c>
      <c r="AU488" s="151" t="s">
        <v>82</v>
      </c>
      <c r="AV488" s="12" t="s">
        <v>22</v>
      </c>
      <c r="AW488" s="12" t="s">
        <v>36</v>
      </c>
      <c r="AX488" s="12" t="s">
        <v>74</v>
      </c>
      <c r="AY488" s="151" t="s">
        <v>181</v>
      </c>
    </row>
    <row r="489" spans="2:65" s="13" customFormat="1" ht="11.25">
      <c r="B489" s="156"/>
      <c r="D489" s="150" t="s">
        <v>193</v>
      </c>
      <c r="E489" s="157" t="s">
        <v>20</v>
      </c>
      <c r="F489" s="158" t="s">
        <v>1573</v>
      </c>
      <c r="H489" s="159">
        <v>23.5</v>
      </c>
      <c r="I489" s="160"/>
      <c r="L489" s="156"/>
      <c r="M489" s="161"/>
      <c r="T489" s="162"/>
      <c r="AT489" s="157" t="s">
        <v>193</v>
      </c>
      <c r="AU489" s="157" t="s">
        <v>82</v>
      </c>
      <c r="AV489" s="13" t="s">
        <v>82</v>
      </c>
      <c r="AW489" s="13" t="s">
        <v>36</v>
      </c>
      <c r="AX489" s="13" t="s">
        <v>74</v>
      </c>
      <c r="AY489" s="157" t="s">
        <v>181</v>
      </c>
    </row>
    <row r="490" spans="2:65" s="13" customFormat="1" ht="11.25">
      <c r="B490" s="156"/>
      <c r="D490" s="150" t="s">
        <v>193</v>
      </c>
      <c r="E490" s="157" t="s">
        <v>20</v>
      </c>
      <c r="F490" s="158" t="s">
        <v>1701</v>
      </c>
      <c r="H490" s="159">
        <v>0.48</v>
      </c>
      <c r="I490" s="160"/>
      <c r="L490" s="156"/>
      <c r="M490" s="161"/>
      <c r="T490" s="162"/>
      <c r="AT490" s="157" t="s">
        <v>193</v>
      </c>
      <c r="AU490" s="157" t="s">
        <v>82</v>
      </c>
      <c r="AV490" s="13" t="s">
        <v>82</v>
      </c>
      <c r="AW490" s="13" t="s">
        <v>36</v>
      </c>
      <c r="AX490" s="13" t="s">
        <v>74</v>
      </c>
      <c r="AY490" s="157" t="s">
        <v>181</v>
      </c>
    </row>
    <row r="491" spans="2:65" s="13" customFormat="1" ht="11.25">
      <c r="B491" s="156"/>
      <c r="D491" s="150" t="s">
        <v>193</v>
      </c>
      <c r="E491" s="157" t="s">
        <v>20</v>
      </c>
      <c r="F491" s="158" t="s">
        <v>1716</v>
      </c>
      <c r="H491" s="159">
        <v>6.2279999999999998</v>
      </c>
      <c r="I491" s="160"/>
      <c r="L491" s="156"/>
      <c r="M491" s="161"/>
      <c r="T491" s="162"/>
      <c r="AT491" s="157" t="s">
        <v>193</v>
      </c>
      <c r="AU491" s="157" t="s">
        <v>82</v>
      </c>
      <c r="AV491" s="13" t="s">
        <v>82</v>
      </c>
      <c r="AW491" s="13" t="s">
        <v>36</v>
      </c>
      <c r="AX491" s="13" t="s">
        <v>74</v>
      </c>
      <c r="AY491" s="157" t="s">
        <v>181</v>
      </c>
    </row>
    <row r="492" spans="2:65" s="13" customFormat="1" ht="11.25">
      <c r="B492" s="156"/>
      <c r="D492" s="150" t="s">
        <v>193</v>
      </c>
      <c r="E492" s="157" t="s">
        <v>20</v>
      </c>
      <c r="F492" s="158" t="s">
        <v>1717</v>
      </c>
      <c r="H492" s="159">
        <v>-1.04</v>
      </c>
      <c r="I492" s="160"/>
      <c r="L492" s="156"/>
      <c r="M492" s="161"/>
      <c r="T492" s="162"/>
      <c r="AT492" s="157" t="s">
        <v>193</v>
      </c>
      <c r="AU492" s="157" t="s">
        <v>82</v>
      </c>
      <c r="AV492" s="13" t="s">
        <v>82</v>
      </c>
      <c r="AW492" s="13" t="s">
        <v>36</v>
      </c>
      <c r="AX492" s="13" t="s">
        <v>74</v>
      </c>
      <c r="AY492" s="157" t="s">
        <v>181</v>
      </c>
    </row>
    <row r="493" spans="2:65" s="14" customFormat="1" ht="11.25">
      <c r="B493" s="163"/>
      <c r="D493" s="150" t="s">
        <v>193</v>
      </c>
      <c r="E493" s="164" t="s">
        <v>20</v>
      </c>
      <c r="F493" s="165" t="s">
        <v>202</v>
      </c>
      <c r="H493" s="166">
        <v>29.167999999999999</v>
      </c>
      <c r="I493" s="167"/>
      <c r="L493" s="163"/>
      <c r="M493" s="168"/>
      <c r="T493" s="169"/>
      <c r="AT493" s="164" t="s">
        <v>193</v>
      </c>
      <c r="AU493" s="164" t="s">
        <v>82</v>
      </c>
      <c r="AV493" s="14" t="s">
        <v>189</v>
      </c>
      <c r="AW493" s="14" t="s">
        <v>36</v>
      </c>
      <c r="AX493" s="14" t="s">
        <v>22</v>
      </c>
      <c r="AY493" s="164" t="s">
        <v>181</v>
      </c>
    </row>
    <row r="494" spans="2:65" s="1" customFormat="1" ht="16.5" customHeight="1">
      <c r="B494" s="33"/>
      <c r="C494" s="132" t="s">
        <v>707</v>
      </c>
      <c r="D494" s="132" t="s">
        <v>184</v>
      </c>
      <c r="E494" s="133" t="s">
        <v>818</v>
      </c>
      <c r="F494" s="134" t="s">
        <v>819</v>
      </c>
      <c r="G494" s="135" t="s">
        <v>280</v>
      </c>
      <c r="H494" s="136">
        <v>41.52</v>
      </c>
      <c r="I494" s="137"/>
      <c r="J494" s="138">
        <f>ROUND(I494*H494,2)</f>
        <v>0</v>
      </c>
      <c r="K494" s="134" t="s">
        <v>188</v>
      </c>
      <c r="L494" s="33"/>
      <c r="M494" s="139" t="s">
        <v>20</v>
      </c>
      <c r="N494" s="140" t="s">
        <v>45</v>
      </c>
      <c r="P494" s="141">
        <f>O494*H494</f>
        <v>0</v>
      </c>
      <c r="Q494" s="141">
        <v>9.0000000000000006E-5</v>
      </c>
      <c r="R494" s="141">
        <f>Q494*H494</f>
        <v>3.7368000000000006E-3</v>
      </c>
      <c r="S494" s="141">
        <v>0</v>
      </c>
      <c r="T494" s="142">
        <f>S494*H494</f>
        <v>0</v>
      </c>
      <c r="AR494" s="143" t="s">
        <v>317</v>
      </c>
      <c r="AT494" s="143" t="s">
        <v>184</v>
      </c>
      <c r="AU494" s="143" t="s">
        <v>82</v>
      </c>
      <c r="AY494" s="18" t="s">
        <v>181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8" t="s">
        <v>22</v>
      </c>
      <c r="BK494" s="144">
        <f>ROUND(I494*H494,2)</f>
        <v>0</v>
      </c>
      <c r="BL494" s="18" t="s">
        <v>317</v>
      </c>
      <c r="BM494" s="143" t="s">
        <v>1718</v>
      </c>
    </row>
    <row r="495" spans="2:65" s="1" customFormat="1" ht="11.25">
      <c r="B495" s="33"/>
      <c r="D495" s="145" t="s">
        <v>191</v>
      </c>
      <c r="F495" s="146" t="s">
        <v>821</v>
      </c>
      <c r="I495" s="147"/>
      <c r="L495" s="33"/>
      <c r="M495" s="148"/>
      <c r="T495" s="54"/>
      <c r="AT495" s="18" t="s">
        <v>191</v>
      </c>
      <c r="AU495" s="18" t="s">
        <v>82</v>
      </c>
    </row>
    <row r="496" spans="2:65" s="12" customFormat="1" ht="11.25">
      <c r="B496" s="149"/>
      <c r="D496" s="150" t="s">
        <v>193</v>
      </c>
      <c r="E496" s="151" t="s">
        <v>20</v>
      </c>
      <c r="F496" s="152" t="s">
        <v>1556</v>
      </c>
      <c r="H496" s="151" t="s">
        <v>20</v>
      </c>
      <c r="I496" s="153"/>
      <c r="L496" s="149"/>
      <c r="M496" s="154"/>
      <c r="T496" s="155"/>
      <c r="AT496" s="151" t="s">
        <v>193</v>
      </c>
      <c r="AU496" s="151" t="s">
        <v>82</v>
      </c>
      <c r="AV496" s="12" t="s">
        <v>22</v>
      </c>
      <c r="AW496" s="12" t="s">
        <v>36</v>
      </c>
      <c r="AX496" s="12" t="s">
        <v>74</v>
      </c>
      <c r="AY496" s="151" t="s">
        <v>181</v>
      </c>
    </row>
    <row r="497" spans="2:65" s="13" customFormat="1" ht="11.25">
      <c r="B497" s="156"/>
      <c r="D497" s="150" t="s">
        <v>193</v>
      </c>
      <c r="E497" s="157" t="s">
        <v>20</v>
      </c>
      <c r="F497" s="158" t="s">
        <v>1719</v>
      </c>
      <c r="H497" s="159">
        <v>41.52</v>
      </c>
      <c r="I497" s="160"/>
      <c r="L497" s="156"/>
      <c r="M497" s="161"/>
      <c r="T497" s="162"/>
      <c r="AT497" s="157" t="s">
        <v>193</v>
      </c>
      <c r="AU497" s="157" t="s">
        <v>82</v>
      </c>
      <c r="AV497" s="13" t="s">
        <v>82</v>
      </c>
      <c r="AW497" s="13" t="s">
        <v>36</v>
      </c>
      <c r="AX497" s="13" t="s">
        <v>22</v>
      </c>
      <c r="AY497" s="157" t="s">
        <v>181</v>
      </c>
    </row>
    <row r="498" spans="2:65" s="1" customFormat="1" ht="24.2" customHeight="1">
      <c r="B498" s="33"/>
      <c r="C498" s="132" t="s">
        <v>712</v>
      </c>
      <c r="D498" s="132" t="s">
        <v>184</v>
      </c>
      <c r="E498" s="133" t="s">
        <v>826</v>
      </c>
      <c r="F498" s="134" t="s">
        <v>827</v>
      </c>
      <c r="G498" s="135" t="s">
        <v>280</v>
      </c>
      <c r="H498" s="136">
        <v>41.52</v>
      </c>
      <c r="I498" s="137"/>
      <c r="J498" s="138">
        <f>ROUND(I498*H498,2)</f>
        <v>0</v>
      </c>
      <c r="K498" s="134" t="s">
        <v>188</v>
      </c>
      <c r="L498" s="33"/>
      <c r="M498" s="139" t="s">
        <v>20</v>
      </c>
      <c r="N498" s="140" t="s">
        <v>45</v>
      </c>
      <c r="P498" s="141">
        <f>O498*H498</f>
        <v>0</v>
      </c>
      <c r="Q498" s="141">
        <v>2.0000000000000002E-5</v>
      </c>
      <c r="R498" s="141">
        <f>Q498*H498</f>
        <v>8.3040000000000013E-4</v>
      </c>
      <c r="S498" s="141">
        <v>0</v>
      </c>
      <c r="T498" s="142">
        <f>S498*H498</f>
        <v>0</v>
      </c>
      <c r="AR498" s="143" t="s">
        <v>317</v>
      </c>
      <c r="AT498" s="143" t="s">
        <v>184</v>
      </c>
      <c r="AU498" s="143" t="s">
        <v>82</v>
      </c>
      <c r="AY498" s="18" t="s">
        <v>181</v>
      </c>
      <c r="BE498" s="144">
        <f>IF(N498="základní",J498,0)</f>
        <v>0</v>
      </c>
      <c r="BF498" s="144">
        <f>IF(N498="snížená",J498,0)</f>
        <v>0</v>
      </c>
      <c r="BG498" s="144">
        <f>IF(N498="zákl. přenesená",J498,0)</f>
        <v>0</v>
      </c>
      <c r="BH498" s="144">
        <f>IF(N498="sníž. přenesená",J498,0)</f>
        <v>0</v>
      </c>
      <c r="BI498" s="144">
        <f>IF(N498="nulová",J498,0)</f>
        <v>0</v>
      </c>
      <c r="BJ498" s="18" t="s">
        <v>22</v>
      </c>
      <c r="BK498" s="144">
        <f>ROUND(I498*H498,2)</f>
        <v>0</v>
      </c>
      <c r="BL498" s="18" t="s">
        <v>317</v>
      </c>
      <c r="BM498" s="143" t="s">
        <v>1720</v>
      </c>
    </row>
    <row r="499" spans="2:65" s="1" customFormat="1" ht="11.25">
      <c r="B499" s="33"/>
      <c r="D499" s="145" t="s">
        <v>191</v>
      </c>
      <c r="F499" s="146" t="s">
        <v>829</v>
      </c>
      <c r="I499" s="147"/>
      <c r="L499" s="33"/>
      <c r="M499" s="148"/>
      <c r="T499" s="54"/>
      <c r="AT499" s="18" t="s">
        <v>191</v>
      </c>
      <c r="AU499" s="18" t="s">
        <v>82</v>
      </c>
    </row>
    <row r="500" spans="2:65" s="12" customFormat="1" ht="11.25">
      <c r="B500" s="149"/>
      <c r="D500" s="150" t="s">
        <v>193</v>
      </c>
      <c r="E500" s="151" t="s">
        <v>20</v>
      </c>
      <c r="F500" s="152" t="s">
        <v>1556</v>
      </c>
      <c r="H500" s="151" t="s">
        <v>20</v>
      </c>
      <c r="I500" s="153"/>
      <c r="L500" s="149"/>
      <c r="M500" s="154"/>
      <c r="T500" s="155"/>
      <c r="AT500" s="151" t="s">
        <v>193</v>
      </c>
      <c r="AU500" s="151" t="s">
        <v>82</v>
      </c>
      <c r="AV500" s="12" t="s">
        <v>22</v>
      </c>
      <c r="AW500" s="12" t="s">
        <v>36</v>
      </c>
      <c r="AX500" s="12" t="s">
        <v>74</v>
      </c>
      <c r="AY500" s="151" t="s">
        <v>181</v>
      </c>
    </row>
    <row r="501" spans="2:65" s="13" customFormat="1" ht="11.25">
      <c r="B501" s="156"/>
      <c r="D501" s="150" t="s">
        <v>193</v>
      </c>
      <c r="E501" s="157" t="s">
        <v>20</v>
      </c>
      <c r="F501" s="158" t="s">
        <v>1719</v>
      </c>
      <c r="H501" s="159">
        <v>41.52</v>
      </c>
      <c r="I501" s="160"/>
      <c r="L501" s="156"/>
      <c r="M501" s="161"/>
      <c r="T501" s="162"/>
      <c r="AT501" s="157" t="s">
        <v>193</v>
      </c>
      <c r="AU501" s="157" t="s">
        <v>82</v>
      </c>
      <c r="AV501" s="13" t="s">
        <v>82</v>
      </c>
      <c r="AW501" s="13" t="s">
        <v>36</v>
      </c>
      <c r="AX501" s="13" t="s">
        <v>22</v>
      </c>
      <c r="AY501" s="157" t="s">
        <v>181</v>
      </c>
    </row>
    <row r="502" spans="2:65" s="1" customFormat="1" ht="24.2" customHeight="1">
      <c r="B502" s="33"/>
      <c r="C502" s="132" t="s">
        <v>716</v>
      </c>
      <c r="D502" s="132" t="s">
        <v>184</v>
      </c>
      <c r="E502" s="133" t="s">
        <v>831</v>
      </c>
      <c r="F502" s="134" t="s">
        <v>832</v>
      </c>
      <c r="G502" s="135" t="s">
        <v>280</v>
      </c>
      <c r="H502" s="136">
        <v>41.52</v>
      </c>
      <c r="I502" s="137"/>
      <c r="J502" s="138">
        <f>ROUND(I502*H502,2)</f>
        <v>0</v>
      </c>
      <c r="K502" s="134" t="s">
        <v>188</v>
      </c>
      <c r="L502" s="33"/>
      <c r="M502" s="139" t="s">
        <v>20</v>
      </c>
      <c r="N502" s="140" t="s">
        <v>45</v>
      </c>
      <c r="P502" s="141">
        <f>O502*H502</f>
        <v>0</v>
      </c>
      <c r="Q502" s="141">
        <v>1.42E-3</v>
      </c>
      <c r="R502" s="141">
        <f>Q502*H502</f>
        <v>5.8958400000000008E-2</v>
      </c>
      <c r="S502" s="141">
        <v>0</v>
      </c>
      <c r="T502" s="142">
        <f>S502*H502</f>
        <v>0</v>
      </c>
      <c r="AR502" s="143" t="s">
        <v>317</v>
      </c>
      <c r="AT502" s="143" t="s">
        <v>184</v>
      </c>
      <c r="AU502" s="143" t="s">
        <v>82</v>
      </c>
      <c r="AY502" s="18" t="s">
        <v>181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22</v>
      </c>
      <c r="BK502" s="144">
        <f>ROUND(I502*H502,2)</f>
        <v>0</v>
      </c>
      <c r="BL502" s="18" t="s">
        <v>317</v>
      </c>
      <c r="BM502" s="143" t="s">
        <v>1721</v>
      </c>
    </row>
    <row r="503" spans="2:65" s="1" customFormat="1" ht="11.25">
      <c r="B503" s="33"/>
      <c r="D503" s="145" t="s">
        <v>191</v>
      </c>
      <c r="F503" s="146" t="s">
        <v>834</v>
      </c>
      <c r="I503" s="147"/>
      <c r="L503" s="33"/>
      <c r="M503" s="148"/>
      <c r="T503" s="54"/>
      <c r="AT503" s="18" t="s">
        <v>191</v>
      </c>
      <c r="AU503" s="18" t="s">
        <v>82</v>
      </c>
    </row>
    <row r="504" spans="2:65" s="12" customFormat="1" ht="11.25">
      <c r="B504" s="149"/>
      <c r="D504" s="150" t="s">
        <v>193</v>
      </c>
      <c r="E504" s="151" t="s">
        <v>20</v>
      </c>
      <c r="F504" s="152" t="s">
        <v>1556</v>
      </c>
      <c r="H504" s="151" t="s">
        <v>20</v>
      </c>
      <c r="I504" s="153"/>
      <c r="L504" s="149"/>
      <c r="M504" s="154"/>
      <c r="T504" s="155"/>
      <c r="AT504" s="151" t="s">
        <v>193</v>
      </c>
      <c r="AU504" s="151" t="s">
        <v>82</v>
      </c>
      <c r="AV504" s="12" t="s">
        <v>22</v>
      </c>
      <c r="AW504" s="12" t="s">
        <v>36</v>
      </c>
      <c r="AX504" s="12" t="s">
        <v>74</v>
      </c>
      <c r="AY504" s="151" t="s">
        <v>181</v>
      </c>
    </row>
    <row r="505" spans="2:65" s="13" customFormat="1" ht="11.25">
      <c r="B505" s="156"/>
      <c r="D505" s="150" t="s">
        <v>193</v>
      </c>
      <c r="E505" s="157" t="s">
        <v>20</v>
      </c>
      <c r="F505" s="158" t="s">
        <v>1719</v>
      </c>
      <c r="H505" s="159">
        <v>41.52</v>
      </c>
      <c r="I505" s="160"/>
      <c r="L505" s="156"/>
      <c r="M505" s="161"/>
      <c r="T505" s="162"/>
      <c r="AT505" s="157" t="s">
        <v>193</v>
      </c>
      <c r="AU505" s="157" t="s">
        <v>82</v>
      </c>
      <c r="AV505" s="13" t="s">
        <v>82</v>
      </c>
      <c r="AW505" s="13" t="s">
        <v>36</v>
      </c>
      <c r="AX505" s="13" t="s">
        <v>22</v>
      </c>
      <c r="AY505" s="157" t="s">
        <v>181</v>
      </c>
    </row>
    <row r="506" spans="2:65" s="1" customFormat="1" ht="24.2" customHeight="1">
      <c r="B506" s="33"/>
      <c r="C506" s="132" t="s">
        <v>721</v>
      </c>
      <c r="D506" s="132" t="s">
        <v>184</v>
      </c>
      <c r="E506" s="133" t="s">
        <v>836</v>
      </c>
      <c r="F506" s="134" t="s">
        <v>837</v>
      </c>
      <c r="G506" s="135" t="s">
        <v>211</v>
      </c>
      <c r="H506" s="136">
        <v>23.98</v>
      </c>
      <c r="I506" s="137"/>
      <c r="J506" s="138">
        <f>ROUND(I506*H506,2)</f>
        <v>0</v>
      </c>
      <c r="K506" s="134" t="s">
        <v>188</v>
      </c>
      <c r="L506" s="33"/>
      <c r="M506" s="139" t="s">
        <v>20</v>
      </c>
      <c r="N506" s="140" t="s">
        <v>45</v>
      </c>
      <c r="P506" s="141">
        <f>O506*H506</f>
        <v>0</v>
      </c>
      <c r="Q506" s="141">
        <v>5.0000000000000002E-5</v>
      </c>
      <c r="R506" s="141">
        <f>Q506*H506</f>
        <v>1.199E-3</v>
      </c>
      <c r="S506" s="141">
        <v>0</v>
      </c>
      <c r="T506" s="142">
        <f>S506*H506</f>
        <v>0</v>
      </c>
      <c r="AR506" s="143" t="s">
        <v>317</v>
      </c>
      <c r="AT506" s="143" t="s">
        <v>184</v>
      </c>
      <c r="AU506" s="143" t="s">
        <v>82</v>
      </c>
      <c r="AY506" s="18" t="s">
        <v>181</v>
      </c>
      <c r="BE506" s="144">
        <f>IF(N506="základní",J506,0)</f>
        <v>0</v>
      </c>
      <c r="BF506" s="144">
        <f>IF(N506="snížená",J506,0)</f>
        <v>0</v>
      </c>
      <c r="BG506" s="144">
        <f>IF(N506="zákl. přenesená",J506,0)</f>
        <v>0</v>
      </c>
      <c r="BH506" s="144">
        <f>IF(N506="sníž. přenesená",J506,0)</f>
        <v>0</v>
      </c>
      <c r="BI506" s="144">
        <f>IF(N506="nulová",J506,0)</f>
        <v>0</v>
      </c>
      <c r="BJ506" s="18" t="s">
        <v>22</v>
      </c>
      <c r="BK506" s="144">
        <f>ROUND(I506*H506,2)</f>
        <v>0</v>
      </c>
      <c r="BL506" s="18" t="s">
        <v>317</v>
      </c>
      <c r="BM506" s="143" t="s">
        <v>1722</v>
      </c>
    </row>
    <row r="507" spans="2:65" s="1" customFormat="1" ht="11.25">
      <c r="B507" s="33"/>
      <c r="D507" s="145" t="s">
        <v>191</v>
      </c>
      <c r="F507" s="146" t="s">
        <v>839</v>
      </c>
      <c r="I507" s="147"/>
      <c r="L507" s="33"/>
      <c r="M507" s="148"/>
      <c r="T507" s="54"/>
      <c r="AT507" s="18" t="s">
        <v>191</v>
      </c>
      <c r="AU507" s="18" t="s">
        <v>82</v>
      </c>
    </row>
    <row r="508" spans="2:65" s="12" customFormat="1" ht="11.25">
      <c r="B508" s="149"/>
      <c r="D508" s="150" t="s">
        <v>193</v>
      </c>
      <c r="E508" s="151" t="s">
        <v>20</v>
      </c>
      <c r="F508" s="152" t="s">
        <v>1556</v>
      </c>
      <c r="H508" s="151" t="s">
        <v>20</v>
      </c>
      <c r="I508" s="153"/>
      <c r="L508" s="149"/>
      <c r="M508" s="154"/>
      <c r="T508" s="155"/>
      <c r="AT508" s="151" t="s">
        <v>193</v>
      </c>
      <c r="AU508" s="151" t="s">
        <v>82</v>
      </c>
      <c r="AV508" s="12" t="s">
        <v>22</v>
      </c>
      <c r="AW508" s="12" t="s">
        <v>36</v>
      </c>
      <c r="AX508" s="12" t="s">
        <v>74</v>
      </c>
      <c r="AY508" s="151" t="s">
        <v>181</v>
      </c>
    </row>
    <row r="509" spans="2:65" s="13" customFormat="1" ht="11.25">
      <c r="B509" s="156"/>
      <c r="D509" s="150" t="s">
        <v>193</v>
      </c>
      <c r="E509" s="157" t="s">
        <v>20</v>
      </c>
      <c r="F509" s="158" t="s">
        <v>1573</v>
      </c>
      <c r="H509" s="159">
        <v>23.5</v>
      </c>
      <c r="I509" s="160"/>
      <c r="L509" s="156"/>
      <c r="M509" s="161"/>
      <c r="T509" s="162"/>
      <c r="AT509" s="157" t="s">
        <v>193</v>
      </c>
      <c r="AU509" s="157" t="s">
        <v>82</v>
      </c>
      <c r="AV509" s="13" t="s">
        <v>82</v>
      </c>
      <c r="AW509" s="13" t="s">
        <v>36</v>
      </c>
      <c r="AX509" s="13" t="s">
        <v>74</v>
      </c>
      <c r="AY509" s="157" t="s">
        <v>181</v>
      </c>
    </row>
    <row r="510" spans="2:65" s="13" customFormat="1" ht="11.25">
      <c r="B510" s="156"/>
      <c r="D510" s="150" t="s">
        <v>193</v>
      </c>
      <c r="E510" s="157" t="s">
        <v>20</v>
      </c>
      <c r="F510" s="158" t="s">
        <v>1701</v>
      </c>
      <c r="H510" s="159">
        <v>0.48</v>
      </c>
      <c r="I510" s="160"/>
      <c r="L510" s="156"/>
      <c r="M510" s="161"/>
      <c r="T510" s="162"/>
      <c r="AT510" s="157" t="s">
        <v>193</v>
      </c>
      <c r="AU510" s="157" t="s">
        <v>82</v>
      </c>
      <c r="AV510" s="13" t="s">
        <v>82</v>
      </c>
      <c r="AW510" s="13" t="s">
        <v>36</v>
      </c>
      <c r="AX510" s="13" t="s">
        <v>74</v>
      </c>
      <c r="AY510" s="157" t="s">
        <v>181</v>
      </c>
    </row>
    <row r="511" spans="2:65" s="14" customFormat="1" ht="11.25">
      <c r="B511" s="163"/>
      <c r="D511" s="150" t="s">
        <v>193</v>
      </c>
      <c r="E511" s="164" t="s">
        <v>20</v>
      </c>
      <c r="F511" s="165" t="s">
        <v>202</v>
      </c>
      <c r="H511" s="166">
        <v>23.98</v>
      </c>
      <c r="I511" s="167"/>
      <c r="L511" s="163"/>
      <c r="M511" s="168"/>
      <c r="T511" s="169"/>
      <c r="AT511" s="164" t="s">
        <v>193</v>
      </c>
      <c r="AU511" s="164" t="s">
        <v>82</v>
      </c>
      <c r="AV511" s="14" t="s">
        <v>189</v>
      </c>
      <c r="AW511" s="14" t="s">
        <v>36</v>
      </c>
      <c r="AX511" s="14" t="s">
        <v>22</v>
      </c>
      <c r="AY511" s="164" t="s">
        <v>181</v>
      </c>
    </row>
    <row r="512" spans="2:65" s="1" customFormat="1" ht="55.5" customHeight="1">
      <c r="B512" s="33"/>
      <c r="C512" s="132" t="s">
        <v>725</v>
      </c>
      <c r="D512" s="132" t="s">
        <v>184</v>
      </c>
      <c r="E512" s="133" t="s">
        <v>840</v>
      </c>
      <c r="F512" s="134" t="s">
        <v>841</v>
      </c>
      <c r="G512" s="135" t="s">
        <v>452</v>
      </c>
      <c r="H512" s="136">
        <v>0.96199999999999997</v>
      </c>
      <c r="I512" s="137"/>
      <c r="J512" s="138">
        <f>ROUND(I512*H512,2)</f>
        <v>0</v>
      </c>
      <c r="K512" s="134" t="s">
        <v>188</v>
      </c>
      <c r="L512" s="33"/>
      <c r="M512" s="139" t="s">
        <v>20</v>
      </c>
      <c r="N512" s="140" t="s">
        <v>45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317</v>
      </c>
      <c r="AT512" s="143" t="s">
        <v>184</v>
      </c>
      <c r="AU512" s="143" t="s">
        <v>82</v>
      </c>
      <c r="AY512" s="18" t="s">
        <v>181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22</v>
      </c>
      <c r="BK512" s="144">
        <f>ROUND(I512*H512,2)</f>
        <v>0</v>
      </c>
      <c r="BL512" s="18" t="s">
        <v>317</v>
      </c>
      <c r="BM512" s="143" t="s">
        <v>1723</v>
      </c>
    </row>
    <row r="513" spans="2:65" s="1" customFormat="1" ht="11.25">
      <c r="B513" s="33"/>
      <c r="D513" s="145" t="s">
        <v>191</v>
      </c>
      <c r="F513" s="146" t="s">
        <v>843</v>
      </c>
      <c r="I513" s="147"/>
      <c r="L513" s="33"/>
      <c r="M513" s="148"/>
      <c r="T513" s="54"/>
      <c r="AT513" s="18" t="s">
        <v>191</v>
      </c>
      <c r="AU513" s="18" t="s">
        <v>82</v>
      </c>
    </row>
    <row r="514" spans="2:65" s="11" customFormat="1" ht="22.9" customHeight="1">
      <c r="B514" s="120"/>
      <c r="D514" s="121" t="s">
        <v>73</v>
      </c>
      <c r="E514" s="130" t="s">
        <v>844</v>
      </c>
      <c r="F514" s="130" t="s">
        <v>845</v>
      </c>
      <c r="I514" s="123"/>
      <c r="J514" s="131">
        <f>BK514</f>
        <v>0</v>
      </c>
      <c r="L514" s="120"/>
      <c r="M514" s="125"/>
      <c r="P514" s="126">
        <f>SUM(P515:P523)</f>
        <v>0</v>
      </c>
      <c r="R514" s="126">
        <f>SUM(R515:R523)</f>
        <v>6.5280000000000004E-4</v>
      </c>
      <c r="T514" s="127">
        <f>SUM(T515:T523)</f>
        <v>0</v>
      </c>
      <c r="AR514" s="121" t="s">
        <v>82</v>
      </c>
      <c r="AT514" s="128" t="s">
        <v>73</v>
      </c>
      <c r="AU514" s="128" t="s">
        <v>22</v>
      </c>
      <c r="AY514" s="121" t="s">
        <v>181</v>
      </c>
      <c r="BK514" s="129">
        <f>SUM(BK515:BK523)</f>
        <v>0</v>
      </c>
    </row>
    <row r="515" spans="2:65" s="1" customFormat="1" ht="16.5" customHeight="1">
      <c r="B515" s="33"/>
      <c r="C515" s="132" t="s">
        <v>733</v>
      </c>
      <c r="D515" s="132" t="s">
        <v>184</v>
      </c>
      <c r="E515" s="133" t="s">
        <v>847</v>
      </c>
      <c r="F515" s="134" t="s">
        <v>848</v>
      </c>
      <c r="G515" s="135" t="s">
        <v>280</v>
      </c>
      <c r="H515" s="136">
        <v>1.6</v>
      </c>
      <c r="I515" s="137"/>
      <c r="J515" s="138">
        <f>ROUND(I515*H515,2)</f>
        <v>0</v>
      </c>
      <c r="K515" s="134" t="s">
        <v>188</v>
      </c>
      <c r="L515" s="33"/>
      <c r="M515" s="139" t="s">
        <v>20</v>
      </c>
      <c r="N515" s="140" t="s">
        <v>45</v>
      </c>
      <c r="P515" s="141">
        <f>O515*H515</f>
        <v>0</v>
      </c>
      <c r="Q515" s="141">
        <v>0</v>
      </c>
      <c r="R515" s="141">
        <f>Q515*H515</f>
        <v>0</v>
      </c>
      <c r="S515" s="141">
        <v>0</v>
      </c>
      <c r="T515" s="142">
        <f>S515*H515</f>
        <v>0</v>
      </c>
      <c r="AR515" s="143" t="s">
        <v>317</v>
      </c>
      <c r="AT515" s="143" t="s">
        <v>184</v>
      </c>
      <c r="AU515" s="143" t="s">
        <v>82</v>
      </c>
      <c r="AY515" s="18" t="s">
        <v>181</v>
      </c>
      <c r="BE515" s="144">
        <f>IF(N515="základní",J515,0)</f>
        <v>0</v>
      </c>
      <c r="BF515" s="144">
        <f>IF(N515="snížená",J515,0)</f>
        <v>0</v>
      </c>
      <c r="BG515" s="144">
        <f>IF(N515="zákl. přenesená",J515,0)</f>
        <v>0</v>
      </c>
      <c r="BH515" s="144">
        <f>IF(N515="sníž. přenesená",J515,0)</f>
        <v>0</v>
      </c>
      <c r="BI515" s="144">
        <f>IF(N515="nulová",J515,0)</f>
        <v>0</v>
      </c>
      <c r="BJ515" s="18" t="s">
        <v>22</v>
      </c>
      <c r="BK515" s="144">
        <f>ROUND(I515*H515,2)</f>
        <v>0</v>
      </c>
      <c r="BL515" s="18" t="s">
        <v>317</v>
      </c>
      <c r="BM515" s="143" t="s">
        <v>1724</v>
      </c>
    </row>
    <row r="516" spans="2:65" s="1" customFormat="1" ht="11.25">
      <c r="B516" s="33"/>
      <c r="D516" s="145" t="s">
        <v>191</v>
      </c>
      <c r="F516" s="146" t="s">
        <v>850</v>
      </c>
      <c r="I516" s="147"/>
      <c r="L516" s="33"/>
      <c r="M516" s="148"/>
      <c r="T516" s="54"/>
      <c r="AT516" s="18" t="s">
        <v>191</v>
      </c>
      <c r="AU516" s="18" t="s">
        <v>82</v>
      </c>
    </row>
    <row r="517" spans="2:65" s="12" customFormat="1" ht="11.25">
      <c r="B517" s="149"/>
      <c r="D517" s="150" t="s">
        <v>193</v>
      </c>
      <c r="E517" s="151" t="s">
        <v>20</v>
      </c>
      <c r="F517" s="152" t="s">
        <v>504</v>
      </c>
      <c r="H517" s="151" t="s">
        <v>20</v>
      </c>
      <c r="I517" s="153"/>
      <c r="L517" s="149"/>
      <c r="M517" s="154"/>
      <c r="T517" s="155"/>
      <c r="AT517" s="151" t="s">
        <v>193</v>
      </c>
      <c r="AU517" s="151" t="s">
        <v>82</v>
      </c>
      <c r="AV517" s="12" t="s">
        <v>22</v>
      </c>
      <c r="AW517" s="12" t="s">
        <v>36</v>
      </c>
      <c r="AX517" s="12" t="s">
        <v>74</v>
      </c>
      <c r="AY517" s="151" t="s">
        <v>181</v>
      </c>
    </row>
    <row r="518" spans="2:65" s="12" customFormat="1" ht="11.25">
      <c r="B518" s="149"/>
      <c r="D518" s="150" t="s">
        <v>193</v>
      </c>
      <c r="E518" s="151" t="s">
        <v>20</v>
      </c>
      <c r="F518" s="152" t="s">
        <v>851</v>
      </c>
      <c r="H518" s="151" t="s">
        <v>20</v>
      </c>
      <c r="I518" s="153"/>
      <c r="L518" s="149"/>
      <c r="M518" s="154"/>
      <c r="T518" s="155"/>
      <c r="AT518" s="151" t="s">
        <v>193</v>
      </c>
      <c r="AU518" s="151" t="s">
        <v>82</v>
      </c>
      <c r="AV518" s="12" t="s">
        <v>22</v>
      </c>
      <c r="AW518" s="12" t="s">
        <v>36</v>
      </c>
      <c r="AX518" s="12" t="s">
        <v>74</v>
      </c>
      <c r="AY518" s="151" t="s">
        <v>181</v>
      </c>
    </row>
    <row r="519" spans="2:65" s="13" customFormat="1" ht="11.25">
      <c r="B519" s="156"/>
      <c r="D519" s="150" t="s">
        <v>193</v>
      </c>
      <c r="E519" s="157" t="s">
        <v>20</v>
      </c>
      <c r="F519" s="158" t="s">
        <v>1725</v>
      </c>
      <c r="H519" s="159">
        <v>1.6</v>
      </c>
      <c r="I519" s="160"/>
      <c r="L519" s="156"/>
      <c r="M519" s="161"/>
      <c r="T519" s="162"/>
      <c r="AT519" s="157" t="s">
        <v>193</v>
      </c>
      <c r="AU519" s="157" t="s">
        <v>82</v>
      </c>
      <c r="AV519" s="13" t="s">
        <v>82</v>
      </c>
      <c r="AW519" s="13" t="s">
        <v>36</v>
      </c>
      <c r="AX519" s="13" t="s">
        <v>22</v>
      </c>
      <c r="AY519" s="157" t="s">
        <v>181</v>
      </c>
    </row>
    <row r="520" spans="2:65" s="1" customFormat="1" ht="16.5" customHeight="1">
      <c r="B520" s="33"/>
      <c r="C520" s="177" t="s">
        <v>740</v>
      </c>
      <c r="D520" s="177" t="s">
        <v>309</v>
      </c>
      <c r="E520" s="178" t="s">
        <v>854</v>
      </c>
      <c r="F520" s="179" t="s">
        <v>855</v>
      </c>
      <c r="G520" s="180" t="s">
        <v>280</v>
      </c>
      <c r="H520" s="181">
        <v>1.6319999999999999</v>
      </c>
      <c r="I520" s="182"/>
      <c r="J520" s="183">
        <f>ROUND(I520*H520,2)</f>
        <v>0</v>
      </c>
      <c r="K520" s="179" t="s">
        <v>188</v>
      </c>
      <c r="L520" s="184"/>
      <c r="M520" s="185" t="s">
        <v>20</v>
      </c>
      <c r="N520" s="186" t="s">
        <v>45</v>
      </c>
      <c r="P520" s="141">
        <f>O520*H520</f>
        <v>0</v>
      </c>
      <c r="Q520" s="141">
        <v>4.0000000000000002E-4</v>
      </c>
      <c r="R520" s="141">
        <f>Q520*H520</f>
        <v>6.5280000000000004E-4</v>
      </c>
      <c r="S520" s="141">
        <v>0</v>
      </c>
      <c r="T520" s="142">
        <f>S520*H520</f>
        <v>0</v>
      </c>
      <c r="AR520" s="143" t="s">
        <v>431</v>
      </c>
      <c r="AT520" s="143" t="s">
        <v>309</v>
      </c>
      <c r="AU520" s="143" t="s">
        <v>82</v>
      </c>
      <c r="AY520" s="18" t="s">
        <v>181</v>
      </c>
      <c r="BE520" s="144">
        <f>IF(N520="základní",J520,0)</f>
        <v>0</v>
      </c>
      <c r="BF520" s="144">
        <f>IF(N520="snížená",J520,0)</f>
        <v>0</v>
      </c>
      <c r="BG520" s="144">
        <f>IF(N520="zákl. přenesená",J520,0)</f>
        <v>0</v>
      </c>
      <c r="BH520" s="144">
        <f>IF(N520="sníž. přenesená",J520,0)</f>
        <v>0</v>
      </c>
      <c r="BI520" s="144">
        <f>IF(N520="nulová",J520,0)</f>
        <v>0</v>
      </c>
      <c r="BJ520" s="18" t="s">
        <v>22</v>
      </c>
      <c r="BK520" s="144">
        <f>ROUND(I520*H520,2)</f>
        <v>0</v>
      </c>
      <c r="BL520" s="18" t="s">
        <v>317</v>
      </c>
      <c r="BM520" s="143" t="s">
        <v>1726</v>
      </c>
    </row>
    <row r="521" spans="2:65" s="13" customFormat="1" ht="11.25">
      <c r="B521" s="156"/>
      <c r="D521" s="150" t="s">
        <v>193</v>
      </c>
      <c r="F521" s="158" t="s">
        <v>1727</v>
      </c>
      <c r="H521" s="159">
        <v>1.6319999999999999</v>
      </c>
      <c r="I521" s="160"/>
      <c r="L521" s="156"/>
      <c r="M521" s="161"/>
      <c r="T521" s="162"/>
      <c r="AT521" s="157" t="s">
        <v>193</v>
      </c>
      <c r="AU521" s="157" t="s">
        <v>82</v>
      </c>
      <c r="AV521" s="13" t="s">
        <v>82</v>
      </c>
      <c r="AW521" s="13" t="s">
        <v>4</v>
      </c>
      <c r="AX521" s="13" t="s">
        <v>22</v>
      </c>
      <c r="AY521" s="157" t="s">
        <v>181</v>
      </c>
    </row>
    <row r="522" spans="2:65" s="1" customFormat="1" ht="55.5" customHeight="1">
      <c r="B522" s="33"/>
      <c r="C522" s="132" t="s">
        <v>758</v>
      </c>
      <c r="D522" s="132" t="s">
        <v>184</v>
      </c>
      <c r="E522" s="133" t="s">
        <v>859</v>
      </c>
      <c r="F522" s="134" t="s">
        <v>860</v>
      </c>
      <c r="G522" s="135" t="s">
        <v>452</v>
      </c>
      <c r="H522" s="136">
        <v>1E-3</v>
      </c>
      <c r="I522" s="137"/>
      <c r="J522" s="138">
        <f>ROUND(I522*H522,2)</f>
        <v>0</v>
      </c>
      <c r="K522" s="134" t="s">
        <v>188</v>
      </c>
      <c r="L522" s="33"/>
      <c r="M522" s="139" t="s">
        <v>20</v>
      </c>
      <c r="N522" s="140" t="s">
        <v>45</v>
      </c>
      <c r="P522" s="141">
        <f>O522*H522</f>
        <v>0</v>
      </c>
      <c r="Q522" s="141">
        <v>0</v>
      </c>
      <c r="R522" s="141">
        <f>Q522*H522</f>
        <v>0</v>
      </c>
      <c r="S522" s="141">
        <v>0</v>
      </c>
      <c r="T522" s="142">
        <f>S522*H522</f>
        <v>0</v>
      </c>
      <c r="AR522" s="143" t="s">
        <v>317</v>
      </c>
      <c r="AT522" s="143" t="s">
        <v>184</v>
      </c>
      <c r="AU522" s="143" t="s">
        <v>82</v>
      </c>
      <c r="AY522" s="18" t="s">
        <v>181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8" t="s">
        <v>22</v>
      </c>
      <c r="BK522" s="144">
        <f>ROUND(I522*H522,2)</f>
        <v>0</v>
      </c>
      <c r="BL522" s="18" t="s">
        <v>317</v>
      </c>
      <c r="BM522" s="143" t="s">
        <v>1728</v>
      </c>
    </row>
    <row r="523" spans="2:65" s="1" customFormat="1" ht="11.25">
      <c r="B523" s="33"/>
      <c r="D523" s="145" t="s">
        <v>191</v>
      </c>
      <c r="F523" s="146" t="s">
        <v>862</v>
      </c>
      <c r="I523" s="147"/>
      <c r="L523" s="33"/>
      <c r="M523" s="148"/>
      <c r="T523" s="54"/>
      <c r="AT523" s="18" t="s">
        <v>191</v>
      </c>
      <c r="AU523" s="18" t="s">
        <v>82</v>
      </c>
    </row>
    <row r="524" spans="2:65" s="11" customFormat="1" ht="22.9" customHeight="1">
      <c r="B524" s="120"/>
      <c r="D524" s="121" t="s">
        <v>73</v>
      </c>
      <c r="E524" s="130" t="s">
        <v>863</v>
      </c>
      <c r="F524" s="130" t="s">
        <v>864</v>
      </c>
      <c r="I524" s="123"/>
      <c r="J524" s="131">
        <f>BK524</f>
        <v>0</v>
      </c>
      <c r="L524" s="120"/>
      <c r="M524" s="125"/>
      <c r="P524" s="126">
        <f>SUM(P525:P635)</f>
        <v>0</v>
      </c>
      <c r="R524" s="126">
        <f>SUM(R525:R635)</f>
        <v>2.5710774300000008</v>
      </c>
      <c r="T524" s="127">
        <f>SUM(T525:T635)</f>
        <v>5.5819349999999996</v>
      </c>
      <c r="AR524" s="121" t="s">
        <v>82</v>
      </c>
      <c r="AT524" s="128" t="s">
        <v>73</v>
      </c>
      <c r="AU524" s="128" t="s">
        <v>22</v>
      </c>
      <c r="AY524" s="121" t="s">
        <v>181</v>
      </c>
      <c r="BK524" s="129">
        <f>SUM(BK525:BK635)</f>
        <v>0</v>
      </c>
    </row>
    <row r="525" spans="2:65" s="1" customFormat="1" ht="24.2" customHeight="1">
      <c r="B525" s="33"/>
      <c r="C525" s="132" t="s">
        <v>763</v>
      </c>
      <c r="D525" s="132" t="s">
        <v>184</v>
      </c>
      <c r="E525" s="133" t="s">
        <v>866</v>
      </c>
      <c r="F525" s="134" t="s">
        <v>867</v>
      </c>
      <c r="G525" s="135" t="s">
        <v>211</v>
      </c>
      <c r="H525" s="136">
        <v>70.287999999999997</v>
      </c>
      <c r="I525" s="137"/>
      <c r="J525" s="138">
        <f>ROUND(I525*H525,2)</f>
        <v>0</v>
      </c>
      <c r="K525" s="134" t="s">
        <v>188</v>
      </c>
      <c r="L525" s="33"/>
      <c r="M525" s="139" t="s">
        <v>20</v>
      </c>
      <c r="N525" s="140" t="s">
        <v>45</v>
      </c>
      <c r="P525" s="141">
        <f>O525*H525</f>
        <v>0</v>
      </c>
      <c r="Q525" s="141">
        <v>2.9999999999999997E-4</v>
      </c>
      <c r="R525" s="141">
        <f>Q525*H525</f>
        <v>2.1086399999999998E-2</v>
      </c>
      <c r="S525" s="141">
        <v>0</v>
      </c>
      <c r="T525" s="142">
        <f>S525*H525</f>
        <v>0</v>
      </c>
      <c r="AR525" s="143" t="s">
        <v>317</v>
      </c>
      <c r="AT525" s="143" t="s">
        <v>184</v>
      </c>
      <c r="AU525" s="143" t="s">
        <v>82</v>
      </c>
      <c r="AY525" s="18" t="s">
        <v>181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8" t="s">
        <v>22</v>
      </c>
      <c r="BK525" s="144">
        <f>ROUND(I525*H525,2)</f>
        <v>0</v>
      </c>
      <c r="BL525" s="18" t="s">
        <v>317</v>
      </c>
      <c r="BM525" s="143" t="s">
        <v>1729</v>
      </c>
    </row>
    <row r="526" spans="2:65" s="1" customFormat="1" ht="11.25">
      <c r="B526" s="33"/>
      <c r="D526" s="145" t="s">
        <v>191</v>
      </c>
      <c r="F526" s="146" t="s">
        <v>869</v>
      </c>
      <c r="I526" s="147"/>
      <c r="L526" s="33"/>
      <c r="M526" s="148"/>
      <c r="T526" s="54"/>
      <c r="AT526" s="18" t="s">
        <v>191</v>
      </c>
      <c r="AU526" s="18" t="s">
        <v>82</v>
      </c>
    </row>
    <row r="527" spans="2:65" s="12" customFormat="1" ht="11.25">
      <c r="B527" s="149"/>
      <c r="D527" s="150" t="s">
        <v>193</v>
      </c>
      <c r="E527" s="151" t="s">
        <v>20</v>
      </c>
      <c r="F527" s="152" t="s">
        <v>1556</v>
      </c>
      <c r="H527" s="151" t="s">
        <v>20</v>
      </c>
      <c r="I527" s="153"/>
      <c r="L527" s="149"/>
      <c r="M527" s="154"/>
      <c r="T527" s="155"/>
      <c r="AT527" s="151" t="s">
        <v>193</v>
      </c>
      <c r="AU527" s="151" t="s">
        <v>82</v>
      </c>
      <c r="AV527" s="12" t="s">
        <v>22</v>
      </c>
      <c r="AW527" s="12" t="s">
        <v>36</v>
      </c>
      <c r="AX527" s="12" t="s">
        <v>74</v>
      </c>
      <c r="AY527" s="151" t="s">
        <v>181</v>
      </c>
    </row>
    <row r="528" spans="2:65" s="13" customFormat="1" ht="11.25">
      <c r="B528" s="156"/>
      <c r="D528" s="150" t="s">
        <v>193</v>
      </c>
      <c r="E528" s="157" t="s">
        <v>20</v>
      </c>
      <c r="F528" s="158" t="s">
        <v>1730</v>
      </c>
      <c r="H528" s="159">
        <v>83.24</v>
      </c>
      <c r="I528" s="160"/>
      <c r="L528" s="156"/>
      <c r="M528" s="161"/>
      <c r="T528" s="162"/>
      <c r="AT528" s="157" t="s">
        <v>193</v>
      </c>
      <c r="AU528" s="157" t="s">
        <v>82</v>
      </c>
      <c r="AV528" s="13" t="s">
        <v>82</v>
      </c>
      <c r="AW528" s="13" t="s">
        <v>36</v>
      </c>
      <c r="AX528" s="13" t="s">
        <v>74</v>
      </c>
      <c r="AY528" s="157" t="s">
        <v>181</v>
      </c>
    </row>
    <row r="529" spans="2:65" s="13" customFormat="1" ht="11.25">
      <c r="B529" s="156"/>
      <c r="D529" s="150" t="s">
        <v>193</v>
      </c>
      <c r="E529" s="157" t="s">
        <v>20</v>
      </c>
      <c r="F529" s="158" t="s">
        <v>1731</v>
      </c>
      <c r="H529" s="159">
        <v>-11.2</v>
      </c>
      <c r="I529" s="160"/>
      <c r="L529" s="156"/>
      <c r="M529" s="161"/>
      <c r="T529" s="162"/>
      <c r="AT529" s="157" t="s">
        <v>193</v>
      </c>
      <c r="AU529" s="157" t="s">
        <v>82</v>
      </c>
      <c r="AV529" s="13" t="s">
        <v>82</v>
      </c>
      <c r="AW529" s="13" t="s">
        <v>36</v>
      </c>
      <c r="AX529" s="13" t="s">
        <v>74</v>
      </c>
      <c r="AY529" s="157" t="s">
        <v>181</v>
      </c>
    </row>
    <row r="530" spans="2:65" s="13" customFormat="1" ht="11.25">
      <c r="B530" s="156"/>
      <c r="D530" s="150" t="s">
        <v>193</v>
      </c>
      <c r="E530" s="157" t="s">
        <v>20</v>
      </c>
      <c r="F530" s="158" t="s">
        <v>1732</v>
      </c>
      <c r="H530" s="159">
        <v>-1.32</v>
      </c>
      <c r="I530" s="160"/>
      <c r="L530" s="156"/>
      <c r="M530" s="161"/>
      <c r="T530" s="162"/>
      <c r="AT530" s="157" t="s">
        <v>193</v>
      </c>
      <c r="AU530" s="157" t="s">
        <v>82</v>
      </c>
      <c r="AV530" s="13" t="s">
        <v>82</v>
      </c>
      <c r="AW530" s="13" t="s">
        <v>36</v>
      </c>
      <c r="AX530" s="13" t="s">
        <v>74</v>
      </c>
      <c r="AY530" s="157" t="s">
        <v>181</v>
      </c>
    </row>
    <row r="531" spans="2:65" s="13" customFormat="1" ht="11.25">
      <c r="B531" s="156"/>
      <c r="D531" s="150" t="s">
        <v>193</v>
      </c>
      <c r="E531" s="157" t="s">
        <v>20</v>
      </c>
      <c r="F531" s="158" t="s">
        <v>1733</v>
      </c>
      <c r="H531" s="159">
        <v>-2.9260000000000002</v>
      </c>
      <c r="I531" s="160"/>
      <c r="L531" s="156"/>
      <c r="M531" s="161"/>
      <c r="T531" s="162"/>
      <c r="AT531" s="157" t="s">
        <v>193</v>
      </c>
      <c r="AU531" s="157" t="s">
        <v>82</v>
      </c>
      <c r="AV531" s="13" t="s">
        <v>82</v>
      </c>
      <c r="AW531" s="13" t="s">
        <v>36</v>
      </c>
      <c r="AX531" s="13" t="s">
        <v>74</v>
      </c>
      <c r="AY531" s="157" t="s">
        <v>181</v>
      </c>
    </row>
    <row r="532" spans="2:65" s="13" customFormat="1" ht="11.25">
      <c r="B532" s="156"/>
      <c r="D532" s="150" t="s">
        <v>193</v>
      </c>
      <c r="E532" s="157" t="s">
        <v>20</v>
      </c>
      <c r="F532" s="158" t="s">
        <v>1734</v>
      </c>
      <c r="H532" s="159">
        <v>0.7</v>
      </c>
      <c r="I532" s="160"/>
      <c r="L532" s="156"/>
      <c r="M532" s="161"/>
      <c r="T532" s="162"/>
      <c r="AT532" s="157" t="s">
        <v>193</v>
      </c>
      <c r="AU532" s="157" t="s">
        <v>82</v>
      </c>
      <c r="AV532" s="13" t="s">
        <v>82</v>
      </c>
      <c r="AW532" s="13" t="s">
        <v>36</v>
      </c>
      <c r="AX532" s="13" t="s">
        <v>74</v>
      </c>
      <c r="AY532" s="157" t="s">
        <v>181</v>
      </c>
    </row>
    <row r="533" spans="2:65" s="13" customFormat="1" ht="11.25">
      <c r="B533" s="156"/>
      <c r="D533" s="150" t="s">
        <v>193</v>
      </c>
      <c r="E533" s="157" t="s">
        <v>20</v>
      </c>
      <c r="F533" s="158" t="s">
        <v>1735</v>
      </c>
      <c r="H533" s="159">
        <v>0.46200000000000002</v>
      </c>
      <c r="I533" s="160"/>
      <c r="L533" s="156"/>
      <c r="M533" s="161"/>
      <c r="T533" s="162"/>
      <c r="AT533" s="157" t="s">
        <v>193</v>
      </c>
      <c r="AU533" s="157" t="s">
        <v>82</v>
      </c>
      <c r="AV533" s="13" t="s">
        <v>82</v>
      </c>
      <c r="AW533" s="13" t="s">
        <v>36</v>
      </c>
      <c r="AX533" s="13" t="s">
        <v>74</v>
      </c>
      <c r="AY533" s="157" t="s">
        <v>181</v>
      </c>
    </row>
    <row r="534" spans="2:65" s="13" customFormat="1" ht="11.25">
      <c r="B534" s="156"/>
      <c r="D534" s="150" t="s">
        <v>193</v>
      </c>
      <c r="E534" s="157" t="s">
        <v>20</v>
      </c>
      <c r="F534" s="158" t="s">
        <v>1736</v>
      </c>
      <c r="H534" s="159">
        <v>0.53200000000000003</v>
      </c>
      <c r="I534" s="160"/>
      <c r="L534" s="156"/>
      <c r="M534" s="161"/>
      <c r="T534" s="162"/>
      <c r="AT534" s="157" t="s">
        <v>193</v>
      </c>
      <c r="AU534" s="157" t="s">
        <v>82</v>
      </c>
      <c r="AV534" s="13" t="s">
        <v>82</v>
      </c>
      <c r="AW534" s="13" t="s">
        <v>36</v>
      </c>
      <c r="AX534" s="13" t="s">
        <v>74</v>
      </c>
      <c r="AY534" s="157" t="s">
        <v>181</v>
      </c>
    </row>
    <row r="535" spans="2:65" s="13" customFormat="1" ht="11.25">
      <c r="B535" s="156"/>
      <c r="D535" s="150" t="s">
        <v>193</v>
      </c>
      <c r="E535" s="157" t="s">
        <v>20</v>
      </c>
      <c r="F535" s="158" t="s">
        <v>1737</v>
      </c>
      <c r="H535" s="159">
        <v>0.8</v>
      </c>
      <c r="I535" s="160"/>
      <c r="L535" s="156"/>
      <c r="M535" s="161"/>
      <c r="T535" s="162"/>
      <c r="AT535" s="157" t="s">
        <v>193</v>
      </c>
      <c r="AU535" s="157" t="s">
        <v>82</v>
      </c>
      <c r="AV535" s="13" t="s">
        <v>82</v>
      </c>
      <c r="AW535" s="13" t="s">
        <v>36</v>
      </c>
      <c r="AX535" s="13" t="s">
        <v>74</v>
      </c>
      <c r="AY535" s="157" t="s">
        <v>181</v>
      </c>
    </row>
    <row r="536" spans="2:65" s="14" customFormat="1" ht="11.25">
      <c r="B536" s="163"/>
      <c r="D536" s="150" t="s">
        <v>193</v>
      </c>
      <c r="E536" s="164" t="s">
        <v>20</v>
      </c>
      <c r="F536" s="165" t="s">
        <v>202</v>
      </c>
      <c r="H536" s="166">
        <v>70.287999999999997</v>
      </c>
      <c r="I536" s="167"/>
      <c r="L536" s="163"/>
      <c r="M536" s="168"/>
      <c r="T536" s="169"/>
      <c r="AT536" s="164" t="s">
        <v>193</v>
      </c>
      <c r="AU536" s="164" t="s">
        <v>82</v>
      </c>
      <c r="AV536" s="14" t="s">
        <v>189</v>
      </c>
      <c r="AW536" s="14" t="s">
        <v>36</v>
      </c>
      <c r="AX536" s="14" t="s">
        <v>22</v>
      </c>
      <c r="AY536" s="164" t="s">
        <v>181</v>
      </c>
    </row>
    <row r="537" spans="2:65" s="1" customFormat="1" ht="33" customHeight="1">
      <c r="B537" s="33"/>
      <c r="C537" s="132" t="s">
        <v>768</v>
      </c>
      <c r="D537" s="132" t="s">
        <v>184</v>
      </c>
      <c r="E537" s="133" t="s">
        <v>891</v>
      </c>
      <c r="F537" s="134" t="s">
        <v>892</v>
      </c>
      <c r="G537" s="135" t="s">
        <v>211</v>
      </c>
      <c r="H537" s="136">
        <v>70.287999999999997</v>
      </c>
      <c r="I537" s="137"/>
      <c r="J537" s="138">
        <f>ROUND(I537*H537,2)</f>
        <v>0</v>
      </c>
      <c r="K537" s="134" t="s">
        <v>188</v>
      </c>
      <c r="L537" s="33"/>
      <c r="M537" s="139" t="s">
        <v>20</v>
      </c>
      <c r="N537" s="140" t="s">
        <v>45</v>
      </c>
      <c r="P537" s="141">
        <f>O537*H537</f>
        <v>0</v>
      </c>
      <c r="Q537" s="141">
        <v>4.4999999999999997E-3</v>
      </c>
      <c r="R537" s="141">
        <f>Q537*H537</f>
        <v>0.31629599999999997</v>
      </c>
      <c r="S537" s="141">
        <v>0</v>
      </c>
      <c r="T537" s="142">
        <f>S537*H537</f>
        <v>0</v>
      </c>
      <c r="AR537" s="143" t="s">
        <v>317</v>
      </c>
      <c r="AT537" s="143" t="s">
        <v>184</v>
      </c>
      <c r="AU537" s="143" t="s">
        <v>82</v>
      </c>
      <c r="AY537" s="18" t="s">
        <v>181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8" t="s">
        <v>22</v>
      </c>
      <c r="BK537" s="144">
        <f>ROUND(I537*H537,2)</f>
        <v>0</v>
      </c>
      <c r="BL537" s="18" t="s">
        <v>317</v>
      </c>
      <c r="BM537" s="143" t="s">
        <v>1738</v>
      </c>
    </row>
    <row r="538" spans="2:65" s="1" customFormat="1" ht="11.25">
      <c r="B538" s="33"/>
      <c r="D538" s="145" t="s">
        <v>191</v>
      </c>
      <c r="F538" s="146" t="s">
        <v>894</v>
      </c>
      <c r="I538" s="147"/>
      <c r="L538" s="33"/>
      <c r="M538" s="148"/>
      <c r="T538" s="54"/>
      <c r="AT538" s="18" t="s">
        <v>191</v>
      </c>
      <c r="AU538" s="18" t="s">
        <v>82</v>
      </c>
    </row>
    <row r="539" spans="2:65" s="12" customFormat="1" ht="11.25">
      <c r="B539" s="149"/>
      <c r="D539" s="150" t="s">
        <v>193</v>
      </c>
      <c r="E539" s="151" t="s">
        <v>20</v>
      </c>
      <c r="F539" s="152" t="s">
        <v>1556</v>
      </c>
      <c r="H539" s="151" t="s">
        <v>20</v>
      </c>
      <c r="I539" s="153"/>
      <c r="L539" s="149"/>
      <c r="M539" s="154"/>
      <c r="T539" s="155"/>
      <c r="AT539" s="151" t="s">
        <v>193</v>
      </c>
      <c r="AU539" s="151" t="s">
        <v>82</v>
      </c>
      <c r="AV539" s="12" t="s">
        <v>22</v>
      </c>
      <c r="AW539" s="12" t="s">
        <v>36</v>
      </c>
      <c r="AX539" s="12" t="s">
        <v>74</v>
      </c>
      <c r="AY539" s="151" t="s">
        <v>181</v>
      </c>
    </row>
    <row r="540" spans="2:65" s="13" customFormat="1" ht="11.25">
      <c r="B540" s="156"/>
      <c r="D540" s="150" t="s">
        <v>193</v>
      </c>
      <c r="E540" s="157" t="s">
        <v>20</v>
      </c>
      <c r="F540" s="158" t="s">
        <v>1730</v>
      </c>
      <c r="H540" s="159">
        <v>83.24</v>
      </c>
      <c r="I540" s="160"/>
      <c r="L540" s="156"/>
      <c r="M540" s="161"/>
      <c r="T540" s="162"/>
      <c r="AT540" s="157" t="s">
        <v>193</v>
      </c>
      <c r="AU540" s="157" t="s">
        <v>82</v>
      </c>
      <c r="AV540" s="13" t="s">
        <v>82</v>
      </c>
      <c r="AW540" s="13" t="s">
        <v>36</v>
      </c>
      <c r="AX540" s="13" t="s">
        <v>74</v>
      </c>
      <c r="AY540" s="157" t="s">
        <v>181</v>
      </c>
    </row>
    <row r="541" spans="2:65" s="13" customFormat="1" ht="11.25">
      <c r="B541" s="156"/>
      <c r="D541" s="150" t="s">
        <v>193</v>
      </c>
      <c r="E541" s="157" t="s">
        <v>20</v>
      </c>
      <c r="F541" s="158" t="s">
        <v>1731</v>
      </c>
      <c r="H541" s="159">
        <v>-11.2</v>
      </c>
      <c r="I541" s="160"/>
      <c r="L541" s="156"/>
      <c r="M541" s="161"/>
      <c r="T541" s="162"/>
      <c r="AT541" s="157" t="s">
        <v>193</v>
      </c>
      <c r="AU541" s="157" t="s">
        <v>82</v>
      </c>
      <c r="AV541" s="13" t="s">
        <v>82</v>
      </c>
      <c r="AW541" s="13" t="s">
        <v>36</v>
      </c>
      <c r="AX541" s="13" t="s">
        <v>74</v>
      </c>
      <c r="AY541" s="157" t="s">
        <v>181</v>
      </c>
    </row>
    <row r="542" spans="2:65" s="13" customFormat="1" ht="11.25">
      <c r="B542" s="156"/>
      <c r="D542" s="150" t="s">
        <v>193</v>
      </c>
      <c r="E542" s="157" t="s">
        <v>20</v>
      </c>
      <c r="F542" s="158" t="s">
        <v>1732</v>
      </c>
      <c r="H542" s="159">
        <v>-1.32</v>
      </c>
      <c r="I542" s="160"/>
      <c r="L542" s="156"/>
      <c r="M542" s="161"/>
      <c r="T542" s="162"/>
      <c r="AT542" s="157" t="s">
        <v>193</v>
      </c>
      <c r="AU542" s="157" t="s">
        <v>82</v>
      </c>
      <c r="AV542" s="13" t="s">
        <v>82</v>
      </c>
      <c r="AW542" s="13" t="s">
        <v>36</v>
      </c>
      <c r="AX542" s="13" t="s">
        <v>74</v>
      </c>
      <c r="AY542" s="157" t="s">
        <v>181</v>
      </c>
    </row>
    <row r="543" spans="2:65" s="13" customFormat="1" ht="11.25">
      <c r="B543" s="156"/>
      <c r="D543" s="150" t="s">
        <v>193</v>
      </c>
      <c r="E543" s="157" t="s">
        <v>20</v>
      </c>
      <c r="F543" s="158" t="s">
        <v>1733</v>
      </c>
      <c r="H543" s="159">
        <v>-2.9260000000000002</v>
      </c>
      <c r="I543" s="160"/>
      <c r="L543" s="156"/>
      <c r="M543" s="161"/>
      <c r="T543" s="162"/>
      <c r="AT543" s="157" t="s">
        <v>193</v>
      </c>
      <c r="AU543" s="157" t="s">
        <v>82</v>
      </c>
      <c r="AV543" s="13" t="s">
        <v>82</v>
      </c>
      <c r="AW543" s="13" t="s">
        <v>36</v>
      </c>
      <c r="AX543" s="13" t="s">
        <v>74</v>
      </c>
      <c r="AY543" s="157" t="s">
        <v>181</v>
      </c>
    </row>
    <row r="544" spans="2:65" s="13" customFormat="1" ht="11.25">
      <c r="B544" s="156"/>
      <c r="D544" s="150" t="s">
        <v>193</v>
      </c>
      <c r="E544" s="157" t="s">
        <v>20</v>
      </c>
      <c r="F544" s="158" t="s">
        <v>1734</v>
      </c>
      <c r="H544" s="159">
        <v>0.7</v>
      </c>
      <c r="I544" s="160"/>
      <c r="L544" s="156"/>
      <c r="M544" s="161"/>
      <c r="T544" s="162"/>
      <c r="AT544" s="157" t="s">
        <v>193</v>
      </c>
      <c r="AU544" s="157" t="s">
        <v>82</v>
      </c>
      <c r="AV544" s="13" t="s">
        <v>82</v>
      </c>
      <c r="AW544" s="13" t="s">
        <v>36</v>
      </c>
      <c r="AX544" s="13" t="s">
        <v>74</v>
      </c>
      <c r="AY544" s="157" t="s">
        <v>181</v>
      </c>
    </row>
    <row r="545" spans="2:65" s="13" customFormat="1" ht="11.25">
      <c r="B545" s="156"/>
      <c r="D545" s="150" t="s">
        <v>193</v>
      </c>
      <c r="E545" s="157" t="s">
        <v>20</v>
      </c>
      <c r="F545" s="158" t="s">
        <v>1735</v>
      </c>
      <c r="H545" s="159">
        <v>0.46200000000000002</v>
      </c>
      <c r="I545" s="160"/>
      <c r="L545" s="156"/>
      <c r="M545" s="161"/>
      <c r="T545" s="162"/>
      <c r="AT545" s="157" t="s">
        <v>193</v>
      </c>
      <c r="AU545" s="157" t="s">
        <v>82</v>
      </c>
      <c r="AV545" s="13" t="s">
        <v>82</v>
      </c>
      <c r="AW545" s="13" t="s">
        <v>36</v>
      </c>
      <c r="AX545" s="13" t="s">
        <v>74</v>
      </c>
      <c r="AY545" s="157" t="s">
        <v>181</v>
      </c>
    </row>
    <row r="546" spans="2:65" s="13" customFormat="1" ht="11.25">
      <c r="B546" s="156"/>
      <c r="D546" s="150" t="s">
        <v>193</v>
      </c>
      <c r="E546" s="157" t="s">
        <v>20</v>
      </c>
      <c r="F546" s="158" t="s">
        <v>1736</v>
      </c>
      <c r="H546" s="159">
        <v>0.53200000000000003</v>
      </c>
      <c r="I546" s="160"/>
      <c r="L546" s="156"/>
      <c r="M546" s="161"/>
      <c r="T546" s="162"/>
      <c r="AT546" s="157" t="s">
        <v>193</v>
      </c>
      <c r="AU546" s="157" t="s">
        <v>82</v>
      </c>
      <c r="AV546" s="13" t="s">
        <v>82</v>
      </c>
      <c r="AW546" s="13" t="s">
        <v>36</v>
      </c>
      <c r="AX546" s="13" t="s">
        <v>74</v>
      </c>
      <c r="AY546" s="157" t="s">
        <v>181</v>
      </c>
    </row>
    <row r="547" spans="2:65" s="13" customFormat="1" ht="11.25">
      <c r="B547" s="156"/>
      <c r="D547" s="150" t="s">
        <v>193</v>
      </c>
      <c r="E547" s="157" t="s">
        <v>20</v>
      </c>
      <c r="F547" s="158" t="s">
        <v>1737</v>
      </c>
      <c r="H547" s="159">
        <v>0.8</v>
      </c>
      <c r="I547" s="160"/>
      <c r="L547" s="156"/>
      <c r="M547" s="161"/>
      <c r="T547" s="162"/>
      <c r="AT547" s="157" t="s">
        <v>193</v>
      </c>
      <c r="AU547" s="157" t="s">
        <v>82</v>
      </c>
      <c r="AV547" s="13" t="s">
        <v>82</v>
      </c>
      <c r="AW547" s="13" t="s">
        <v>36</v>
      </c>
      <c r="AX547" s="13" t="s">
        <v>74</v>
      </c>
      <c r="AY547" s="157" t="s">
        <v>181</v>
      </c>
    </row>
    <row r="548" spans="2:65" s="14" customFormat="1" ht="11.25">
      <c r="B548" s="163"/>
      <c r="D548" s="150" t="s">
        <v>193</v>
      </c>
      <c r="E548" s="164" t="s">
        <v>20</v>
      </c>
      <c r="F548" s="165" t="s">
        <v>202</v>
      </c>
      <c r="H548" s="166">
        <v>70.287999999999997</v>
      </c>
      <c r="I548" s="167"/>
      <c r="L548" s="163"/>
      <c r="M548" s="168"/>
      <c r="T548" s="169"/>
      <c r="AT548" s="164" t="s">
        <v>193</v>
      </c>
      <c r="AU548" s="164" t="s">
        <v>82</v>
      </c>
      <c r="AV548" s="14" t="s">
        <v>189</v>
      </c>
      <c r="AW548" s="14" t="s">
        <v>36</v>
      </c>
      <c r="AX548" s="14" t="s">
        <v>22</v>
      </c>
      <c r="AY548" s="164" t="s">
        <v>181</v>
      </c>
    </row>
    <row r="549" spans="2:65" s="1" customFormat="1" ht="24.2" customHeight="1">
      <c r="B549" s="33"/>
      <c r="C549" s="132" t="s">
        <v>776</v>
      </c>
      <c r="D549" s="132" t="s">
        <v>184</v>
      </c>
      <c r="E549" s="133" t="s">
        <v>896</v>
      </c>
      <c r="F549" s="134" t="s">
        <v>897</v>
      </c>
      <c r="G549" s="135" t="s">
        <v>211</v>
      </c>
      <c r="H549" s="136">
        <v>68.489999999999995</v>
      </c>
      <c r="I549" s="137"/>
      <c r="J549" s="138">
        <f>ROUND(I549*H549,2)</f>
        <v>0</v>
      </c>
      <c r="K549" s="134" t="s">
        <v>188</v>
      </c>
      <c r="L549" s="33"/>
      <c r="M549" s="139" t="s">
        <v>20</v>
      </c>
      <c r="N549" s="140" t="s">
        <v>45</v>
      </c>
      <c r="P549" s="141">
        <f>O549*H549</f>
        <v>0</v>
      </c>
      <c r="Q549" s="141">
        <v>0</v>
      </c>
      <c r="R549" s="141">
        <f>Q549*H549</f>
        <v>0</v>
      </c>
      <c r="S549" s="141">
        <v>8.1500000000000003E-2</v>
      </c>
      <c r="T549" s="142">
        <f>S549*H549</f>
        <v>5.5819349999999996</v>
      </c>
      <c r="AR549" s="143" t="s">
        <v>317</v>
      </c>
      <c r="AT549" s="143" t="s">
        <v>184</v>
      </c>
      <c r="AU549" s="143" t="s">
        <v>82</v>
      </c>
      <c r="AY549" s="18" t="s">
        <v>181</v>
      </c>
      <c r="BE549" s="144">
        <f>IF(N549="základní",J549,0)</f>
        <v>0</v>
      </c>
      <c r="BF549" s="144">
        <f>IF(N549="snížená",J549,0)</f>
        <v>0</v>
      </c>
      <c r="BG549" s="144">
        <f>IF(N549="zákl. přenesená",J549,0)</f>
        <v>0</v>
      </c>
      <c r="BH549" s="144">
        <f>IF(N549="sníž. přenesená",J549,0)</f>
        <v>0</v>
      </c>
      <c r="BI549" s="144">
        <f>IF(N549="nulová",J549,0)</f>
        <v>0</v>
      </c>
      <c r="BJ549" s="18" t="s">
        <v>22</v>
      </c>
      <c r="BK549" s="144">
        <f>ROUND(I549*H549,2)</f>
        <v>0</v>
      </c>
      <c r="BL549" s="18" t="s">
        <v>317</v>
      </c>
      <c r="BM549" s="143" t="s">
        <v>1739</v>
      </c>
    </row>
    <row r="550" spans="2:65" s="1" customFormat="1" ht="11.25">
      <c r="B550" s="33"/>
      <c r="D550" s="145" t="s">
        <v>191</v>
      </c>
      <c r="F550" s="146" t="s">
        <v>899</v>
      </c>
      <c r="I550" s="147"/>
      <c r="L550" s="33"/>
      <c r="M550" s="148"/>
      <c r="T550" s="54"/>
      <c r="AT550" s="18" t="s">
        <v>191</v>
      </c>
      <c r="AU550" s="18" t="s">
        <v>82</v>
      </c>
    </row>
    <row r="551" spans="2:65" s="12" customFormat="1" ht="11.25">
      <c r="B551" s="149"/>
      <c r="D551" s="150" t="s">
        <v>193</v>
      </c>
      <c r="E551" s="151" t="s">
        <v>20</v>
      </c>
      <c r="F551" s="152" t="s">
        <v>1539</v>
      </c>
      <c r="H551" s="151" t="s">
        <v>20</v>
      </c>
      <c r="I551" s="153"/>
      <c r="L551" s="149"/>
      <c r="M551" s="154"/>
      <c r="T551" s="155"/>
      <c r="AT551" s="151" t="s">
        <v>193</v>
      </c>
      <c r="AU551" s="151" t="s">
        <v>82</v>
      </c>
      <c r="AV551" s="12" t="s">
        <v>22</v>
      </c>
      <c r="AW551" s="12" t="s">
        <v>36</v>
      </c>
      <c r="AX551" s="12" t="s">
        <v>74</v>
      </c>
      <c r="AY551" s="151" t="s">
        <v>181</v>
      </c>
    </row>
    <row r="552" spans="2:65" s="13" customFormat="1" ht="11.25">
      <c r="B552" s="156"/>
      <c r="D552" s="150" t="s">
        <v>193</v>
      </c>
      <c r="E552" s="157" t="s">
        <v>20</v>
      </c>
      <c r="F552" s="158" t="s">
        <v>1740</v>
      </c>
      <c r="H552" s="159">
        <v>13.692</v>
      </c>
      <c r="I552" s="160"/>
      <c r="L552" s="156"/>
      <c r="M552" s="161"/>
      <c r="T552" s="162"/>
      <c r="AT552" s="157" t="s">
        <v>193</v>
      </c>
      <c r="AU552" s="157" t="s">
        <v>82</v>
      </c>
      <c r="AV552" s="13" t="s">
        <v>82</v>
      </c>
      <c r="AW552" s="13" t="s">
        <v>36</v>
      </c>
      <c r="AX552" s="13" t="s">
        <v>74</v>
      </c>
      <c r="AY552" s="157" t="s">
        <v>181</v>
      </c>
    </row>
    <row r="553" spans="2:65" s="13" customFormat="1" ht="11.25">
      <c r="B553" s="156"/>
      <c r="D553" s="150" t="s">
        <v>193</v>
      </c>
      <c r="E553" s="157" t="s">
        <v>20</v>
      </c>
      <c r="F553" s="158" t="s">
        <v>1741</v>
      </c>
      <c r="H553" s="159">
        <v>28.224</v>
      </c>
      <c r="I553" s="160"/>
      <c r="L553" s="156"/>
      <c r="M553" s="161"/>
      <c r="T553" s="162"/>
      <c r="AT553" s="157" t="s">
        <v>193</v>
      </c>
      <c r="AU553" s="157" t="s">
        <v>82</v>
      </c>
      <c r="AV553" s="13" t="s">
        <v>82</v>
      </c>
      <c r="AW553" s="13" t="s">
        <v>36</v>
      </c>
      <c r="AX553" s="13" t="s">
        <v>74</v>
      </c>
      <c r="AY553" s="157" t="s">
        <v>181</v>
      </c>
    </row>
    <row r="554" spans="2:65" s="13" customFormat="1" ht="11.25">
      <c r="B554" s="156"/>
      <c r="D554" s="150" t="s">
        <v>193</v>
      </c>
      <c r="E554" s="157" t="s">
        <v>20</v>
      </c>
      <c r="F554" s="158" t="s">
        <v>1742</v>
      </c>
      <c r="H554" s="159">
        <v>0.54</v>
      </c>
      <c r="I554" s="160"/>
      <c r="L554" s="156"/>
      <c r="M554" s="161"/>
      <c r="T554" s="162"/>
      <c r="AT554" s="157" t="s">
        <v>193</v>
      </c>
      <c r="AU554" s="157" t="s">
        <v>82</v>
      </c>
      <c r="AV554" s="13" t="s">
        <v>82</v>
      </c>
      <c r="AW554" s="13" t="s">
        <v>36</v>
      </c>
      <c r="AX554" s="13" t="s">
        <v>74</v>
      </c>
      <c r="AY554" s="157" t="s">
        <v>181</v>
      </c>
    </row>
    <row r="555" spans="2:65" s="13" customFormat="1" ht="11.25">
      <c r="B555" s="156"/>
      <c r="D555" s="150" t="s">
        <v>193</v>
      </c>
      <c r="E555" s="157" t="s">
        <v>20</v>
      </c>
      <c r="F555" s="158" t="s">
        <v>1743</v>
      </c>
      <c r="H555" s="159">
        <v>0.59399999999999997</v>
      </c>
      <c r="I555" s="160"/>
      <c r="L555" s="156"/>
      <c r="M555" s="161"/>
      <c r="T555" s="162"/>
      <c r="AT555" s="157" t="s">
        <v>193</v>
      </c>
      <c r="AU555" s="157" t="s">
        <v>82</v>
      </c>
      <c r="AV555" s="13" t="s">
        <v>82</v>
      </c>
      <c r="AW555" s="13" t="s">
        <v>36</v>
      </c>
      <c r="AX555" s="13" t="s">
        <v>74</v>
      </c>
      <c r="AY555" s="157" t="s">
        <v>181</v>
      </c>
    </row>
    <row r="556" spans="2:65" s="13" customFormat="1" ht="11.25">
      <c r="B556" s="156"/>
      <c r="D556" s="150" t="s">
        <v>193</v>
      </c>
      <c r="E556" s="157" t="s">
        <v>20</v>
      </c>
      <c r="F556" s="158" t="s">
        <v>1744</v>
      </c>
      <c r="H556" s="159">
        <v>14.012</v>
      </c>
      <c r="I556" s="160"/>
      <c r="L556" s="156"/>
      <c r="M556" s="161"/>
      <c r="T556" s="162"/>
      <c r="AT556" s="157" t="s">
        <v>193</v>
      </c>
      <c r="AU556" s="157" t="s">
        <v>82</v>
      </c>
      <c r="AV556" s="13" t="s">
        <v>82</v>
      </c>
      <c r="AW556" s="13" t="s">
        <v>36</v>
      </c>
      <c r="AX556" s="13" t="s">
        <v>74</v>
      </c>
      <c r="AY556" s="157" t="s">
        <v>181</v>
      </c>
    </row>
    <row r="557" spans="2:65" s="13" customFormat="1" ht="11.25">
      <c r="B557" s="156"/>
      <c r="D557" s="150" t="s">
        <v>193</v>
      </c>
      <c r="E557" s="157" t="s">
        <v>20</v>
      </c>
      <c r="F557" s="158" t="s">
        <v>1745</v>
      </c>
      <c r="H557" s="159">
        <v>16.015999999999998</v>
      </c>
      <c r="I557" s="160"/>
      <c r="L557" s="156"/>
      <c r="M557" s="161"/>
      <c r="T557" s="162"/>
      <c r="AT557" s="157" t="s">
        <v>193</v>
      </c>
      <c r="AU557" s="157" t="s">
        <v>82</v>
      </c>
      <c r="AV557" s="13" t="s">
        <v>82</v>
      </c>
      <c r="AW557" s="13" t="s">
        <v>36</v>
      </c>
      <c r="AX557" s="13" t="s">
        <v>74</v>
      </c>
      <c r="AY557" s="157" t="s">
        <v>181</v>
      </c>
    </row>
    <row r="558" spans="2:65" s="13" customFormat="1" ht="11.25">
      <c r="B558" s="156"/>
      <c r="D558" s="150" t="s">
        <v>193</v>
      </c>
      <c r="E558" s="157" t="s">
        <v>20</v>
      </c>
      <c r="F558" s="158" t="s">
        <v>1746</v>
      </c>
      <c r="H558" s="159">
        <v>11.9</v>
      </c>
      <c r="I558" s="160"/>
      <c r="L558" s="156"/>
      <c r="M558" s="161"/>
      <c r="T558" s="162"/>
      <c r="AT558" s="157" t="s">
        <v>193</v>
      </c>
      <c r="AU558" s="157" t="s">
        <v>82</v>
      </c>
      <c r="AV558" s="13" t="s">
        <v>82</v>
      </c>
      <c r="AW558" s="13" t="s">
        <v>36</v>
      </c>
      <c r="AX558" s="13" t="s">
        <v>74</v>
      </c>
      <c r="AY558" s="157" t="s">
        <v>181</v>
      </c>
    </row>
    <row r="559" spans="2:65" s="13" customFormat="1" ht="11.25">
      <c r="B559" s="156"/>
      <c r="D559" s="150" t="s">
        <v>193</v>
      </c>
      <c r="E559" s="157" t="s">
        <v>20</v>
      </c>
      <c r="F559" s="158" t="s">
        <v>1747</v>
      </c>
      <c r="H559" s="159">
        <v>0.62</v>
      </c>
      <c r="I559" s="160"/>
      <c r="L559" s="156"/>
      <c r="M559" s="161"/>
      <c r="T559" s="162"/>
      <c r="AT559" s="157" t="s">
        <v>193</v>
      </c>
      <c r="AU559" s="157" t="s">
        <v>82</v>
      </c>
      <c r="AV559" s="13" t="s">
        <v>82</v>
      </c>
      <c r="AW559" s="13" t="s">
        <v>36</v>
      </c>
      <c r="AX559" s="13" t="s">
        <v>74</v>
      </c>
      <c r="AY559" s="157" t="s">
        <v>181</v>
      </c>
    </row>
    <row r="560" spans="2:65" s="13" customFormat="1" ht="11.25">
      <c r="B560" s="156"/>
      <c r="D560" s="150" t="s">
        <v>193</v>
      </c>
      <c r="E560" s="157" t="s">
        <v>20</v>
      </c>
      <c r="F560" s="158" t="s">
        <v>1748</v>
      </c>
      <c r="H560" s="159">
        <v>0.16</v>
      </c>
      <c r="I560" s="160"/>
      <c r="L560" s="156"/>
      <c r="M560" s="161"/>
      <c r="T560" s="162"/>
      <c r="AT560" s="157" t="s">
        <v>193</v>
      </c>
      <c r="AU560" s="157" t="s">
        <v>82</v>
      </c>
      <c r="AV560" s="13" t="s">
        <v>82</v>
      </c>
      <c r="AW560" s="13" t="s">
        <v>36</v>
      </c>
      <c r="AX560" s="13" t="s">
        <v>74</v>
      </c>
      <c r="AY560" s="157" t="s">
        <v>181</v>
      </c>
    </row>
    <row r="561" spans="2:65" s="13" customFormat="1" ht="11.25">
      <c r="B561" s="156"/>
      <c r="D561" s="150" t="s">
        <v>193</v>
      </c>
      <c r="E561" s="157" t="s">
        <v>20</v>
      </c>
      <c r="F561" s="158" t="s">
        <v>1749</v>
      </c>
      <c r="H561" s="159">
        <v>0.36</v>
      </c>
      <c r="I561" s="160"/>
      <c r="L561" s="156"/>
      <c r="M561" s="161"/>
      <c r="T561" s="162"/>
      <c r="AT561" s="157" t="s">
        <v>193</v>
      </c>
      <c r="AU561" s="157" t="s">
        <v>82</v>
      </c>
      <c r="AV561" s="13" t="s">
        <v>82</v>
      </c>
      <c r="AW561" s="13" t="s">
        <v>36</v>
      </c>
      <c r="AX561" s="13" t="s">
        <v>74</v>
      </c>
      <c r="AY561" s="157" t="s">
        <v>181</v>
      </c>
    </row>
    <row r="562" spans="2:65" s="13" customFormat="1" ht="11.25">
      <c r="B562" s="156"/>
      <c r="D562" s="150" t="s">
        <v>193</v>
      </c>
      <c r="E562" s="157" t="s">
        <v>20</v>
      </c>
      <c r="F562" s="158" t="s">
        <v>1750</v>
      </c>
      <c r="H562" s="159">
        <v>0.42</v>
      </c>
      <c r="I562" s="160"/>
      <c r="L562" s="156"/>
      <c r="M562" s="161"/>
      <c r="T562" s="162"/>
      <c r="AT562" s="157" t="s">
        <v>193</v>
      </c>
      <c r="AU562" s="157" t="s">
        <v>82</v>
      </c>
      <c r="AV562" s="13" t="s">
        <v>82</v>
      </c>
      <c r="AW562" s="13" t="s">
        <v>36</v>
      </c>
      <c r="AX562" s="13" t="s">
        <v>74</v>
      </c>
      <c r="AY562" s="157" t="s">
        <v>181</v>
      </c>
    </row>
    <row r="563" spans="2:65" s="13" customFormat="1" ht="11.25">
      <c r="B563" s="156"/>
      <c r="D563" s="150" t="s">
        <v>193</v>
      </c>
      <c r="E563" s="157" t="s">
        <v>20</v>
      </c>
      <c r="F563" s="158" t="s">
        <v>1748</v>
      </c>
      <c r="H563" s="159">
        <v>0.16</v>
      </c>
      <c r="I563" s="160"/>
      <c r="L563" s="156"/>
      <c r="M563" s="161"/>
      <c r="T563" s="162"/>
      <c r="AT563" s="157" t="s">
        <v>193</v>
      </c>
      <c r="AU563" s="157" t="s">
        <v>82</v>
      </c>
      <c r="AV563" s="13" t="s">
        <v>82</v>
      </c>
      <c r="AW563" s="13" t="s">
        <v>36</v>
      </c>
      <c r="AX563" s="13" t="s">
        <v>74</v>
      </c>
      <c r="AY563" s="157" t="s">
        <v>181</v>
      </c>
    </row>
    <row r="564" spans="2:65" s="13" customFormat="1" ht="11.25">
      <c r="B564" s="156"/>
      <c r="D564" s="150" t="s">
        <v>193</v>
      </c>
      <c r="E564" s="157" t="s">
        <v>20</v>
      </c>
      <c r="F564" s="158" t="s">
        <v>1751</v>
      </c>
      <c r="H564" s="159">
        <v>0.99399999999999999</v>
      </c>
      <c r="I564" s="160"/>
      <c r="L564" s="156"/>
      <c r="M564" s="161"/>
      <c r="T564" s="162"/>
      <c r="AT564" s="157" t="s">
        <v>193</v>
      </c>
      <c r="AU564" s="157" t="s">
        <v>82</v>
      </c>
      <c r="AV564" s="13" t="s">
        <v>82</v>
      </c>
      <c r="AW564" s="13" t="s">
        <v>36</v>
      </c>
      <c r="AX564" s="13" t="s">
        <v>74</v>
      </c>
      <c r="AY564" s="157" t="s">
        <v>181</v>
      </c>
    </row>
    <row r="565" spans="2:65" s="13" customFormat="1" ht="11.25">
      <c r="B565" s="156"/>
      <c r="D565" s="150" t="s">
        <v>193</v>
      </c>
      <c r="E565" s="157" t="s">
        <v>20</v>
      </c>
      <c r="F565" s="158" t="s">
        <v>1752</v>
      </c>
      <c r="H565" s="159">
        <v>0.75</v>
      </c>
      <c r="I565" s="160"/>
      <c r="L565" s="156"/>
      <c r="M565" s="161"/>
      <c r="T565" s="162"/>
      <c r="AT565" s="157" t="s">
        <v>193</v>
      </c>
      <c r="AU565" s="157" t="s">
        <v>82</v>
      </c>
      <c r="AV565" s="13" t="s">
        <v>82</v>
      </c>
      <c r="AW565" s="13" t="s">
        <v>36</v>
      </c>
      <c r="AX565" s="13" t="s">
        <v>74</v>
      </c>
      <c r="AY565" s="157" t="s">
        <v>181</v>
      </c>
    </row>
    <row r="566" spans="2:65" s="15" customFormat="1" ht="11.25">
      <c r="B566" s="170"/>
      <c r="D566" s="150" t="s">
        <v>193</v>
      </c>
      <c r="E566" s="171" t="s">
        <v>20</v>
      </c>
      <c r="F566" s="172" t="s">
        <v>247</v>
      </c>
      <c r="H566" s="173">
        <v>88.441999999999993</v>
      </c>
      <c r="I566" s="174"/>
      <c r="L566" s="170"/>
      <c r="M566" s="175"/>
      <c r="T566" s="176"/>
      <c r="AT566" s="171" t="s">
        <v>193</v>
      </c>
      <c r="AU566" s="171" t="s">
        <v>82</v>
      </c>
      <c r="AV566" s="15" t="s">
        <v>182</v>
      </c>
      <c r="AW566" s="15" t="s">
        <v>36</v>
      </c>
      <c r="AX566" s="15" t="s">
        <v>74</v>
      </c>
      <c r="AY566" s="171" t="s">
        <v>181</v>
      </c>
    </row>
    <row r="567" spans="2:65" s="12" customFormat="1" ht="11.25">
      <c r="B567" s="149"/>
      <c r="D567" s="150" t="s">
        <v>193</v>
      </c>
      <c r="E567" s="151" t="s">
        <v>20</v>
      </c>
      <c r="F567" s="152" t="s">
        <v>1753</v>
      </c>
      <c r="H567" s="151" t="s">
        <v>20</v>
      </c>
      <c r="I567" s="153"/>
      <c r="L567" s="149"/>
      <c r="M567" s="154"/>
      <c r="T567" s="155"/>
      <c r="AT567" s="151" t="s">
        <v>193</v>
      </c>
      <c r="AU567" s="151" t="s">
        <v>82</v>
      </c>
      <c r="AV567" s="12" t="s">
        <v>22</v>
      </c>
      <c r="AW567" s="12" t="s">
        <v>36</v>
      </c>
      <c r="AX567" s="12" t="s">
        <v>74</v>
      </c>
      <c r="AY567" s="151" t="s">
        <v>181</v>
      </c>
    </row>
    <row r="568" spans="2:65" s="13" customFormat="1" ht="11.25">
      <c r="B568" s="156"/>
      <c r="D568" s="150" t="s">
        <v>193</v>
      </c>
      <c r="E568" s="157" t="s">
        <v>20</v>
      </c>
      <c r="F568" s="158" t="s">
        <v>1754</v>
      </c>
      <c r="H568" s="159">
        <v>-5.6</v>
      </c>
      <c r="I568" s="160"/>
      <c r="L568" s="156"/>
      <c r="M568" s="161"/>
      <c r="T568" s="162"/>
      <c r="AT568" s="157" t="s">
        <v>193</v>
      </c>
      <c r="AU568" s="157" t="s">
        <v>82</v>
      </c>
      <c r="AV568" s="13" t="s">
        <v>82</v>
      </c>
      <c r="AW568" s="13" t="s">
        <v>36</v>
      </c>
      <c r="AX568" s="13" t="s">
        <v>74</v>
      </c>
      <c r="AY568" s="157" t="s">
        <v>181</v>
      </c>
    </row>
    <row r="569" spans="2:65" s="13" customFormat="1" ht="11.25">
      <c r="B569" s="156"/>
      <c r="D569" s="150" t="s">
        <v>193</v>
      </c>
      <c r="E569" s="157" t="s">
        <v>20</v>
      </c>
      <c r="F569" s="158" t="s">
        <v>1755</v>
      </c>
      <c r="H569" s="159">
        <v>-2.48</v>
      </c>
      <c r="I569" s="160"/>
      <c r="L569" s="156"/>
      <c r="M569" s="161"/>
      <c r="T569" s="162"/>
      <c r="AT569" s="157" t="s">
        <v>193</v>
      </c>
      <c r="AU569" s="157" t="s">
        <v>82</v>
      </c>
      <c r="AV569" s="13" t="s">
        <v>82</v>
      </c>
      <c r="AW569" s="13" t="s">
        <v>36</v>
      </c>
      <c r="AX569" s="13" t="s">
        <v>74</v>
      </c>
      <c r="AY569" s="157" t="s">
        <v>181</v>
      </c>
    </row>
    <row r="570" spans="2:65" s="13" customFormat="1" ht="11.25">
      <c r="B570" s="156"/>
      <c r="D570" s="150" t="s">
        <v>193</v>
      </c>
      <c r="E570" s="157" t="s">
        <v>20</v>
      </c>
      <c r="F570" s="158" t="s">
        <v>1756</v>
      </c>
      <c r="H570" s="159">
        <v>-10.08</v>
      </c>
      <c r="I570" s="160"/>
      <c r="L570" s="156"/>
      <c r="M570" s="161"/>
      <c r="T570" s="162"/>
      <c r="AT570" s="157" t="s">
        <v>193</v>
      </c>
      <c r="AU570" s="157" t="s">
        <v>82</v>
      </c>
      <c r="AV570" s="13" t="s">
        <v>82</v>
      </c>
      <c r="AW570" s="13" t="s">
        <v>36</v>
      </c>
      <c r="AX570" s="13" t="s">
        <v>74</v>
      </c>
      <c r="AY570" s="157" t="s">
        <v>181</v>
      </c>
    </row>
    <row r="571" spans="2:65" s="13" customFormat="1" ht="11.25">
      <c r="B571" s="156"/>
      <c r="D571" s="150" t="s">
        <v>193</v>
      </c>
      <c r="E571" s="157" t="s">
        <v>20</v>
      </c>
      <c r="F571" s="158" t="s">
        <v>1757</v>
      </c>
      <c r="H571" s="159">
        <v>-0.52800000000000002</v>
      </c>
      <c r="I571" s="160"/>
      <c r="L571" s="156"/>
      <c r="M571" s="161"/>
      <c r="T571" s="162"/>
      <c r="AT571" s="157" t="s">
        <v>193</v>
      </c>
      <c r="AU571" s="157" t="s">
        <v>82</v>
      </c>
      <c r="AV571" s="13" t="s">
        <v>82</v>
      </c>
      <c r="AW571" s="13" t="s">
        <v>36</v>
      </c>
      <c r="AX571" s="13" t="s">
        <v>74</v>
      </c>
      <c r="AY571" s="157" t="s">
        <v>181</v>
      </c>
    </row>
    <row r="572" spans="2:65" s="13" customFormat="1" ht="11.25">
      <c r="B572" s="156"/>
      <c r="D572" s="150" t="s">
        <v>193</v>
      </c>
      <c r="E572" s="157" t="s">
        <v>20</v>
      </c>
      <c r="F572" s="158" t="s">
        <v>1758</v>
      </c>
      <c r="H572" s="159">
        <v>-0.73199999999999998</v>
      </c>
      <c r="I572" s="160"/>
      <c r="L572" s="156"/>
      <c r="M572" s="161"/>
      <c r="T572" s="162"/>
      <c r="AT572" s="157" t="s">
        <v>193</v>
      </c>
      <c r="AU572" s="157" t="s">
        <v>82</v>
      </c>
      <c r="AV572" s="13" t="s">
        <v>82</v>
      </c>
      <c r="AW572" s="13" t="s">
        <v>36</v>
      </c>
      <c r="AX572" s="13" t="s">
        <v>74</v>
      </c>
      <c r="AY572" s="157" t="s">
        <v>181</v>
      </c>
    </row>
    <row r="573" spans="2:65" s="13" customFormat="1" ht="11.25">
      <c r="B573" s="156"/>
      <c r="D573" s="150" t="s">
        <v>193</v>
      </c>
      <c r="E573" s="157" t="s">
        <v>20</v>
      </c>
      <c r="F573" s="158" t="s">
        <v>1759</v>
      </c>
      <c r="H573" s="159">
        <v>-0.53200000000000003</v>
      </c>
      <c r="I573" s="160"/>
      <c r="L573" s="156"/>
      <c r="M573" s="161"/>
      <c r="T573" s="162"/>
      <c r="AT573" s="157" t="s">
        <v>193</v>
      </c>
      <c r="AU573" s="157" t="s">
        <v>82</v>
      </c>
      <c r="AV573" s="13" t="s">
        <v>82</v>
      </c>
      <c r="AW573" s="13" t="s">
        <v>36</v>
      </c>
      <c r="AX573" s="13" t="s">
        <v>74</v>
      </c>
      <c r="AY573" s="157" t="s">
        <v>181</v>
      </c>
    </row>
    <row r="574" spans="2:65" s="15" customFormat="1" ht="11.25">
      <c r="B574" s="170"/>
      <c r="D574" s="150" t="s">
        <v>193</v>
      </c>
      <c r="E574" s="171" t="s">
        <v>20</v>
      </c>
      <c r="F574" s="172" t="s">
        <v>247</v>
      </c>
      <c r="H574" s="173">
        <v>-19.952000000000002</v>
      </c>
      <c r="I574" s="174"/>
      <c r="L574" s="170"/>
      <c r="M574" s="175"/>
      <c r="T574" s="176"/>
      <c r="AT574" s="171" t="s">
        <v>193</v>
      </c>
      <c r="AU574" s="171" t="s">
        <v>82</v>
      </c>
      <c r="AV574" s="15" t="s">
        <v>182</v>
      </c>
      <c r="AW574" s="15" t="s">
        <v>36</v>
      </c>
      <c r="AX574" s="15" t="s">
        <v>74</v>
      </c>
      <c r="AY574" s="171" t="s">
        <v>181</v>
      </c>
    </row>
    <row r="575" spans="2:65" s="14" customFormat="1" ht="11.25">
      <c r="B575" s="163"/>
      <c r="D575" s="150" t="s">
        <v>193</v>
      </c>
      <c r="E575" s="164" t="s">
        <v>20</v>
      </c>
      <c r="F575" s="165" t="s">
        <v>202</v>
      </c>
      <c r="H575" s="166">
        <v>68.489999999999995</v>
      </c>
      <c r="I575" s="167"/>
      <c r="L575" s="163"/>
      <c r="M575" s="168"/>
      <c r="T575" s="169"/>
      <c r="AT575" s="164" t="s">
        <v>193</v>
      </c>
      <c r="AU575" s="164" t="s">
        <v>82</v>
      </c>
      <c r="AV575" s="14" t="s">
        <v>189</v>
      </c>
      <c r="AW575" s="14" t="s">
        <v>36</v>
      </c>
      <c r="AX575" s="14" t="s">
        <v>22</v>
      </c>
      <c r="AY575" s="164" t="s">
        <v>181</v>
      </c>
    </row>
    <row r="576" spans="2:65" s="1" customFormat="1" ht="37.9" customHeight="1">
      <c r="B576" s="33"/>
      <c r="C576" s="132" t="s">
        <v>786</v>
      </c>
      <c r="D576" s="132" t="s">
        <v>184</v>
      </c>
      <c r="E576" s="133" t="s">
        <v>906</v>
      </c>
      <c r="F576" s="134" t="s">
        <v>907</v>
      </c>
      <c r="G576" s="135" t="s">
        <v>211</v>
      </c>
      <c r="H576" s="136">
        <v>70.287999999999997</v>
      </c>
      <c r="I576" s="137"/>
      <c r="J576" s="138">
        <f>ROUND(I576*H576,2)</f>
        <v>0</v>
      </c>
      <c r="K576" s="134" t="s">
        <v>188</v>
      </c>
      <c r="L576" s="33"/>
      <c r="M576" s="139" t="s">
        <v>20</v>
      </c>
      <c r="N576" s="140" t="s">
        <v>45</v>
      </c>
      <c r="P576" s="141">
        <f>O576*H576</f>
        <v>0</v>
      </c>
      <c r="Q576" s="141">
        <v>9.0900000000000009E-3</v>
      </c>
      <c r="R576" s="141">
        <f>Q576*H576</f>
        <v>0.63891792000000003</v>
      </c>
      <c r="S576" s="141">
        <v>0</v>
      </c>
      <c r="T576" s="142">
        <f>S576*H576</f>
        <v>0</v>
      </c>
      <c r="AR576" s="143" t="s">
        <v>317</v>
      </c>
      <c r="AT576" s="143" t="s">
        <v>184</v>
      </c>
      <c r="AU576" s="143" t="s">
        <v>82</v>
      </c>
      <c r="AY576" s="18" t="s">
        <v>181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8" t="s">
        <v>22</v>
      </c>
      <c r="BK576" s="144">
        <f>ROUND(I576*H576,2)</f>
        <v>0</v>
      </c>
      <c r="BL576" s="18" t="s">
        <v>317</v>
      </c>
      <c r="BM576" s="143" t="s">
        <v>1760</v>
      </c>
    </row>
    <row r="577" spans="2:65" s="1" customFormat="1" ht="11.25">
      <c r="B577" s="33"/>
      <c r="D577" s="145" t="s">
        <v>191</v>
      </c>
      <c r="F577" s="146" t="s">
        <v>909</v>
      </c>
      <c r="I577" s="147"/>
      <c r="L577" s="33"/>
      <c r="M577" s="148"/>
      <c r="T577" s="54"/>
      <c r="AT577" s="18" t="s">
        <v>191</v>
      </c>
      <c r="AU577" s="18" t="s">
        <v>82</v>
      </c>
    </row>
    <row r="578" spans="2:65" s="12" customFormat="1" ht="11.25">
      <c r="B578" s="149"/>
      <c r="D578" s="150" t="s">
        <v>193</v>
      </c>
      <c r="E578" s="151" t="s">
        <v>20</v>
      </c>
      <c r="F578" s="152" t="s">
        <v>1556</v>
      </c>
      <c r="H578" s="151" t="s">
        <v>20</v>
      </c>
      <c r="I578" s="153"/>
      <c r="L578" s="149"/>
      <c r="M578" s="154"/>
      <c r="T578" s="155"/>
      <c r="AT578" s="151" t="s">
        <v>193</v>
      </c>
      <c r="AU578" s="151" t="s">
        <v>82</v>
      </c>
      <c r="AV578" s="12" t="s">
        <v>22</v>
      </c>
      <c r="AW578" s="12" t="s">
        <v>36</v>
      </c>
      <c r="AX578" s="12" t="s">
        <v>74</v>
      </c>
      <c r="AY578" s="151" t="s">
        <v>181</v>
      </c>
    </row>
    <row r="579" spans="2:65" s="13" customFormat="1" ht="11.25">
      <c r="B579" s="156"/>
      <c r="D579" s="150" t="s">
        <v>193</v>
      </c>
      <c r="E579" s="157" t="s">
        <v>20</v>
      </c>
      <c r="F579" s="158" t="s">
        <v>1730</v>
      </c>
      <c r="H579" s="159">
        <v>83.24</v>
      </c>
      <c r="I579" s="160"/>
      <c r="L579" s="156"/>
      <c r="M579" s="161"/>
      <c r="T579" s="162"/>
      <c r="AT579" s="157" t="s">
        <v>193</v>
      </c>
      <c r="AU579" s="157" t="s">
        <v>82</v>
      </c>
      <c r="AV579" s="13" t="s">
        <v>82</v>
      </c>
      <c r="AW579" s="13" t="s">
        <v>36</v>
      </c>
      <c r="AX579" s="13" t="s">
        <v>74</v>
      </c>
      <c r="AY579" s="157" t="s">
        <v>181</v>
      </c>
    </row>
    <row r="580" spans="2:65" s="13" customFormat="1" ht="11.25">
      <c r="B580" s="156"/>
      <c r="D580" s="150" t="s">
        <v>193</v>
      </c>
      <c r="E580" s="157" t="s">
        <v>20</v>
      </c>
      <c r="F580" s="158" t="s">
        <v>1731</v>
      </c>
      <c r="H580" s="159">
        <v>-11.2</v>
      </c>
      <c r="I580" s="160"/>
      <c r="L580" s="156"/>
      <c r="M580" s="161"/>
      <c r="T580" s="162"/>
      <c r="AT580" s="157" t="s">
        <v>193</v>
      </c>
      <c r="AU580" s="157" t="s">
        <v>82</v>
      </c>
      <c r="AV580" s="13" t="s">
        <v>82</v>
      </c>
      <c r="AW580" s="13" t="s">
        <v>36</v>
      </c>
      <c r="AX580" s="13" t="s">
        <v>74</v>
      </c>
      <c r="AY580" s="157" t="s">
        <v>181</v>
      </c>
    </row>
    <row r="581" spans="2:65" s="13" customFormat="1" ht="11.25">
      <c r="B581" s="156"/>
      <c r="D581" s="150" t="s">
        <v>193</v>
      </c>
      <c r="E581" s="157" t="s">
        <v>20</v>
      </c>
      <c r="F581" s="158" t="s">
        <v>1732</v>
      </c>
      <c r="H581" s="159">
        <v>-1.32</v>
      </c>
      <c r="I581" s="160"/>
      <c r="L581" s="156"/>
      <c r="M581" s="161"/>
      <c r="T581" s="162"/>
      <c r="AT581" s="157" t="s">
        <v>193</v>
      </c>
      <c r="AU581" s="157" t="s">
        <v>82</v>
      </c>
      <c r="AV581" s="13" t="s">
        <v>82</v>
      </c>
      <c r="AW581" s="13" t="s">
        <v>36</v>
      </c>
      <c r="AX581" s="13" t="s">
        <v>74</v>
      </c>
      <c r="AY581" s="157" t="s">
        <v>181</v>
      </c>
    </row>
    <row r="582" spans="2:65" s="13" customFormat="1" ht="11.25">
      <c r="B582" s="156"/>
      <c r="D582" s="150" t="s">
        <v>193</v>
      </c>
      <c r="E582" s="157" t="s">
        <v>20</v>
      </c>
      <c r="F582" s="158" t="s">
        <v>1733</v>
      </c>
      <c r="H582" s="159">
        <v>-2.9260000000000002</v>
      </c>
      <c r="I582" s="160"/>
      <c r="L582" s="156"/>
      <c r="M582" s="161"/>
      <c r="T582" s="162"/>
      <c r="AT582" s="157" t="s">
        <v>193</v>
      </c>
      <c r="AU582" s="157" t="s">
        <v>82</v>
      </c>
      <c r="AV582" s="13" t="s">
        <v>82</v>
      </c>
      <c r="AW582" s="13" t="s">
        <v>36</v>
      </c>
      <c r="AX582" s="13" t="s">
        <v>74</v>
      </c>
      <c r="AY582" s="157" t="s">
        <v>181</v>
      </c>
    </row>
    <row r="583" spans="2:65" s="13" customFormat="1" ht="11.25">
      <c r="B583" s="156"/>
      <c r="D583" s="150" t="s">
        <v>193</v>
      </c>
      <c r="E583" s="157" t="s">
        <v>20</v>
      </c>
      <c r="F583" s="158" t="s">
        <v>1734</v>
      </c>
      <c r="H583" s="159">
        <v>0.7</v>
      </c>
      <c r="I583" s="160"/>
      <c r="L583" s="156"/>
      <c r="M583" s="161"/>
      <c r="T583" s="162"/>
      <c r="AT583" s="157" t="s">
        <v>193</v>
      </c>
      <c r="AU583" s="157" t="s">
        <v>82</v>
      </c>
      <c r="AV583" s="13" t="s">
        <v>82</v>
      </c>
      <c r="AW583" s="13" t="s">
        <v>36</v>
      </c>
      <c r="AX583" s="13" t="s">
        <v>74</v>
      </c>
      <c r="AY583" s="157" t="s">
        <v>181</v>
      </c>
    </row>
    <row r="584" spans="2:65" s="13" customFormat="1" ht="11.25">
      <c r="B584" s="156"/>
      <c r="D584" s="150" t="s">
        <v>193</v>
      </c>
      <c r="E584" s="157" t="s">
        <v>20</v>
      </c>
      <c r="F584" s="158" t="s">
        <v>1735</v>
      </c>
      <c r="H584" s="159">
        <v>0.46200000000000002</v>
      </c>
      <c r="I584" s="160"/>
      <c r="L584" s="156"/>
      <c r="M584" s="161"/>
      <c r="T584" s="162"/>
      <c r="AT584" s="157" t="s">
        <v>193</v>
      </c>
      <c r="AU584" s="157" t="s">
        <v>82</v>
      </c>
      <c r="AV584" s="13" t="s">
        <v>82</v>
      </c>
      <c r="AW584" s="13" t="s">
        <v>36</v>
      </c>
      <c r="AX584" s="13" t="s">
        <v>74</v>
      </c>
      <c r="AY584" s="157" t="s">
        <v>181</v>
      </c>
    </row>
    <row r="585" spans="2:65" s="13" customFormat="1" ht="11.25">
      <c r="B585" s="156"/>
      <c r="D585" s="150" t="s">
        <v>193</v>
      </c>
      <c r="E585" s="157" t="s">
        <v>20</v>
      </c>
      <c r="F585" s="158" t="s">
        <v>1736</v>
      </c>
      <c r="H585" s="159">
        <v>0.53200000000000003</v>
      </c>
      <c r="I585" s="160"/>
      <c r="L585" s="156"/>
      <c r="M585" s="161"/>
      <c r="T585" s="162"/>
      <c r="AT585" s="157" t="s">
        <v>193</v>
      </c>
      <c r="AU585" s="157" t="s">
        <v>82</v>
      </c>
      <c r="AV585" s="13" t="s">
        <v>82</v>
      </c>
      <c r="AW585" s="13" t="s">
        <v>36</v>
      </c>
      <c r="AX585" s="13" t="s">
        <v>74</v>
      </c>
      <c r="AY585" s="157" t="s">
        <v>181</v>
      </c>
    </row>
    <row r="586" spans="2:65" s="13" customFormat="1" ht="11.25">
      <c r="B586" s="156"/>
      <c r="D586" s="150" t="s">
        <v>193</v>
      </c>
      <c r="E586" s="157" t="s">
        <v>20</v>
      </c>
      <c r="F586" s="158" t="s">
        <v>1737</v>
      </c>
      <c r="H586" s="159">
        <v>0.8</v>
      </c>
      <c r="I586" s="160"/>
      <c r="L586" s="156"/>
      <c r="M586" s="161"/>
      <c r="T586" s="162"/>
      <c r="AT586" s="157" t="s">
        <v>193</v>
      </c>
      <c r="AU586" s="157" t="s">
        <v>82</v>
      </c>
      <c r="AV586" s="13" t="s">
        <v>82</v>
      </c>
      <c r="AW586" s="13" t="s">
        <v>36</v>
      </c>
      <c r="AX586" s="13" t="s">
        <v>74</v>
      </c>
      <c r="AY586" s="157" t="s">
        <v>181</v>
      </c>
    </row>
    <row r="587" spans="2:65" s="14" customFormat="1" ht="11.25">
      <c r="B587" s="163"/>
      <c r="D587" s="150" t="s">
        <v>193</v>
      </c>
      <c r="E587" s="164" t="s">
        <v>20</v>
      </c>
      <c r="F587" s="165" t="s">
        <v>202</v>
      </c>
      <c r="H587" s="166">
        <v>70.287999999999997</v>
      </c>
      <c r="I587" s="167"/>
      <c r="L587" s="163"/>
      <c r="M587" s="168"/>
      <c r="T587" s="169"/>
      <c r="AT587" s="164" t="s">
        <v>193</v>
      </c>
      <c r="AU587" s="164" t="s">
        <v>82</v>
      </c>
      <c r="AV587" s="14" t="s">
        <v>189</v>
      </c>
      <c r="AW587" s="14" t="s">
        <v>36</v>
      </c>
      <c r="AX587" s="14" t="s">
        <v>22</v>
      </c>
      <c r="AY587" s="164" t="s">
        <v>181</v>
      </c>
    </row>
    <row r="588" spans="2:65" s="1" customFormat="1" ht="24.2" customHeight="1">
      <c r="B588" s="33"/>
      <c r="C588" s="177" t="s">
        <v>791</v>
      </c>
      <c r="D588" s="177" t="s">
        <v>309</v>
      </c>
      <c r="E588" s="178" t="s">
        <v>911</v>
      </c>
      <c r="F588" s="179" t="s">
        <v>912</v>
      </c>
      <c r="G588" s="180" t="s">
        <v>211</v>
      </c>
      <c r="H588" s="181">
        <v>80.831000000000003</v>
      </c>
      <c r="I588" s="182"/>
      <c r="J588" s="183">
        <f>ROUND(I588*H588,2)</f>
        <v>0</v>
      </c>
      <c r="K588" s="179" t="s">
        <v>188</v>
      </c>
      <c r="L588" s="184"/>
      <c r="M588" s="185" t="s">
        <v>20</v>
      </c>
      <c r="N588" s="186" t="s">
        <v>45</v>
      </c>
      <c r="P588" s="141">
        <f>O588*H588</f>
        <v>0</v>
      </c>
      <c r="Q588" s="141">
        <v>1.9E-2</v>
      </c>
      <c r="R588" s="141">
        <f>Q588*H588</f>
        <v>1.5357890000000001</v>
      </c>
      <c r="S588" s="141">
        <v>0</v>
      </c>
      <c r="T588" s="142">
        <f>S588*H588</f>
        <v>0</v>
      </c>
      <c r="AR588" s="143" t="s">
        <v>431</v>
      </c>
      <c r="AT588" s="143" t="s">
        <v>309</v>
      </c>
      <c r="AU588" s="143" t="s">
        <v>82</v>
      </c>
      <c r="AY588" s="18" t="s">
        <v>181</v>
      </c>
      <c r="BE588" s="144">
        <f>IF(N588="základní",J588,0)</f>
        <v>0</v>
      </c>
      <c r="BF588" s="144">
        <f>IF(N588="snížená",J588,0)</f>
        <v>0</v>
      </c>
      <c r="BG588" s="144">
        <f>IF(N588="zákl. přenesená",J588,0)</f>
        <v>0</v>
      </c>
      <c r="BH588" s="144">
        <f>IF(N588="sníž. přenesená",J588,0)</f>
        <v>0</v>
      </c>
      <c r="BI588" s="144">
        <f>IF(N588="nulová",J588,0)</f>
        <v>0</v>
      </c>
      <c r="BJ588" s="18" t="s">
        <v>22</v>
      </c>
      <c r="BK588" s="144">
        <f>ROUND(I588*H588,2)</f>
        <v>0</v>
      </c>
      <c r="BL588" s="18" t="s">
        <v>317</v>
      </c>
      <c r="BM588" s="143" t="s">
        <v>1761</v>
      </c>
    </row>
    <row r="589" spans="2:65" s="13" customFormat="1" ht="11.25">
      <c r="B589" s="156"/>
      <c r="D589" s="150" t="s">
        <v>193</v>
      </c>
      <c r="F589" s="158" t="s">
        <v>1762</v>
      </c>
      <c r="H589" s="159">
        <v>80.831000000000003</v>
      </c>
      <c r="I589" s="160"/>
      <c r="L589" s="156"/>
      <c r="M589" s="161"/>
      <c r="T589" s="162"/>
      <c r="AT589" s="157" t="s">
        <v>193</v>
      </c>
      <c r="AU589" s="157" t="s">
        <v>82</v>
      </c>
      <c r="AV589" s="13" t="s">
        <v>82</v>
      </c>
      <c r="AW589" s="13" t="s">
        <v>4</v>
      </c>
      <c r="AX589" s="13" t="s">
        <v>22</v>
      </c>
      <c r="AY589" s="157" t="s">
        <v>181</v>
      </c>
    </row>
    <row r="590" spans="2:65" s="1" customFormat="1" ht="37.9" customHeight="1">
      <c r="B590" s="33"/>
      <c r="C590" s="132" t="s">
        <v>798</v>
      </c>
      <c r="D590" s="132" t="s">
        <v>184</v>
      </c>
      <c r="E590" s="133" t="s">
        <v>916</v>
      </c>
      <c r="F590" s="134" t="s">
        <v>917</v>
      </c>
      <c r="G590" s="135" t="s">
        <v>211</v>
      </c>
      <c r="H590" s="136">
        <v>70.287999999999997</v>
      </c>
      <c r="I590" s="137"/>
      <c r="J590" s="138">
        <f>ROUND(I590*H590,2)</f>
        <v>0</v>
      </c>
      <c r="K590" s="134" t="s">
        <v>188</v>
      </c>
      <c r="L590" s="33"/>
      <c r="M590" s="139" t="s">
        <v>20</v>
      </c>
      <c r="N590" s="140" t="s">
        <v>45</v>
      </c>
      <c r="P590" s="141">
        <f>O590*H590</f>
        <v>0</v>
      </c>
      <c r="Q590" s="141">
        <v>0</v>
      </c>
      <c r="R590" s="141">
        <f>Q590*H590</f>
        <v>0</v>
      </c>
      <c r="S590" s="141">
        <v>0</v>
      </c>
      <c r="T590" s="142">
        <f>S590*H590</f>
        <v>0</v>
      </c>
      <c r="AR590" s="143" t="s">
        <v>317</v>
      </c>
      <c r="AT590" s="143" t="s">
        <v>184</v>
      </c>
      <c r="AU590" s="143" t="s">
        <v>82</v>
      </c>
      <c r="AY590" s="18" t="s">
        <v>181</v>
      </c>
      <c r="BE590" s="144">
        <f>IF(N590="základní",J590,0)</f>
        <v>0</v>
      </c>
      <c r="BF590" s="144">
        <f>IF(N590="snížená",J590,0)</f>
        <v>0</v>
      </c>
      <c r="BG590" s="144">
        <f>IF(N590="zákl. přenesená",J590,0)</f>
        <v>0</v>
      </c>
      <c r="BH590" s="144">
        <f>IF(N590="sníž. přenesená",J590,0)</f>
        <v>0</v>
      </c>
      <c r="BI590" s="144">
        <f>IF(N590="nulová",J590,0)</f>
        <v>0</v>
      </c>
      <c r="BJ590" s="18" t="s">
        <v>22</v>
      </c>
      <c r="BK590" s="144">
        <f>ROUND(I590*H590,2)</f>
        <v>0</v>
      </c>
      <c r="BL590" s="18" t="s">
        <v>317</v>
      </c>
      <c r="BM590" s="143" t="s">
        <v>1763</v>
      </c>
    </row>
    <row r="591" spans="2:65" s="1" customFormat="1" ht="11.25">
      <c r="B591" s="33"/>
      <c r="D591" s="145" t="s">
        <v>191</v>
      </c>
      <c r="F591" s="146" t="s">
        <v>919</v>
      </c>
      <c r="I591" s="147"/>
      <c r="L591" s="33"/>
      <c r="M591" s="148"/>
      <c r="T591" s="54"/>
      <c r="AT591" s="18" t="s">
        <v>191</v>
      </c>
      <c r="AU591" s="18" t="s">
        <v>82</v>
      </c>
    </row>
    <row r="592" spans="2:65" s="1" customFormat="1" ht="24.2" customHeight="1">
      <c r="B592" s="33"/>
      <c r="C592" s="132" t="s">
        <v>803</v>
      </c>
      <c r="D592" s="132" t="s">
        <v>184</v>
      </c>
      <c r="E592" s="133" t="s">
        <v>921</v>
      </c>
      <c r="F592" s="134" t="s">
        <v>922</v>
      </c>
      <c r="G592" s="135" t="s">
        <v>211</v>
      </c>
      <c r="H592" s="136">
        <v>2.1150000000000002</v>
      </c>
      <c r="I592" s="137"/>
      <c r="J592" s="138">
        <f>ROUND(I592*H592,2)</f>
        <v>0</v>
      </c>
      <c r="K592" s="134" t="s">
        <v>188</v>
      </c>
      <c r="L592" s="33"/>
      <c r="M592" s="139" t="s">
        <v>20</v>
      </c>
      <c r="N592" s="140" t="s">
        <v>45</v>
      </c>
      <c r="P592" s="141">
        <f>O592*H592</f>
        <v>0</v>
      </c>
      <c r="Q592" s="141">
        <v>1.49E-3</v>
      </c>
      <c r="R592" s="141">
        <f>Q592*H592</f>
        <v>3.1513500000000002E-3</v>
      </c>
      <c r="S592" s="141">
        <v>0</v>
      </c>
      <c r="T592" s="142">
        <f>S592*H592</f>
        <v>0</v>
      </c>
      <c r="AR592" s="143" t="s">
        <v>317</v>
      </c>
      <c r="AT592" s="143" t="s">
        <v>184</v>
      </c>
      <c r="AU592" s="143" t="s">
        <v>82</v>
      </c>
      <c r="AY592" s="18" t="s">
        <v>181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8" t="s">
        <v>22</v>
      </c>
      <c r="BK592" s="144">
        <f>ROUND(I592*H592,2)</f>
        <v>0</v>
      </c>
      <c r="BL592" s="18" t="s">
        <v>317</v>
      </c>
      <c r="BM592" s="143" t="s">
        <v>1764</v>
      </c>
    </row>
    <row r="593" spans="2:65" s="1" customFormat="1" ht="11.25">
      <c r="B593" s="33"/>
      <c r="D593" s="145" t="s">
        <v>191</v>
      </c>
      <c r="F593" s="146" t="s">
        <v>924</v>
      </c>
      <c r="I593" s="147"/>
      <c r="L593" s="33"/>
      <c r="M593" s="148"/>
      <c r="T593" s="54"/>
      <c r="AT593" s="18" t="s">
        <v>191</v>
      </c>
      <c r="AU593" s="18" t="s">
        <v>82</v>
      </c>
    </row>
    <row r="594" spans="2:65" s="12" customFormat="1" ht="11.25">
      <c r="B594" s="149"/>
      <c r="D594" s="150" t="s">
        <v>193</v>
      </c>
      <c r="E594" s="151" t="s">
        <v>20</v>
      </c>
      <c r="F594" s="152" t="s">
        <v>504</v>
      </c>
      <c r="H594" s="151" t="s">
        <v>20</v>
      </c>
      <c r="I594" s="153"/>
      <c r="L594" s="149"/>
      <c r="M594" s="154"/>
      <c r="T594" s="155"/>
      <c r="AT594" s="151" t="s">
        <v>193</v>
      </c>
      <c r="AU594" s="151" t="s">
        <v>82</v>
      </c>
      <c r="AV594" s="12" t="s">
        <v>22</v>
      </c>
      <c r="AW594" s="12" t="s">
        <v>36</v>
      </c>
      <c r="AX594" s="12" t="s">
        <v>74</v>
      </c>
      <c r="AY594" s="151" t="s">
        <v>181</v>
      </c>
    </row>
    <row r="595" spans="2:65" s="12" customFormat="1" ht="11.25">
      <c r="B595" s="149"/>
      <c r="D595" s="150" t="s">
        <v>193</v>
      </c>
      <c r="E595" s="151" t="s">
        <v>20</v>
      </c>
      <c r="F595" s="152" t="s">
        <v>927</v>
      </c>
      <c r="H595" s="151" t="s">
        <v>20</v>
      </c>
      <c r="I595" s="153"/>
      <c r="L595" s="149"/>
      <c r="M595" s="154"/>
      <c r="T595" s="155"/>
      <c r="AT595" s="151" t="s">
        <v>193</v>
      </c>
      <c r="AU595" s="151" t="s">
        <v>82</v>
      </c>
      <c r="AV595" s="12" t="s">
        <v>22</v>
      </c>
      <c r="AW595" s="12" t="s">
        <v>36</v>
      </c>
      <c r="AX595" s="12" t="s">
        <v>74</v>
      </c>
      <c r="AY595" s="151" t="s">
        <v>181</v>
      </c>
    </row>
    <row r="596" spans="2:65" s="13" customFormat="1" ht="11.25">
      <c r="B596" s="156"/>
      <c r="D596" s="150" t="s">
        <v>193</v>
      </c>
      <c r="E596" s="157" t="s">
        <v>20</v>
      </c>
      <c r="F596" s="158" t="s">
        <v>928</v>
      </c>
      <c r="H596" s="159">
        <v>0.99</v>
      </c>
      <c r="I596" s="160"/>
      <c r="L596" s="156"/>
      <c r="M596" s="161"/>
      <c r="T596" s="162"/>
      <c r="AT596" s="157" t="s">
        <v>193</v>
      </c>
      <c r="AU596" s="157" t="s">
        <v>82</v>
      </c>
      <c r="AV596" s="13" t="s">
        <v>82</v>
      </c>
      <c r="AW596" s="13" t="s">
        <v>36</v>
      </c>
      <c r="AX596" s="13" t="s">
        <v>74</v>
      </c>
      <c r="AY596" s="157" t="s">
        <v>181</v>
      </c>
    </row>
    <row r="597" spans="2:65" s="12" customFormat="1" ht="11.25">
      <c r="B597" s="149"/>
      <c r="D597" s="150" t="s">
        <v>193</v>
      </c>
      <c r="E597" s="151" t="s">
        <v>20</v>
      </c>
      <c r="F597" s="152" t="s">
        <v>929</v>
      </c>
      <c r="H597" s="151" t="s">
        <v>20</v>
      </c>
      <c r="I597" s="153"/>
      <c r="L597" s="149"/>
      <c r="M597" s="154"/>
      <c r="T597" s="155"/>
      <c r="AT597" s="151" t="s">
        <v>193</v>
      </c>
      <c r="AU597" s="151" t="s">
        <v>82</v>
      </c>
      <c r="AV597" s="12" t="s">
        <v>22</v>
      </c>
      <c r="AW597" s="12" t="s">
        <v>36</v>
      </c>
      <c r="AX597" s="12" t="s">
        <v>74</v>
      </c>
      <c r="AY597" s="151" t="s">
        <v>181</v>
      </c>
    </row>
    <row r="598" spans="2:65" s="13" customFormat="1" ht="11.25">
      <c r="B598" s="156"/>
      <c r="D598" s="150" t="s">
        <v>193</v>
      </c>
      <c r="E598" s="157" t="s">
        <v>20</v>
      </c>
      <c r="F598" s="158" t="s">
        <v>930</v>
      </c>
      <c r="H598" s="159">
        <v>1.125</v>
      </c>
      <c r="I598" s="160"/>
      <c r="L598" s="156"/>
      <c r="M598" s="161"/>
      <c r="T598" s="162"/>
      <c r="AT598" s="157" t="s">
        <v>193</v>
      </c>
      <c r="AU598" s="157" t="s">
        <v>82</v>
      </c>
      <c r="AV598" s="13" t="s">
        <v>82</v>
      </c>
      <c r="AW598" s="13" t="s">
        <v>36</v>
      </c>
      <c r="AX598" s="13" t="s">
        <v>74</v>
      </c>
      <c r="AY598" s="157" t="s">
        <v>181</v>
      </c>
    </row>
    <row r="599" spans="2:65" s="14" customFormat="1" ht="11.25">
      <c r="B599" s="163"/>
      <c r="D599" s="150" t="s">
        <v>193</v>
      </c>
      <c r="E599" s="164" t="s">
        <v>20</v>
      </c>
      <c r="F599" s="165" t="s">
        <v>202</v>
      </c>
      <c r="H599" s="166">
        <v>2.1150000000000002</v>
      </c>
      <c r="I599" s="167"/>
      <c r="L599" s="163"/>
      <c r="M599" s="168"/>
      <c r="T599" s="169"/>
      <c r="AT599" s="164" t="s">
        <v>193</v>
      </c>
      <c r="AU599" s="164" t="s">
        <v>82</v>
      </c>
      <c r="AV599" s="14" t="s">
        <v>189</v>
      </c>
      <c r="AW599" s="14" t="s">
        <v>36</v>
      </c>
      <c r="AX599" s="14" t="s">
        <v>22</v>
      </c>
      <c r="AY599" s="164" t="s">
        <v>181</v>
      </c>
    </row>
    <row r="600" spans="2:65" s="1" customFormat="1" ht="24.2" customHeight="1">
      <c r="B600" s="33"/>
      <c r="C600" s="177" t="s">
        <v>808</v>
      </c>
      <c r="D600" s="177" t="s">
        <v>309</v>
      </c>
      <c r="E600" s="178" t="s">
        <v>932</v>
      </c>
      <c r="F600" s="179" t="s">
        <v>933</v>
      </c>
      <c r="G600" s="180" t="s">
        <v>211</v>
      </c>
      <c r="H600" s="181">
        <v>2.327</v>
      </c>
      <c r="I600" s="182"/>
      <c r="J600" s="183">
        <f>ROUND(I600*H600,2)</f>
        <v>0</v>
      </c>
      <c r="K600" s="179" t="s">
        <v>188</v>
      </c>
      <c r="L600" s="184"/>
      <c r="M600" s="185" t="s">
        <v>20</v>
      </c>
      <c r="N600" s="186" t="s">
        <v>45</v>
      </c>
      <c r="P600" s="141">
        <f>O600*H600</f>
        <v>0</v>
      </c>
      <c r="Q600" s="141">
        <v>1.2E-2</v>
      </c>
      <c r="R600" s="141">
        <f>Q600*H600</f>
        <v>2.7924000000000001E-2</v>
      </c>
      <c r="S600" s="141">
        <v>0</v>
      </c>
      <c r="T600" s="142">
        <f>S600*H600</f>
        <v>0</v>
      </c>
      <c r="AR600" s="143" t="s">
        <v>431</v>
      </c>
      <c r="AT600" s="143" t="s">
        <v>309</v>
      </c>
      <c r="AU600" s="143" t="s">
        <v>82</v>
      </c>
      <c r="AY600" s="18" t="s">
        <v>181</v>
      </c>
      <c r="BE600" s="144">
        <f>IF(N600="základní",J600,0)</f>
        <v>0</v>
      </c>
      <c r="BF600" s="144">
        <f>IF(N600="snížená",J600,0)</f>
        <v>0</v>
      </c>
      <c r="BG600" s="144">
        <f>IF(N600="zákl. přenesená",J600,0)</f>
        <v>0</v>
      </c>
      <c r="BH600" s="144">
        <f>IF(N600="sníž. přenesená",J600,0)</f>
        <v>0</v>
      </c>
      <c r="BI600" s="144">
        <f>IF(N600="nulová",J600,0)</f>
        <v>0</v>
      </c>
      <c r="BJ600" s="18" t="s">
        <v>22</v>
      </c>
      <c r="BK600" s="144">
        <f>ROUND(I600*H600,2)</f>
        <v>0</v>
      </c>
      <c r="BL600" s="18" t="s">
        <v>317</v>
      </c>
      <c r="BM600" s="143" t="s">
        <v>1765</v>
      </c>
    </row>
    <row r="601" spans="2:65" s="13" customFormat="1" ht="11.25">
      <c r="B601" s="156"/>
      <c r="D601" s="150" t="s">
        <v>193</v>
      </c>
      <c r="F601" s="158" t="s">
        <v>1766</v>
      </c>
      <c r="H601" s="159">
        <v>2.327</v>
      </c>
      <c r="I601" s="160"/>
      <c r="L601" s="156"/>
      <c r="M601" s="161"/>
      <c r="T601" s="162"/>
      <c r="AT601" s="157" t="s">
        <v>193</v>
      </c>
      <c r="AU601" s="157" t="s">
        <v>82</v>
      </c>
      <c r="AV601" s="13" t="s">
        <v>82</v>
      </c>
      <c r="AW601" s="13" t="s">
        <v>4</v>
      </c>
      <c r="AX601" s="13" t="s">
        <v>22</v>
      </c>
      <c r="AY601" s="157" t="s">
        <v>181</v>
      </c>
    </row>
    <row r="602" spans="2:65" s="1" customFormat="1" ht="37.9" customHeight="1">
      <c r="B602" s="33"/>
      <c r="C602" s="132" t="s">
        <v>817</v>
      </c>
      <c r="D602" s="132" t="s">
        <v>184</v>
      </c>
      <c r="E602" s="133" t="s">
        <v>937</v>
      </c>
      <c r="F602" s="134" t="s">
        <v>938</v>
      </c>
      <c r="G602" s="135" t="s">
        <v>280</v>
      </c>
      <c r="H602" s="136">
        <v>62.45</v>
      </c>
      <c r="I602" s="137"/>
      <c r="J602" s="138">
        <f>ROUND(I602*H602,2)</f>
        <v>0</v>
      </c>
      <c r="K602" s="134" t="s">
        <v>188</v>
      </c>
      <c r="L602" s="33"/>
      <c r="M602" s="139" t="s">
        <v>20</v>
      </c>
      <c r="N602" s="140" t="s">
        <v>45</v>
      </c>
      <c r="P602" s="141">
        <f>O602*H602</f>
        <v>0</v>
      </c>
      <c r="Q602" s="141">
        <v>2.0000000000000001E-4</v>
      </c>
      <c r="R602" s="141">
        <f>Q602*H602</f>
        <v>1.2490000000000001E-2</v>
      </c>
      <c r="S602" s="141">
        <v>0</v>
      </c>
      <c r="T602" s="142">
        <f>S602*H602</f>
        <v>0</v>
      </c>
      <c r="AR602" s="143" t="s">
        <v>317</v>
      </c>
      <c r="AT602" s="143" t="s">
        <v>184</v>
      </c>
      <c r="AU602" s="143" t="s">
        <v>82</v>
      </c>
      <c r="AY602" s="18" t="s">
        <v>181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8" t="s">
        <v>22</v>
      </c>
      <c r="BK602" s="144">
        <f>ROUND(I602*H602,2)</f>
        <v>0</v>
      </c>
      <c r="BL602" s="18" t="s">
        <v>317</v>
      </c>
      <c r="BM602" s="143" t="s">
        <v>1767</v>
      </c>
    </row>
    <row r="603" spans="2:65" s="1" customFormat="1" ht="11.25">
      <c r="B603" s="33"/>
      <c r="D603" s="145" t="s">
        <v>191</v>
      </c>
      <c r="F603" s="146" t="s">
        <v>940</v>
      </c>
      <c r="I603" s="147"/>
      <c r="L603" s="33"/>
      <c r="M603" s="148"/>
      <c r="T603" s="54"/>
      <c r="AT603" s="18" t="s">
        <v>191</v>
      </c>
      <c r="AU603" s="18" t="s">
        <v>82</v>
      </c>
    </row>
    <row r="604" spans="2:65" s="12" customFormat="1" ht="11.25">
      <c r="B604" s="149"/>
      <c r="D604" s="150" t="s">
        <v>193</v>
      </c>
      <c r="E604" s="151" t="s">
        <v>20</v>
      </c>
      <c r="F604" s="152" t="s">
        <v>1556</v>
      </c>
      <c r="H604" s="151" t="s">
        <v>20</v>
      </c>
      <c r="I604" s="153"/>
      <c r="L604" s="149"/>
      <c r="M604" s="154"/>
      <c r="T604" s="155"/>
      <c r="AT604" s="151" t="s">
        <v>193</v>
      </c>
      <c r="AU604" s="151" t="s">
        <v>82</v>
      </c>
      <c r="AV604" s="12" t="s">
        <v>22</v>
      </c>
      <c r="AW604" s="12" t="s">
        <v>36</v>
      </c>
      <c r="AX604" s="12" t="s">
        <v>74</v>
      </c>
      <c r="AY604" s="151" t="s">
        <v>181</v>
      </c>
    </row>
    <row r="605" spans="2:65" s="13" customFormat="1" ht="11.25">
      <c r="B605" s="156"/>
      <c r="D605" s="150" t="s">
        <v>193</v>
      </c>
      <c r="E605" s="157" t="s">
        <v>20</v>
      </c>
      <c r="F605" s="158" t="s">
        <v>1768</v>
      </c>
      <c r="H605" s="159">
        <v>41.62</v>
      </c>
      <c r="I605" s="160"/>
      <c r="L605" s="156"/>
      <c r="M605" s="161"/>
      <c r="T605" s="162"/>
      <c r="AT605" s="157" t="s">
        <v>193</v>
      </c>
      <c r="AU605" s="157" t="s">
        <v>82</v>
      </c>
      <c r="AV605" s="13" t="s">
        <v>82</v>
      </c>
      <c r="AW605" s="13" t="s">
        <v>36</v>
      </c>
      <c r="AX605" s="13" t="s">
        <v>74</v>
      </c>
      <c r="AY605" s="157" t="s">
        <v>181</v>
      </c>
    </row>
    <row r="606" spans="2:65" s="13" customFormat="1" ht="11.25">
      <c r="B606" s="156"/>
      <c r="D606" s="150" t="s">
        <v>193</v>
      </c>
      <c r="E606" s="157" t="s">
        <v>20</v>
      </c>
      <c r="F606" s="158" t="s">
        <v>1769</v>
      </c>
      <c r="H606" s="159">
        <v>-5.6</v>
      </c>
      <c r="I606" s="160"/>
      <c r="L606" s="156"/>
      <c r="M606" s="161"/>
      <c r="T606" s="162"/>
      <c r="AT606" s="157" t="s">
        <v>193</v>
      </c>
      <c r="AU606" s="157" t="s">
        <v>82</v>
      </c>
      <c r="AV606" s="13" t="s">
        <v>82</v>
      </c>
      <c r="AW606" s="13" t="s">
        <v>36</v>
      </c>
      <c r="AX606" s="13" t="s">
        <v>74</v>
      </c>
      <c r="AY606" s="157" t="s">
        <v>181</v>
      </c>
    </row>
    <row r="607" spans="2:65" s="13" customFormat="1" ht="11.25">
      <c r="B607" s="156"/>
      <c r="D607" s="150" t="s">
        <v>193</v>
      </c>
      <c r="E607" s="157" t="s">
        <v>20</v>
      </c>
      <c r="F607" s="158" t="s">
        <v>1770</v>
      </c>
      <c r="H607" s="159">
        <v>3.98</v>
      </c>
      <c r="I607" s="160"/>
      <c r="L607" s="156"/>
      <c r="M607" s="161"/>
      <c r="T607" s="162"/>
      <c r="AT607" s="157" t="s">
        <v>193</v>
      </c>
      <c r="AU607" s="157" t="s">
        <v>82</v>
      </c>
      <c r="AV607" s="13" t="s">
        <v>82</v>
      </c>
      <c r="AW607" s="13" t="s">
        <v>36</v>
      </c>
      <c r="AX607" s="13" t="s">
        <v>74</v>
      </c>
      <c r="AY607" s="157" t="s">
        <v>181</v>
      </c>
    </row>
    <row r="608" spans="2:65" s="13" customFormat="1" ht="11.25">
      <c r="B608" s="156"/>
      <c r="D608" s="150" t="s">
        <v>193</v>
      </c>
      <c r="E608" s="157" t="s">
        <v>20</v>
      </c>
      <c r="F608" s="158" t="s">
        <v>1771</v>
      </c>
      <c r="H608" s="159">
        <v>6</v>
      </c>
      <c r="I608" s="160"/>
      <c r="L608" s="156"/>
      <c r="M608" s="161"/>
      <c r="T608" s="162"/>
      <c r="AT608" s="157" t="s">
        <v>193</v>
      </c>
      <c r="AU608" s="157" t="s">
        <v>82</v>
      </c>
      <c r="AV608" s="13" t="s">
        <v>82</v>
      </c>
      <c r="AW608" s="13" t="s">
        <v>36</v>
      </c>
      <c r="AX608" s="13" t="s">
        <v>74</v>
      </c>
      <c r="AY608" s="157" t="s">
        <v>181</v>
      </c>
    </row>
    <row r="609" spans="2:65" s="13" customFormat="1" ht="11.25">
      <c r="B609" s="156"/>
      <c r="D609" s="150" t="s">
        <v>193</v>
      </c>
      <c r="E609" s="157" t="s">
        <v>20</v>
      </c>
      <c r="F609" s="158" t="s">
        <v>1772</v>
      </c>
      <c r="H609" s="159">
        <v>6</v>
      </c>
      <c r="I609" s="160"/>
      <c r="L609" s="156"/>
      <c r="M609" s="161"/>
      <c r="T609" s="162"/>
      <c r="AT609" s="157" t="s">
        <v>193</v>
      </c>
      <c r="AU609" s="157" t="s">
        <v>82</v>
      </c>
      <c r="AV609" s="13" t="s">
        <v>82</v>
      </c>
      <c r="AW609" s="13" t="s">
        <v>36</v>
      </c>
      <c r="AX609" s="13" t="s">
        <v>74</v>
      </c>
      <c r="AY609" s="157" t="s">
        <v>181</v>
      </c>
    </row>
    <row r="610" spans="2:65" s="13" customFormat="1" ht="11.25">
      <c r="B610" s="156"/>
      <c r="D610" s="150" t="s">
        <v>193</v>
      </c>
      <c r="E610" s="157" t="s">
        <v>20</v>
      </c>
      <c r="F610" s="158" t="s">
        <v>1773</v>
      </c>
      <c r="H610" s="159">
        <v>10.45</v>
      </c>
      <c r="I610" s="160"/>
      <c r="L610" s="156"/>
      <c r="M610" s="161"/>
      <c r="T610" s="162"/>
      <c r="AT610" s="157" t="s">
        <v>193</v>
      </c>
      <c r="AU610" s="157" t="s">
        <v>82</v>
      </c>
      <c r="AV610" s="13" t="s">
        <v>82</v>
      </c>
      <c r="AW610" s="13" t="s">
        <v>36</v>
      </c>
      <c r="AX610" s="13" t="s">
        <v>74</v>
      </c>
      <c r="AY610" s="157" t="s">
        <v>181</v>
      </c>
    </row>
    <row r="611" spans="2:65" s="14" customFormat="1" ht="11.25">
      <c r="B611" s="163"/>
      <c r="D611" s="150" t="s">
        <v>193</v>
      </c>
      <c r="E611" s="164" t="s">
        <v>20</v>
      </c>
      <c r="F611" s="165" t="s">
        <v>202</v>
      </c>
      <c r="H611" s="166">
        <v>62.45</v>
      </c>
      <c r="I611" s="167"/>
      <c r="L611" s="163"/>
      <c r="M611" s="168"/>
      <c r="T611" s="169"/>
      <c r="AT611" s="164" t="s">
        <v>193</v>
      </c>
      <c r="AU611" s="164" t="s">
        <v>82</v>
      </c>
      <c r="AV611" s="14" t="s">
        <v>189</v>
      </c>
      <c r="AW611" s="14" t="s">
        <v>36</v>
      </c>
      <c r="AX611" s="14" t="s">
        <v>22</v>
      </c>
      <c r="AY611" s="164" t="s">
        <v>181</v>
      </c>
    </row>
    <row r="612" spans="2:65" s="1" customFormat="1" ht="16.5" customHeight="1">
      <c r="B612" s="33"/>
      <c r="C612" s="177" t="s">
        <v>825</v>
      </c>
      <c r="D612" s="177" t="s">
        <v>309</v>
      </c>
      <c r="E612" s="178" t="s">
        <v>945</v>
      </c>
      <c r="F612" s="179" t="s">
        <v>946</v>
      </c>
      <c r="G612" s="180" t="s">
        <v>280</v>
      </c>
      <c r="H612" s="181">
        <v>65.572999999999993</v>
      </c>
      <c r="I612" s="182"/>
      <c r="J612" s="183">
        <f>ROUND(I612*H612,2)</f>
        <v>0</v>
      </c>
      <c r="K612" s="179" t="s">
        <v>188</v>
      </c>
      <c r="L612" s="184"/>
      <c r="M612" s="185" t="s">
        <v>20</v>
      </c>
      <c r="N612" s="186" t="s">
        <v>45</v>
      </c>
      <c r="P612" s="141">
        <f>O612*H612</f>
        <v>0</v>
      </c>
      <c r="Q612" s="141">
        <v>1.2E-4</v>
      </c>
      <c r="R612" s="141">
        <f>Q612*H612</f>
        <v>7.8687599999999989E-3</v>
      </c>
      <c r="S612" s="141">
        <v>0</v>
      </c>
      <c r="T612" s="142">
        <f>S612*H612</f>
        <v>0</v>
      </c>
      <c r="AR612" s="143" t="s">
        <v>431</v>
      </c>
      <c r="AT612" s="143" t="s">
        <v>309</v>
      </c>
      <c r="AU612" s="143" t="s">
        <v>82</v>
      </c>
      <c r="AY612" s="18" t="s">
        <v>181</v>
      </c>
      <c r="BE612" s="144">
        <f>IF(N612="základní",J612,0)</f>
        <v>0</v>
      </c>
      <c r="BF612" s="144">
        <f>IF(N612="snížená",J612,0)</f>
        <v>0</v>
      </c>
      <c r="BG612" s="144">
        <f>IF(N612="zákl. přenesená",J612,0)</f>
        <v>0</v>
      </c>
      <c r="BH612" s="144">
        <f>IF(N612="sníž. přenesená",J612,0)</f>
        <v>0</v>
      </c>
      <c r="BI612" s="144">
        <f>IF(N612="nulová",J612,0)</f>
        <v>0</v>
      </c>
      <c r="BJ612" s="18" t="s">
        <v>22</v>
      </c>
      <c r="BK612" s="144">
        <f>ROUND(I612*H612,2)</f>
        <v>0</v>
      </c>
      <c r="BL612" s="18" t="s">
        <v>317</v>
      </c>
      <c r="BM612" s="143" t="s">
        <v>1774</v>
      </c>
    </row>
    <row r="613" spans="2:65" s="13" customFormat="1" ht="11.25">
      <c r="B613" s="156"/>
      <c r="D613" s="150" t="s">
        <v>193</v>
      </c>
      <c r="F613" s="158" t="s">
        <v>1775</v>
      </c>
      <c r="H613" s="159">
        <v>65.572999999999993</v>
      </c>
      <c r="I613" s="160"/>
      <c r="L613" s="156"/>
      <c r="M613" s="161"/>
      <c r="T613" s="162"/>
      <c r="AT613" s="157" t="s">
        <v>193</v>
      </c>
      <c r="AU613" s="157" t="s">
        <v>82</v>
      </c>
      <c r="AV613" s="13" t="s">
        <v>82</v>
      </c>
      <c r="AW613" s="13" t="s">
        <v>4</v>
      </c>
      <c r="AX613" s="13" t="s">
        <v>22</v>
      </c>
      <c r="AY613" s="157" t="s">
        <v>181</v>
      </c>
    </row>
    <row r="614" spans="2:65" s="1" customFormat="1" ht="24.2" customHeight="1">
      <c r="B614" s="33"/>
      <c r="C614" s="132" t="s">
        <v>830</v>
      </c>
      <c r="D614" s="132" t="s">
        <v>184</v>
      </c>
      <c r="E614" s="133" t="s">
        <v>950</v>
      </c>
      <c r="F614" s="134" t="s">
        <v>951</v>
      </c>
      <c r="G614" s="135" t="s">
        <v>280</v>
      </c>
      <c r="H614" s="136">
        <v>62.95</v>
      </c>
      <c r="I614" s="137"/>
      <c r="J614" s="138">
        <f>ROUND(I614*H614,2)</f>
        <v>0</v>
      </c>
      <c r="K614" s="134" t="s">
        <v>188</v>
      </c>
      <c r="L614" s="33"/>
      <c r="M614" s="139" t="s">
        <v>20</v>
      </c>
      <c r="N614" s="140" t="s">
        <v>45</v>
      </c>
      <c r="P614" s="141">
        <f>O614*H614</f>
        <v>0</v>
      </c>
      <c r="Q614" s="141">
        <v>9.0000000000000006E-5</v>
      </c>
      <c r="R614" s="141">
        <f>Q614*H614</f>
        <v>5.6655000000000004E-3</v>
      </c>
      <c r="S614" s="141">
        <v>0</v>
      </c>
      <c r="T614" s="142">
        <f>S614*H614</f>
        <v>0</v>
      </c>
      <c r="AR614" s="143" t="s">
        <v>317</v>
      </c>
      <c r="AT614" s="143" t="s">
        <v>184</v>
      </c>
      <c r="AU614" s="143" t="s">
        <v>82</v>
      </c>
      <c r="AY614" s="18" t="s">
        <v>181</v>
      </c>
      <c r="BE614" s="144">
        <f>IF(N614="základní",J614,0)</f>
        <v>0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8" t="s">
        <v>22</v>
      </c>
      <c r="BK614" s="144">
        <f>ROUND(I614*H614,2)</f>
        <v>0</v>
      </c>
      <c r="BL614" s="18" t="s">
        <v>317</v>
      </c>
      <c r="BM614" s="143" t="s">
        <v>1776</v>
      </c>
    </row>
    <row r="615" spans="2:65" s="1" customFormat="1" ht="11.25">
      <c r="B615" s="33"/>
      <c r="D615" s="145" t="s">
        <v>191</v>
      </c>
      <c r="F615" s="146" t="s">
        <v>953</v>
      </c>
      <c r="I615" s="147"/>
      <c r="L615" s="33"/>
      <c r="M615" s="148"/>
      <c r="T615" s="54"/>
      <c r="AT615" s="18" t="s">
        <v>191</v>
      </c>
      <c r="AU615" s="18" t="s">
        <v>82</v>
      </c>
    </row>
    <row r="616" spans="2:65" s="12" customFormat="1" ht="11.25">
      <c r="B616" s="149"/>
      <c r="D616" s="150" t="s">
        <v>193</v>
      </c>
      <c r="E616" s="151" t="s">
        <v>20</v>
      </c>
      <c r="F616" s="152" t="s">
        <v>1556</v>
      </c>
      <c r="H616" s="151" t="s">
        <v>20</v>
      </c>
      <c r="I616" s="153"/>
      <c r="L616" s="149"/>
      <c r="M616" s="154"/>
      <c r="T616" s="155"/>
      <c r="AT616" s="151" t="s">
        <v>193</v>
      </c>
      <c r="AU616" s="151" t="s">
        <v>82</v>
      </c>
      <c r="AV616" s="12" t="s">
        <v>22</v>
      </c>
      <c r="AW616" s="12" t="s">
        <v>36</v>
      </c>
      <c r="AX616" s="12" t="s">
        <v>74</v>
      </c>
      <c r="AY616" s="151" t="s">
        <v>181</v>
      </c>
    </row>
    <row r="617" spans="2:65" s="13" customFormat="1" ht="11.25">
      <c r="B617" s="156"/>
      <c r="D617" s="150" t="s">
        <v>193</v>
      </c>
      <c r="E617" s="157" t="s">
        <v>20</v>
      </c>
      <c r="F617" s="158" t="s">
        <v>1777</v>
      </c>
      <c r="H617" s="159">
        <v>58</v>
      </c>
      <c r="I617" s="160"/>
      <c r="L617" s="156"/>
      <c r="M617" s="161"/>
      <c r="T617" s="162"/>
      <c r="AT617" s="157" t="s">
        <v>193</v>
      </c>
      <c r="AU617" s="157" t="s">
        <v>82</v>
      </c>
      <c r="AV617" s="13" t="s">
        <v>82</v>
      </c>
      <c r="AW617" s="13" t="s">
        <v>36</v>
      </c>
      <c r="AX617" s="13" t="s">
        <v>74</v>
      </c>
      <c r="AY617" s="157" t="s">
        <v>181</v>
      </c>
    </row>
    <row r="618" spans="2:65" s="13" customFormat="1" ht="11.25">
      <c r="B618" s="156"/>
      <c r="D618" s="150" t="s">
        <v>193</v>
      </c>
      <c r="E618" s="157" t="s">
        <v>20</v>
      </c>
      <c r="F618" s="158" t="s">
        <v>1778</v>
      </c>
      <c r="H618" s="159">
        <v>4.95</v>
      </c>
      <c r="I618" s="160"/>
      <c r="L618" s="156"/>
      <c r="M618" s="161"/>
      <c r="T618" s="162"/>
      <c r="AT618" s="157" t="s">
        <v>193</v>
      </c>
      <c r="AU618" s="157" t="s">
        <v>82</v>
      </c>
      <c r="AV618" s="13" t="s">
        <v>82</v>
      </c>
      <c r="AW618" s="13" t="s">
        <v>36</v>
      </c>
      <c r="AX618" s="13" t="s">
        <v>74</v>
      </c>
      <c r="AY618" s="157" t="s">
        <v>181</v>
      </c>
    </row>
    <row r="619" spans="2:65" s="14" customFormat="1" ht="11.25">
      <c r="B619" s="163"/>
      <c r="D619" s="150" t="s">
        <v>193</v>
      </c>
      <c r="E619" s="164" t="s">
        <v>20</v>
      </c>
      <c r="F619" s="165" t="s">
        <v>202</v>
      </c>
      <c r="H619" s="166">
        <v>62.95</v>
      </c>
      <c r="I619" s="167"/>
      <c r="L619" s="163"/>
      <c r="M619" s="168"/>
      <c r="T619" s="169"/>
      <c r="AT619" s="164" t="s">
        <v>193</v>
      </c>
      <c r="AU619" s="164" t="s">
        <v>82</v>
      </c>
      <c r="AV619" s="14" t="s">
        <v>189</v>
      </c>
      <c r="AW619" s="14" t="s">
        <v>36</v>
      </c>
      <c r="AX619" s="14" t="s">
        <v>22</v>
      </c>
      <c r="AY619" s="164" t="s">
        <v>181</v>
      </c>
    </row>
    <row r="620" spans="2:65" s="1" customFormat="1" ht="33" customHeight="1">
      <c r="B620" s="33"/>
      <c r="C620" s="132" t="s">
        <v>835</v>
      </c>
      <c r="D620" s="132" t="s">
        <v>184</v>
      </c>
      <c r="E620" s="133" t="s">
        <v>958</v>
      </c>
      <c r="F620" s="134" t="s">
        <v>959</v>
      </c>
      <c r="G620" s="135" t="s">
        <v>280</v>
      </c>
      <c r="H620" s="136">
        <v>62.95</v>
      </c>
      <c r="I620" s="137"/>
      <c r="J620" s="138">
        <f>ROUND(I620*H620,2)</f>
        <v>0</v>
      </c>
      <c r="K620" s="134" t="s">
        <v>188</v>
      </c>
      <c r="L620" s="33"/>
      <c r="M620" s="139" t="s">
        <v>20</v>
      </c>
      <c r="N620" s="140" t="s">
        <v>45</v>
      </c>
      <c r="P620" s="141">
        <f>O620*H620</f>
        <v>0</v>
      </c>
      <c r="Q620" s="141">
        <v>3.0000000000000001E-5</v>
      </c>
      <c r="R620" s="141">
        <f>Q620*H620</f>
        <v>1.8885000000000002E-3</v>
      </c>
      <c r="S620" s="141">
        <v>0</v>
      </c>
      <c r="T620" s="142">
        <f>S620*H620</f>
        <v>0</v>
      </c>
      <c r="AR620" s="143" t="s">
        <v>317</v>
      </c>
      <c r="AT620" s="143" t="s">
        <v>184</v>
      </c>
      <c r="AU620" s="143" t="s">
        <v>82</v>
      </c>
      <c r="AY620" s="18" t="s">
        <v>181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8" t="s">
        <v>22</v>
      </c>
      <c r="BK620" s="144">
        <f>ROUND(I620*H620,2)</f>
        <v>0</v>
      </c>
      <c r="BL620" s="18" t="s">
        <v>317</v>
      </c>
      <c r="BM620" s="143" t="s">
        <v>1779</v>
      </c>
    </row>
    <row r="621" spans="2:65" s="1" customFormat="1" ht="11.25">
      <c r="B621" s="33"/>
      <c r="D621" s="145" t="s">
        <v>191</v>
      </c>
      <c r="F621" s="146" t="s">
        <v>961</v>
      </c>
      <c r="I621" s="147"/>
      <c r="L621" s="33"/>
      <c r="M621" s="148"/>
      <c r="T621" s="54"/>
      <c r="AT621" s="18" t="s">
        <v>191</v>
      </c>
      <c r="AU621" s="18" t="s">
        <v>82</v>
      </c>
    </row>
    <row r="622" spans="2:65" s="12" customFormat="1" ht="11.25">
      <c r="B622" s="149"/>
      <c r="D622" s="150" t="s">
        <v>193</v>
      </c>
      <c r="E622" s="151" t="s">
        <v>20</v>
      </c>
      <c r="F622" s="152" t="s">
        <v>1556</v>
      </c>
      <c r="H622" s="151" t="s">
        <v>20</v>
      </c>
      <c r="I622" s="153"/>
      <c r="L622" s="149"/>
      <c r="M622" s="154"/>
      <c r="T622" s="155"/>
      <c r="AT622" s="151" t="s">
        <v>193</v>
      </c>
      <c r="AU622" s="151" t="s">
        <v>82</v>
      </c>
      <c r="AV622" s="12" t="s">
        <v>22</v>
      </c>
      <c r="AW622" s="12" t="s">
        <v>36</v>
      </c>
      <c r="AX622" s="12" t="s">
        <v>74</v>
      </c>
      <c r="AY622" s="151" t="s">
        <v>181</v>
      </c>
    </row>
    <row r="623" spans="2:65" s="13" customFormat="1" ht="11.25">
      <c r="B623" s="156"/>
      <c r="D623" s="150" t="s">
        <v>193</v>
      </c>
      <c r="E623" s="157" t="s">
        <v>20</v>
      </c>
      <c r="F623" s="158" t="s">
        <v>1777</v>
      </c>
      <c r="H623" s="159">
        <v>58</v>
      </c>
      <c r="I623" s="160"/>
      <c r="L623" s="156"/>
      <c r="M623" s="161"/>
      <c r="T623" s="162"/>
      <c r="AT623" s="157" t="s">
        <v>193</v>
      </c>
      <c r="AU623" s="157" t="s">
        <v>82</v>
      </c>
      <c r="AV623" s="13" t="s">
        <v>82</v>
      </c>
      <c r="AW623" s="13" t="s">
        <v>36</v>
      </c>
      <c r="AX623" s="13" t="s">
        <v>74</v>
      </c>
      <c r="AY623" s="157" t="s">
        <v>181</v>
      </c>
    </row>
    <row r="624" spans="2:65" s="13" customFormat="1" ht="11.25">
      <c r="B624" s="156"/>
      <c r="D624" s="150" t="s">
        <v>193</v>
      </c>
      <c r="E624" s="157" t="s">
        <v>20</v>
      </c>
      <c r="F624" s="158" t="s">
        <v>1778</v>
      </c>
      <c r="H624" s="159">
        <v>4.95</v>
      </c>
      <c r="I624" s="160"/>
      <c r="L624" s="156"/>
      <c r="M624" s="161"/>
      <c r="T624" s="162"/>
      <c r="AT624" s="157" t="s">
        <v>193</v>
      </c>
      <c r="AU624" s="157" t="s">
        <v>82</v>
      </c>
      <c r="AV624" s="13" t="s">
        <v>82</v>
      </c>
      <c r="AW624" s="13" t="s">
        <v>36</v>
      </c>
      <c r="AX624" s="13" t="s">
        <v>74</v>
      </c>
      <c r="AY624" s="157" t="s">
        <v>181</v>
      </c>
    </row>
    <row r="625" spans="2:65" s="14" customFormat="1" ht="11.25">
      <c r="B625" s="163"/>
      <c r="D625" s="150" t="s">
        <v>193</v>
      </c>
      <c r="E625" s="164" t="s">
        <v>20</v>
      </c>
      <c r="F625" s="165" t="s">
        <v>202</v>
      </c>
      <c r="H625" s="166">
        <v>62.95</v>
      </c>
      <c r="I625" s="167"/>
      <c r="L625" s="163"/>
      <c r="M625" s="168"/>
      <c r="T625" s="169"/>
      <c r="AT625" s="164" t="s">
        <v>193</v>
      </c>
      <c r="AU625" s="164" t="s">
        <v>82</v>
      </c>
      <c r="AV625" s="14" t="s">
        <v>189</v>
      </c>
      <c r="AW625" s="14" t="s">
        <v>36</v>
      </c>
      <c r="AX625" s="14" t="s">
        <v>22</v>
      </c>
      <c r="AY625" s="164" t="s">
        <v>181</v>
      </c>
    </row>
    <row r="626" spans="2:65" s="1" customFormat="1" ht="24.2" customHeight="1">
      <c r="B626" s="33"/>
      <c r="C626" s="132" t="s">
        <v>28</v>
      </c>
      <c r="D626" s="132" t="s">
        <v>184</v>
      </c>
      <c r="E626" s="133" t="s">
        <v>963</v>
      </c>
      <c r="F626" s="134" t="s">
        <v>964</v>
      </c>
      <c r="G626" s="135" t="s">
        <v>187</v>
      </c>
      <c r="H626" s="136">
        <v>16</v>
      </c>
      <c r="I626" s="137"/>
      <c r="J626" s="138">
        <f>ROUND(I626*H626,2)</f>
        <v>0</v>
      </c>
      <c r="K626" s="134" t="s">
        <v>188</v>
      </c>
      <c r="L626" s="33"/>
      <c r="M626" s="139" t="s">
        <v>20</v>
      </c>
      <c r="N626" s="140" t="s">
        <v>45</v>
      </c>
      <c r="P626" s="141">
        <f>O626*H626</f>
        <v>0</v>
      </c>
      <c r="Q626" s="141">
        <v>0</v>
      </c>
      <c r="R626" s="141">
        <f>Q626*H626</f>
        <v>0</v>
      </c>
      <c r="S626" s="141">
        <v>0</v>
      </c>
      <c r="T626" s="142">
        <f>S626*H626</f>
        <v>0</v>
      </c>
      <c r="AR626" s="143" t="s">
        <v>317</v>
      </c>
      <c r="AT626" s="143" t="s">
        <v>184</v>
      </c>
      <c r="AU626" s="143" t="s">
        <v>82</v>
      </c>
      <c r="AY626" s="18" t="s">
        <v>181</v>
      </c>
      <c r="BE626" s="144">
        <f>IF(N626="základní",J626,0)</f>
        <v>0</v>
      </c>
      <c r="BF626" s="144">
        <f>IF(N626="snížená",J626,0)</f>
        <v>0</v>
      </c>
      <c r="BG626" s="144">
        <f>IF(N626="zákl. přenesená",J626,0)</f>
        <v>0</v>
      </c>
      <c r="BH626" s="144">
        <f>IF(N626="sníž. přenesená",J626,0)</f>
        <v>0</v>
      </c>
      <c r="BI626" s="144">
        <f>IF(N626="nulová",J626,0)</f>
        <v>0</v>
      </c>
      <c r="BJ626" s="18" t="s">
        <v>22</v>
      </c>
      <c r="BK626" s="144">
        <f>ROUND(I626*H626,2)</f>
        <v>0</v>
      </c>
      <c r="BL626" s="18" t="s">
        <v>317</v>
      </c>
      <c r="BM626" s="143" t="s">
        <v>1780</v>
      </c>
    </row>
    <row r="627" spans="2:65" s="1" customFormat="1" ht="11.25">
      <c r="B627" s="33"/>
      <c r="D627" s="145" t="s">
        <v>191</v>
      </c>
      <c r="F627" s="146" t="s">
        <v>966</v>
      </c>
      <c r="I627" s="147"/>
      <c r="L627" s="33"/>
      <c r="M627" s="148"/>
      <c r="T627" s="54"/>
      <c r="AT627" s="18" t="s">
        <v>191</v>
      </c>
      <c r="AU627" s="18" t="s">
        <v>82</v>
      </c>
    </row>
    <row r="628" spans="2:65" s="12" customFormat="1" ht="11.25">
      <c r="B628" s="149"/>
      <c r="D628" s="150" t="s">
        <v>193</v>
      </c>
      <c r="E628" s="151" t="s">
        <v>20</v>
      </c>
      <c r="F628" s="152" t="s">
        <v>1539</v>
      </c>
      <c r="H628" s="151" t="s">
        <v>20</v>
      </c>
      <c r="I628" s="153"/>
      <c r="L628" s="149"/>
      <c r="M628" s="154"/>
      <c r="T628" s="155"/>
      <c r="AT628" s="151" t="s">
        <v>193</v>
      </c>
      <c r="AU628" s="151" t="s">
        <v>82</v>
      </c>
      <c r="AV628" s="12" t="s">
        <v>22</v>
      </c>
      <c r="AW628" s="12" t="s">
        <v>36</v>
      </c>
      <c r="AX628" s="12" t="s">
        <v>74</v>
      </c>
      <c r="AY628" s="151" t="s">
        <v>181</v>
      </c>
    </row>
    <row r="629" spans="2:65" s="13" customFormat="1" ht="11.25">
      <c r="B629" s="156"/>
      <c r="D629" s="150" t="s">
        <v>193</v>
      </c>
      <c r="E629" s="157" t="s">
        <v>20</v>
      </c>
      <c r="F629" s="158" t="s">
        <v>317</v>
      </c>
      <c r="H629" s="159">
        <v>16</v>
      </c>
      <c r="I629" s="160"/>
      <c r="L629" s="156"/>
      <c r="M629" s="161"/>
      <c r="T629" s="162"/>
      <c r="AT629" s="157" t="s">
        <v>193</v>
      </c>
      <c r="AU629" s="157" t="s">
        <v>82</v>
      </c>
      <c r="AV629" s="13" t="s">
        <v>82</v>
      </c>
      <c r="AW629" s="13" t="s">
        <v>36</v>
      </c>
      <c r="AX629" s="13" t="s">
        <v>22</v>
      </c>
      <c r="AY629" s="157" t="s">
        <v>181</v>
      </c>
    </row>
    <row r="630" spans="2:65" s="1" customFormat="1" ht="24.2" customHeight="1">
      <c r="B630" s="33"/>
      <c r="C630" s="132" t="s">
        <v>846</v>
      </c>
      <c r="D630" s="132" t="s">
        <v>184</v>
      </c>
      <c r="E630" s="133" t="s">
        <v>968</v>
      </c>
      <c r="F630" s="134" t="s">
        <v>969</v>
      </c>
      <c r="G630" s="135" t="s">
        <v>187</v>
      </c>
      <c r="H630" s="136">
        <v>12</v>
      </c>
      <c r="I630" s="137"/>
      <c r="J630" s="138">
        <f>ROUND(I630*H630,2)</f>
        <v>0</v>
      </c>
      <c r="K630" s="134" t="s">
        <v>188</v>
      </c>
      <c r="L630" s="33"/>
      <c r="M630" s="139" t="s">
        <v>20</v>
      </c>
      <c r="N630" s="140" t="s">
        <v>45</v>
      </c>
      <c r="P630" s="141">
        <f>O630*H630</f>
        <v>0</v>
      </c>
      <c r="Q630" s="141">
        <v>0</v>
      </c>
      <c r="R630" s="141">
        <f>Q630*H630</f>
        <v>0</v>
      </c>
      <c r="S630" s="141">
        <v>0</v>
      </c>
      <c r="T630" s="142">
        <f>S630*H630</f>
        <v>0</v>
      </c>
      <c r="AR630" s="143" t="s">
        <v>317</v>
      </c>
      <c r="AT630" s="143" t="s">
        <v>184</v>
      </c>
      <c r="AU630" s="143" t="s">
        <v>82</v>
      </c>
      <c r="AY630" s="18" t="s">
        <v>181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8" t="s">
        <v>22</v>
      </c>
      <c r="BK630" s="144">
        <f>ROUND(I630*H630,2)</f>
        <v>0</v>
      </c>
      <c r="BL630" s="18" t="s">
        <v>317</v>
      </c>
      <c r="BM630" s="143" t="s">
        <v>1781</v>
      </c>
    </row>
    <row r="631" spans="2:65" s="1" customFormat="1" ht="11.25">
      <c r="B631" s="33"/>
      <c r="D631" s="145" t="s">
        <v>191</v>
      </c>
      <c r="F631" s="146" t="s">
        <v>971</v>
      </c>
      <c r="I631" s="147"/>
      <c r="L631" s="33"/>
      <c r="M631" s="148"/>
      <c r="T631" s="54"/>
      <c r="AT631" s="18" t="s">
        <v>191</v>
      </c>
      <c r="AU631" s="18" t="s">
        <v>82</v>
      </c>
    </row>
    <row r="632" spans="2:65" s="12" customFormat="1" ht="11.25">
      <c r="B632" s="149"/>
      <c r="D632" s="150" t="s">
        <v>193</v>
      </c>
      <c r="E632" s="151" t="s">
        <v>20</v>
      </c>
      <c r="F632" s="152" t="s">
        <v>1539</v>
      </c>
      <c r="H632" s="151" t="s">
        <v>20</v>
      </c>
      <c r="I632" s="153"/>
      <c r="L632" s="149"/>
      <c r="M632" s="154"/>
      <c r="T632" s="155"/>
      <c r="AT632" s="151" t="s">
        <v>193</v>
      </c>
      <c r="AU632" s="151" t="s">
        <v>82</v>
      </c>
      <c r="AV632" s="12" t="s">
        <v>22</v>
      </c>
      <c r="AW632" s="12" t="s">
        <v>36</v>
      </c>
      <c r="AX632" s="12" t="s">
        <v>74</v>
      </c>
      <c r="AY632" s="151" t="s">
        <v>181</v>
      </c>
    </row>
    <row r="633" spans="2:65" s="13" customFormat="1" ht="11.25">
      <c r="B633" s="156"/>
      <c r="D633" s="150" t="s">
        <v>193</v>
      </c>
      <c r="E633" s="157" t="s">
        <v>20</v>
      </c>
      <c r="F633" s="158" t="s">
        <v>8</v>
      </c>
      <c r="H633" s="159">
        <v>12</v>
      </c>
      <c r="I633" s="160"/>
      <c r="L633" s="156"/>
      <c r="M633" s="161"/>
      <c r="T633" s="162"/>
      <c r="AT633" s="157" t="s">
        <v>193</v>
      </c>
      <c r="AU633" s="157" t="s">
        <v>82</v>
      </c>
      <c r="AV633" s="13" t="s">
        <v>82</v>
      </c>
      <c r="AW633" s="13" t="s">
        <v>36</v>
      </c>
      <c r="AX633" s="13" t="s">
        <v>22</v>
      </c>
      <c r="AY633" s="157" t="s">
        <v>181</v>
      </c>
    </row>
    <row r="634" spans="2:65" s="1" customFormat="1" ht="55.5" customHeight="1">
      <c r="B634" s="33"/>
      <c r="C634" s="132" t="s">
        <v>853</v>
      </c>
      <c r="D634" s="132" t="s">
        <v>184</v>
      </c>
      <c r="E634" s="133" t="s">
        <v>973</v>
      </c>
      <c r="F634" s="134" t="s">
        <v>974</v>
      </c>
      <c r="G634" s="135" t="s">
        <v>452</v>
      </c>
      <c r="H634" s="136">
        <v>2.5710000000000002</v>
      </c>
      <c r="I634" s="137"/>
      <c r="J634" s="138">
        <f>ROUND(I634*H634,2)</f>
        <v>0</v>
      </c>
      <c r="K634" s="134" t="s">
        <v>188</v>
      </c>
      <c r="L634" s="33"/>
      <c r="M634" s="139" t="s">
        <v>20</v>
      </c>
      <c r="N634" s="140" t="s">
        <v>45</v>
      </c>
      <c r="P634" s="141">
        <f>O634*H634</f>
        <v>0</v>
      </c>
      <c r="Q634" s="141">
        <v>0</v>
      </c>
      <c r="R634" s="141">
        <f>Q634*H634</f>
        <v>0</v>
      </c>
      <c r="S634" s="141">
        <v>0</v>
      </c>
      <c r="T634" s="142">
        <f>S634*H634</f>
        <v>0</v>
      </c>
      <c r="AR634" s="143" t="s">
        <v>317</v>
      </c>
      <c r="AT634" s="143" t="s">
        <v>184</v>
      </c>
      <c r="AU634" s="143" t="s">
        <v>82</v>
      </c>
      <c r="AY634" s="18" t="s">
        <v>181</v>
      </c>
      <c r="BE634" s="144">
        <f>IF(N634="základní",J634,0)</f>
        <v>0</v>
      </c>
      <c r="BF634" s="144">
        <f>IF(N634="snížená",J634,0)</f>
        <v>0</v>
      </c>
      <c r="BG634" s="144">
        <f>IF(N634="zákl. přenesená",J634,0)</f>
        <v>0</v>
      </c>
      <c r="BH634" s="144">
        <f>IF(N634="sníž. přenesená",J634,0)</f>
        <v>0</v>
      </c>
      <c r="BI634" s="144">
        <f>IF(N634="nulová",J634,0)</f>
        <v>0</v>
      </c>
      <c r="BJ634" s="18" t="s">
        <v>22</v>
      </c>
      <c r="BK634" s="144">
        <f>ROUND(I634*H634,2)</f>
        <v>0</v>
      </c>
      <c r="BL634" s="18" t="s">
        <v>317</v>
      </c>
      <c r="BM634" s="143" t="s">
        <v>1782</v>
      </c>
    </row>
    <row r="635" spans="2:65" s="1" customFormat="1" ht="11.25">
      <c r="B635" s="33"/>
      <c r="D635" s="145" t="s">
        <v>191</v>
      </c>
      <c r="F635" s="146" t="s">
        <v>976</v>
      </c>
      <c r="I635" s="147"/>
      <c r="L635" s="33"/>
      <c r="M635" s="148"/>
      <c r="T635" s="54"/>
      <c r="AT635" s="18" t="s">
        <v>191</v>
      </c>
      <c r="AU635" s="18" t="s">
        <v>82</v>
      </c>
    </row>
    <row r="636" spans="2:65" s="11" customFormat="1" ht="22.9" customHeight="1">
      <c r="B636" s="120"/>
      <c r="D636" s="121" t="s">
        <v>73</v>
      </c>
      <c r="E636" s="130" t="s">
        <v>977</v>
      </c>
      <c r="F636" s="130" t="s">
        <v>978</v>
      </c>
      <c r="I636" s="123"/>
      <c r="J636" s="131">
        <f>BK636</f>
        <v>0</v>
      </c>
      <c r="L636" s="120"/>
      <c r="M636" s="125"/>
      <c r="P636" s="126">
        <f>SUM(P637:P662)</f>
        <v>0</v>
      </c>
      <c r="R636" s="126">
        <f>SUM(R637:R662)</f>
        <v>6.3157500000000005E-2</v>
      </c>
      <c r="T636" s="127">
        <f>SUM(T637:T662)</f>
        <v>4.4999999999999999E-4</v>
      </c>
      <c r="AR636" s="121" t="s">
        <v>82</v>
      </c>
      <c r="AT636" s="128" t="s">
        <v>73</v>
      </c>
      <c r="AU636" s="128" t="s">
        <v>22</v>
      </c>
      <c r="AY636" s="121" t="s">
        <v>181</v>
      </c>
      <c r="BK636" s="129">
        <f>SUM(BK637:BK662)</f>
        <v>0</v>
      </c>
    </row>
    <row r="637" spans="2:65" s="1" customFormat="1" ht="24.2" customHeight="1">
      <c r="B637" s="33"/>
      <c r="C637" s="132" t="s">
        <v>858</v>
      </c>
      <c r="D637" s="132" t="s">
        <v>184</v>
      </c>
      <c r="E637" s="133" t="s">
        <v>980</v>
      </c>
      <c r="F637" s="134" t="s">
        <v>981</v>
      </c>
      <c r="G637" s="135" t="s">
        <v>211</v>
      </c>
      <c r="H637" s="136">
        <v>15</v>
      </c>
      <c r="I637" s="137"/>
      <c r="J637" s="138">
        <f>ROUND(I637*H637,2)</f>
        <v>0</v>
      </c>
      <c r="K637" s="134" t="s">
        <v>188</v>
      </c>
      <c r="L637" s="33"/>
      <c r="M637" s="139" t="s">
        <v>20</v>
      </c>
      <c r="N637" s="140" t="s">
        <v>45</v>
      </c>
      <c r="P637" s="141">
        <f>O637*H637</f>
        <v>0</v>
      </c>
      <c r="Q637" s="141">
        <v>0</v>
      </c>
      <c r="R637" s="141">
        <f>Q637*H637</f>
        <v>0</v>
      </c>
      <c r="S637" s="141">
        <v>3.0000000000000001E-5</v>
      </c>
      <c r="T637" s="142">
        <f>S637*H637</f>
        <v>4.4999999999999999E-4</v>
      </c>
      <c r="AR637" s="143" t="s">
        <v>317</v>
      </c>
      <c r="AT637" s="143" t="s">
        <v>184</v>
      </c>
      <c r="AU637" s="143" t="s">
        <v>82</v>
      </c>
      <c r="AY637" s="18" t="s">
        <v>181</v>
      </c>
      <c r="BE637" s="144">
        <f>IF(N637="základní",J637,0)</f>
        <v>0</v>
      </c>
      <c r="BF637" s="144">
        <f>IF(N637="snížená",J637,0)</f>
        <v>0</v>
      </c>
      <c r="BG637" s="144">
        <f>IF(N637="zákl. přenesená",J637,0)</f>
        <v>0</v>
      </c>
      <c r="BH637" s="144">
        <f>IF(N637="sníž. přenesená",J637,0)</f>
        <v>0</v>
      </c>
      <c r="BI637" s="144">
        <f>IF(N637="nulová",J637,0)</f>
        <v>0</v>
      </c>
      <c r="BJ637" s="18" t="s">
        <v>22</v>
      </c>
      <c r="BK637" s="144">
        <f>ROUND(I637*H637,2)</f>
        <v>0</v>
      </c>
      <c r="BL637" s="18" t="s">
        <v>317</v>
      </c>
      <c r="BM637" s="143" t="s">
        <v>1783</v>
      </c>
    </row>
    <row r="638" spans="2:65" s="1" customFormat="1" ht="11.25">
      <c r="B638" s="33"/>
      <c r="D638" s="145" t="s">
        <v>191</v>
      </c>
      <c r="F638" s="146" t="s">
        <v>983</v>
      </c>
      <c r="I638" s="147"/>
      <c r="L638" s="33"/>
      <c r="M638" s="148"/>
      <c r="T638" s="54"/>
      <c r="AT638" s="18" t="s">
        <v>191</v>
      </c>
      <c r="AU638" s="18" t="s">
        <v>82</v>
      </c>
    </row>
    <row r="639" spans="2:65" s="12" customFormat="1" ht="11.25">
      <c r="B639" s="149"/>
      <c r="D639" s="150" t="s">
        <v>193</v>
      </c>
      <c r="E639" s="151" t="s">
        <v>20</v>
      </c>
      <c r="F639" s="152" t="s">
        <v>1556</v>
      </c>
      <c r="H639" s="151" t="s">
        <v>20</v>
      </c>
      <c r="I639" s="153"/>
      <c r="L639" s="149"/>
      <c r="M639" s="154"/>
      <c r="T639" s="155"/>
      <c r="AT639" s="151" t="s">
        <v>193</v>
      </c>
      <c r="AU639" s="151" t="s">
        <v>82</v>
      </c>
      <c r="AV639" s="12" t="s">
        <v>22</v>
      </c>
      <c r="AW639" s="12" t="s">
        <v>36</v>
      </c>
      <c r="AX639" s="12" t="s">
        <v>74</v>
      </c>
      <c r="AY639" s="151" t="s">
        <v>181</v>
      </c>
    </row>
    <row r="640" spans="2:65" s="13" customFormat="1" ht="11.25">
      <c r="B640" s="156"/>
      <c r="D640" s="150" t="s">
        <v>193</v>
      </c>
      <c r="E640" s="157" t="s">
        <v>20</v>
      </c>
      <c r="F640" s="158" t="s">
        <v>1784</v>
      </c>
      <c r="H640" s="159">
        <v>15</v>
      </c>
      <c r="I640" s="160"/>
      <c r="L640" s="156"/>
      <c r="M640" s="161"/>
      <c r="T640" s="162"/>
      <c r="AT640" s="157" t="s">
        <v>193</v>
      </c>
      <c r="AU640" s="157" t="s">
        <v>82</v>
      </c>
      <c r="AV640" s="13" t="s">
        <v>82</v>
      </c>
      <c r="AW640" s="13" t="s">
        <v>36</v>
      </c>
      <c r="AX640" s="13" t="s">
        <v>22</v>
      </c>
      <c r="AY640" s="157" t="s">
        <v>181</v>
      </c>
    </row>
    <row r="641" spans="2:65" s="1" customFormat="1" ht="16.5" customHeight="1">
      <c r="B641" s="33"/>
      <c r="C641" s="177" t="s">
        <v>865</v>
      </c>
      <c r="D641" s="177" t="s">
        <v>309</v>
      </c>
      <c r="E641" s="178" t="s">
        <v>986</v>
      </c>
      <c r="F641" s="179" t="s">
        <v>987</v>
      </c>
      <c r="G641" s="180" t="s">
        <v>211</v>
      </c>
      <c r="H641" s="181">
        <v>15.75</v>
      </c>
      <c r="I641" s="182"/>
      <c r="J641" s="183">
        <f>ROUND(I641*H641,2)</f>
        <v>0</v>
      </c>
      <c r="K641" s="179" t="s">
        <v>188</v>
      </c>
      <c r="L641" s="184"/>
      <c r="M641" s="185" t="s">
        <v>20</v>
      </c>
      <c r="N641" s="186" t="s">
        <v>45</v>
      </c>
      <c r="P641" s="141">
        <f>O641*H641</f>
        <v>0</v>
      </c>
      <c r="Q641" s="141">
        <v>1.0000000000000001E-5</v>
      </c>
      <c r="R641" s="141">
        <f>Q641*H641</f>
        <v>1.5750000000000001E-4</v>
      </c>
      <c r="S641" s="141">
        <v>0</v>
      </c>
      <c r="T641" s="142">
        <f>S641*H641</f>
        <v>0</v>
      </c>
      <c r="AR641" s="143" t="s">
        <v>431</v>
      </c>
      <c r="AT641" s="143" t="s">
        <v>309</v>
      </c>
      <c r="AU641" s="143" t="s">
        <v>82</v>
      </c>
      <c r="AY641" s="18" t="s">
        <v>181</v>
      </c>
      <c r="BE641" s="144">
        <f>IF(N641="základní",J641,0)</f>
        <v>0</v>
      </c>
      <c r="BF641" s="144">
        <f>IF(N641="snížená",J641,0)</f>
        <v>0</v>
      </c>
      <c r="BG641" s="144">
        <f>IF(N641="zákl. přenesená",J641,0)</f>
        <v>0</v>
      </c>
      <c r="BH641" s="144">
        <f>IF(N641="sníž. přenesená",J641,0)</f>
        <v>0</v>
      </c>
      <c r="BI641" s="144">
        <f>IF(N641="nulová",J641,0)</f>
        <v>0</v>
      </c>
      <c r="BJ641" s="18" t="s">
        <v>22</v>
      </c>
      <c r="BK641" s="144">
        <f>ROUND(I641*H641,2)</f>
        <v>0</v>
      </c>
      <c r="BL641" s="18" t="s">
        <v>317</v>
      </c>
      <c r="BM641" s="143" t="s">
        <v>1785</v>
      </c>
    </row>
    <row r="642" spans="2:65" s="13" customFormat="1" ht="11.25">
      <c r="B642" s="156"/>
      <c r="D642" s="150" t="s">
        <v>193</v>
      </c>
      <c r="F642" s="158" t="s">
        <v>1786</v>
      </c>
      <c r="H642" s="159">
        <v>15.75</v>
      </c>
      <c r="I642" s="160"/>
      <c r="L642" s="156"/>
      <c r="M642" s="161"/>
      <c r="T642" s="162"/>
      <c r="AT642" s="157" t="s">
        <v>193</v>
      </c>
      <c r="AU642" s="157" t="s">
        <v>82</v>
      </c>
      <c r="AV642" s="13" t="s">
        <v>82</v>
      </c>
      <c r="AW642" s="13" t="s">
        <v>4</v>
      </c>
      <c r="AX642" s="13" t="s">
        <v>22</v>
      </c>
      <c r="AY642" s="157" t="s">
        <v>181</v>
      </c>
    </row>
    <row r="643" spans="2:65" s="1" customFormat="1" ht="24.2" customHeight="1">
      <c r="B643" s="33"/>
      <c r="C643" s="132" t="s">
        <v>890</v>
      </c>
      <c r="D643" s="132" t="s">
        <v>184</v>
      </c>
      <c r="E643" s="133" t="s">
        <v>991</v>
      </c>
      <c r="F643" s="134" t="s">
        <v>992</v>
      </c>
      <c r="G643" s="135" t="s">
        <v>211</v>
      </c>
      <c r="H643" s="136">
        <v>12.6</v>
      </c>
      <c r="I643" s="137"/>
      <c r="J643" s="138">
        <f>ROUND(I643*H643,2)</f>
        <v>0</v>
      </c>
      <c r="K643" s="134" t="s">
        <v>188</v>
      </c>
      <c r="L643" s="33"/>
      <c r="M643" s="139" t="s">
        <v>20</v>
      </c>
      <c r="N643" s="140" t="s">
        <v>45</v>
      </c>
      <c r="P643" s="141">
        <f>O643*H643</f>
        <v>0</v>
      </c>
      <c r="Q643" s="141">
        <v>0</v>
      </c>
      <c r="R643" s="141">
        <f>Q643*H643</f>
        <v>0</v>
      </c>
      <c r="S643" s="141">
        <v>0</v>
      </c>
      <c r="T643" s="142">
        <f>S643*H643</f>
        <v>0</v>
      </c>
      <c r="AR643" s="143" t="s">
        <v>317</v>
      </c>
      <c r="AT643" s="143" t="s">
        <v>184</v>
      </c>
      <c r="AU643" s="143" t="s">
        <v>82</v>
      </c>
      <c r="AY643" s="18" t="s">
        <v>181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8" t="s">
        <v>22</v>
      </c>
      <c r="BK643" s="144">
        <f>ROUND(I643*H643,2)</f>
        <v>0</v>
      </c>
      <c r="BL643" s="18" t="s">
        <v>317</v>
      </c>
      <c r="BM643" s="143" t="s">
        <v>1787</v>
      </c>
    </row>
    <row r="644" spans="2:65" s="1" customFormat="1" ht="11.25">
      <c r="B644" s="33"/>
      <c r="D644" s="145" t="s">
        <v>191</v>
      </c>
      <c r="F644" s="146" t="s">
        <v>994</v>
      </c>
      <c r="I644" s="147"/>
      <c r="L644" s="33"/>
      <c r="M644" s="148"/>
      <c r="T644" s="54"/>
      <c r="AT644" s="18" t="s">
        <v>191</v>
      </c>
      <c r="AU644" s="18" t="s">
        <v>82</v>
      </c>
    </row>
    <row r="645" spans="2:65" s="12" customFormat="1" ht="11.25">
      <c r="B645" s="149"/>
      <c r="D645" s="150" t="s">
        <v>193</v>
      </c>
      <c r="E645" s="151" t="s">
        <v>20</v>
      </c>
      <c r="F645" s="152" t="s">
        <v>995</v>
      </c>
      <c r="H645" s="151" t="s">
        <v>20</v>
      </c>
      <c r="I645" s="153"/>
      <c r="L645" s="149"/>
      <c r="M645" s="154"/>
      <c r="T645" s="155"/>
      <c r="AT645" s="151" t="s">
        <v>193</v>
      </c>
      <c r="AU645" s="151" t="s">
        <v>82</v>
      </c>
      <c r="AV645" s="12" t="s">
        <v>22</v>
      </c>
      <c r="AW645" s="12" t="s">
        <v>36</v>
      </c>
      <c r="AX645" s="12" t="s">
        <v>74</v>
      </c>
      <c r="AY645" s="151" t="s">
        <v>181</v>
      </c>
    </row>
    <row r="646" spans="2:65" s="13" customFormat="1" ht="11.25">
      <c r="B646" s="156"/>
      <c r="D646" s="150" t="s">
        <v>193</v>
      </c>
      <c r="E646" s="157" t="s">
        <v>20</v>
      </c>
      <c r="F646" s="158" t="s">
        <v>1784</v>
      </c>
      <c r="H646" s="159">
        <v>15</v>
      </c>
      <c r="I646" s="160"/>
      <c r="L646" s="156"/>
      <c r="M646" s="161"/>
      <c r="T646" s="162"/>
      <c r="AT646" s="157" t="s">
        <v>193</v>
      </c>
      <c r="AU646" s="157" t="s">
        <v>82</v>
      </c>
      <c r="AV646" s="13" t="s">
        <v>82</v>
      </c>
      <c r="AW646" s="13" t="s">
        <v>36</v>
      </c>
      <c r="AX646" s="13" t="s">
        <v>74</v>
      </c>
      <c r="AY646" s="157" t="s">
        <v>181</v>
      </c>
    </row>
    <row r="647" spans="2:65" s="13" customFormat="1" ht="11.25">
      <c r="B647" s="156"/>
      <c r="D647" s="150" t="s">
        <v>193</v>
      </c>
      <c r="E647" s="157" t="s">
        <v>20</v>
      </c>
      <c r="F647" s="158" t="s">
        <v>1788</v>
      </c>
      <c r="H647" s="159">
        <v>-2.4</v>
      </c>
      <c r="I647" s="160"/>
      <c r="L647" s="156"/>
      <c r="M647" s="161"/>
      <c r="T647" s="162"/>
      <c r="AT647" s="157" t="s">
        <v>193</v>
      </c>
      <c r="AU647" s="157" t="s">
        <v>82</v>
      </c>
      <c r="AV647" s="13" t="s">
        <v>82</v>
      </c>
      <c r="AW647" s="13" t="s">
        <v>36</v>
      </c>
      <c r="AX647" s="13" t="s">
        <v>74</v>
      </c>
      <c r="AY647" s="157" t="s">
        <v>181</v>
      </c>
    </row>
    <row r="648" spans="2:65" s="14" customFormat="1" ht="11.25">
      <c r="B648" s="163"/>
      <c r="D648" s="150" t="s">
        <v>193</v>
      </c>
      <c r="E648" s="164" t="s">
        <v>20</v>
      </c>
      <c r="F648" s="165" t="s">
        <v>202</v>
      </c>
      <c r="H648" s="166">
        <v>12.6</v>
      </c>
      <c r="I648" s="167"/>
      <c r="L648" s="163"/>
      <c r="M648" s="168"/>
      <c r="T648" s="169"/>
      <c r="AT648" s="164" t="s">
        <v>193</v>
      </c>
      <c r="AU648" s="164" t="s">
        <v>82</v>
      </c>
      <c r="AV648" s="14" t="s">
        <v>189</v>
      </c>
      <c r="AW648" s="14" t="s">
        <v>36</v>
      </c>
      <c r="AX648" s="14" t="s">
        <v>22</v>
      </c>
      <c r="AY648" s="164" t="s">
        <v>181</v>
      </c>
    </row>
    <row r="649" spans="2:65" s="1" customFormat="1" ht="21.75" customHeight="1">
      <c r="B649" s="33"/>
      <c r="C649" s="132" t="s">
        <v>895</v>
      </c>
      <c r="D649" s="132" t="s">
        <v>184</v>
      </c>
      <c r="E649" s="133" t="s">
        <v>1000</v>
      </c>
      <c r="F649" s="134" t="s">
        <v>1001</v>
      </c>
      <c r="G649" s="135" t="s">
        <v>211</v>
      </c>
      <c r="H649" s="136">
        <v>12.6</v>
      </c>
      <c r="I649" s="137"/>
      <c r="J649" s="138">
        <f>ROUND(I649*H649,2)</f>
        <v>0</v>
      </c>
      <c r="K649" s="134" t="s">
        <v>188</v>
      </c>
      <c r="L649" s="33"/>
      <c r="M649" s="139" t="s">
        <v>20</v>
      </c>
      <c r="N649" s="140" t="s">
        <v>45</v>
      </c>
      <c r="P649" s="141">
        <f>O649*H649</f>
        <v>0</v>
      </c>
      <c r="Q649" s="141">
        <v>0</v>
      </c>
      <c r="R649" s="141">
        <f>Q649*H649</f>
        <v>0</v>
      </c>
      <c r="S649" s="141">
        <v>0</v>
      </c>
      <c r="T649" s="142">
        <f>S649*H649</f>
        <v>0</v>
      </c>
      <c r="AR649" s="143" t="s">
        <v>317</v>
      </c>
      <c r="AT649" s="143" t="s">
        <v>184</v>
      </c>
      <c r="AU649" s="143" t="s">
        <v>82</v>
      </c>
      <c r="AY649" s="18" t="s">
        <v>181</v>
      </c>
      <c r="BE649" s="144">
        <f>IF(N649="základní",J649,0)</f>
        <v>0</v>
      </c>
      <c r="BF649" s="144">
        <f>IF(N649="snížená",J649,0)</f>
        <v>0</v>
      </c>
      <c r="BG649" s="144">
        <f>IF(N649="zákl. přenesená",J649,0)</f>
        <v>0</v>
      </c>
      <c r="BH649" s="144">
        <f>IF(N649="sníž. přenesená",J649,0)</f>
        <v>0</v>
      </c>
      <c r="BI649" s="144">
        <f>IF(N649="nulová",J649,0)</f>
        <v>0</v>
      </c>
      <c r="BJ649" s="18" t="s">
        <v>22</v>
      </c>
      <c r="BK649" s="144">
        <f>ROUND(I649*H649,2)</f>
        <v>0</v>
      </c>
      <c r="BL649" s="18" t="s">
        <v>317</v>
      </c>
      <c r="BM649" s="143" t="s">
        <v>1789</v>
      </c>
    </row>
    <row r="650" spans="2:65" s="1" customFormat="1" ht="11.25">
      <c r="B650" s="33"/>
      <c r="D650" s="145" t="s">
        <v>191</v>
      </c>
      <c r="F650" s="146" t="s">
        <v>1003</v>
      </c>
      <c r="I650" s="147"/>
      <c r="L650" s="33"/>
      <c r="M650" s="148"/>
      <c r="T650" s="54"/>
      <c r="AT650" s="18" t="s">
        <v>191</v>
      </c>
      <c r="AU650" s="18" t="s">
        <v>82</v>
      </c>
    </row>
    <row r="651" spans="2:65" s="12" customFormat="1" ht="11.25">
      <c r="B651" s="149"/>
      <c r="D651" s="150" t="s">
        <v>193</v>
      </c>
      <c r="E651" s="151" t="s">
        <v>20</v>
      </c>
      <c r="F651" s="152" t="s">
        <v>1004</v>
      </c>
      <c r="H651" s="151" t="s">
        <v>20</v>
      </c>
      <c r="I651" s="153"/>
      <c r="L651" s="149"/>
      <c r="M651" s="154"/>
      <c r="T651" s="155"/>
      <c r="AT651" s="151" t="s">
        <v>193</v>
      </c>
      <c r="AU651" s="151" t="s">
        <v>82</v>
      </c>
      <c r="AV651" s="12" t="s">
        <v>22</v>
      </c>
      <c r="AW651" s="12" t="s">
        <v>36</v>
      </c>
      <c r="AX651" s="12" t="s">
        <v>74</v>
      </c>
      <c r="AY651" s="151" t="s">
        <v>181</v>
      </c>
    </row>
    <row r="652" spans="2:65" s="12" customFormat="1" ht="11.25">
      <c r="B652" s="149"/>
      <c r="D652" s="150" t="s">
        <v>193</v>
      </c>
      <c r="E652" s="151" t="s">
        <v>20</v>
      </c>
      <c r="F652" s="152" t="s">
        <v>1539</v>
      </c>
      <c r="H652" s="151" t="s">
        <v>20</v>
      </c>
      <c r="I652" s="153"/>
      <c r="L652" s="149"/>
      <c r="M652" s="154"/>
      <c r="T652" s="155"/>
      <c r="AT652" s="151" t="s">
        <v>193</v>
      </c>
      <c r="AU652" s="151" t="s">
        <v>82</v>
      </c>
      <c r="AV652" s="12" t="s">
        <v>22</v>
      </c>
      <c r="AW652" s="12" t="s">
        <v>36</v>
      </c>
      <c r="AX652" s="12" t="s">
        <v>74</v>
      </c>
      <c r="AY652" s="151" t="s">
        <v>181</v>
      </c>
    </row>
    <row r="653" spans="2:65" s="13" customFormat="1" ht="11.25">
      <c r="B653" s="156"/>
      <c r="D653" s="150" t="s">
        <v>193</v>
      </c>
      <c r="E653" s="157" t="s">
        <v>20</v>
      </c>
      <c r="F653" s="158" t="s">
        <v>1784</v>
      </c>
      <c r="H653" s="159">
        <v>15</v>
      </c>
      <c r="I653" s="160"/>
      <c r="L653" s="156"/>
      <c r="M653" s="161"/>
      <c r="T653" s="162"/>
      <c r="AT653" s="157" t="s">
        <v>193</v>
      </c>
      <c r="AU653" s="157" t="s">
        <v>82</v>
      </c>
      <c r="AV653" s="13" t="s">
        <v>82</v>
      </c>
      <c r="AW653" s="13" t="s">
        <v>36</v>
      </c>
      <c r="AX653" s="13" t="s">
        <v>74</v>
      </c>
      <c r="AY653" s="157" t="s">
        <v>181</v>
      </c>
    </row>
    <row r="654" spans="2:65" s="13" customFormat="1" ht="11.25">
      <c r="B654" s="156"/>
      <c r="D654" s="150" t="s">
        <v>193</v>
      </c>
      <c r="E654" s="157" t="s">
        <v>20</v>
      </c>
      <c r="F654" s="158" t="s">
        <v>1788</v>
      </c>
      <c r="H654" s="159">
        <v>-2.4</v>
      </c>
      <c r="I654" s="160"/>
      <c r="L654" s="156"/>
      <c r="M654" s="161"/>
      <c r="T654" s="162"/>
      <c r="AT654" s="157" t="s">
        <v>193</v>
      </c>
      <c r="AU654" s="157" t="s">
        <v>82</v>
      </c>
      <c r="AV654" s="13" t="s">
        <v>82</v>
      </c>
      <c r="AW654" s="13" t="s">
        <v>36</v>
      </c>
      <c r="AX654" s="13" t="s">
        <v>74</v>
      </c>
      <c r="AY654" s="157" t="s">
        <v>181</v>
      </c>
    </row>
    <row r="655" spans="2:65" s="14" customFormat="1" ht="11.25">
      <c r="B655" s="163"/>
      <c r="D655" s="150" t="s">
        <v>193</v>
      </c>
      <c r="E655" s="164" t="s">
        <v>20</v>
      </c>
      <c r="F655" s="165" t="s">
        <v>202</v>
      </c>
      <c r="H655" s="166">
        <v>12.6</v>
      </c>
      <c r="I655" s="167"/>
      <c r="L655" s="163"/>
      <c r="M655" s="168"/>
      <c r="T655" s="169"/>
      <c r="AT655" s="164" t="s">
        <v>193</v>
      </c>
      <c r="AU655" s="164" t="s">
        <v>82</v>
      </c>
      <c r="AV655" s="14" t="s">
        <v>189</v>
      </c>
      <c r="AW655" s="14" t="s">
        <v>36</v>
      </c>
      <c r="AX655" s="14" t="s">
        <v>22</v>
      </c>
      <c r="AY655" s="164" t="s">
        <v>181</v>
      </c>
    </row>
    <row r="656" spans="2:65" s="1" customFormat="1" ht="24.2" customHeight="1">
      <c r="B656" s="33"/>
      <c r="C656" s="132" t="s">
        <v>905</v>
      </c>
      <c r="D656" s="132" t="s">
        <v>184</v>
      </c>
      <c r="E656" s="133" t="s">
        <v>1009</v>
      </c>
      <c r="F656" s="134" t="s">
        <v>1010</v>
      </c>
      <c r="G656" s="135" t="s">
        <v>211</v>
      </c>
      <c r="H656" s="136">
        <v>12.6</v>
      </c>
      <c r="I656" s="137"/>
      <c r="J656" s="138">
        <f>ROUND(I656*H656,2)</f>
        <v>0</v>
      </c>
      <c r="K656" s="134" t="s">
        <v>188</v>
      </c>
      <c r="L656" s="33"/>
      <c r="M656" s="139" t="s">
        <v>20</v>
      </c>
      <c r="N656" s="140" t="s">
        <v>45</v>
      </c>
      <c r="P656" s="141">
        <f>O656*H656</f>
        <v>0</v>
      </c>
      <c r="Q656" s="141">
        <v>5.0000000000000001E-3</v>
      </c>
      <c r="R656" s="141">
        <f>Q656*H656</f>
        <v>6.3E-2</v>
      </c>
      <c r="S656" s="141">
        <v>0</v>
      </c>
      <c r="T656" s="142">
        <f>S656*H656</f>
        <v>0</v>
      </c>
      <c r="AR656" s="143" t="s">
        <v>317</v>
      </c>
      <c r="AT656" s="143" t="s">
        <v>184</v>
      </c>
      <c r="AU656" s="143" t="s">
        <v>82</v>
      </c>
      <c r="AY656" s="18" t="s">
        <v>181</v>
      </c>
      <c r="BE656" s="144">
        <f>IF(N656="základní",J656,0)</f>
        <v>0</v>
      </c>
      <c r="BF656" s="144">
        <f>IF(N656="snížená",J656,0)</f>
        <v>0</v>
      </c>
      <c r="BG656" s="144">
        <f>IF(N656="zákl. přenesená",J656,0)</f>
        <v>0</v>
      </c>
      <c r="BH656" s="144">
        <f>IF(N656="sníž. přenesená",J656,0)</f>
        <v>0</v>
      </c>
      <c r="BI656" s="144">
        <f>IF(N656="nulová",J656,0)</f>
        <v>0</v>
      </c>
      <c r="BJ656" s="18" t="s">
        <v>22</v>
      </c>
      <c r="BK656" s="144">
        <f>ROUND(I656*H656,2)</f>
        <v>0</v>
      </c>
      <c r="BL656" s="18" t="s">
        <v>317</v>
      </c>
      <c r="BM656" s="143" t="s">
        <v>1790</v>
      </c>
    </row>
    <row r="657" spans="2:65" s="1" customFormat="1" ht="11.25">
      <c r="B657" s="33"/>
      <c r="D657" s="145" t="s">
        <v>191</v>
      </c>
      <c r="F657" s="146" t="s">
        <v>1012</v>
      </c>
      <c r="I657" s="147"/>
      <c r="L657" s="33"/>
      <c r="M657" s="148"/>
      <c r="T657" s="54"/>
      <c r="AT657" s="18" t="s">
        <v>191</v>
      </c>
      <c r="AU657" s="18" t="s">
        <v>82</v>
      </c>
    </row>
    <row r="658" spans="2:65" s="12" customFormat="1" ht="11.25">
      <c r="B658" s="149"/>
      <c r="D658" s="150" t="s">
        <v>193</v>
      </c>
      <c r="E658" s="151" t="s">
        <v>20</v>
      </c>
      <c r="F658" s="152" t="s">
        <v>1791</v>
      </c>
      <c r="H658" s="151" t="s">
        <v>20</v>
      </c>
      <c r="I658" s="153"/>
      <c r="L658" s="149"/>
      <c r="M658" s="154"/>
      <c r="T658" s="155"/>
      <c r="AT658" s="151" t="s">
        <v>193</v>
      </c>
      <c r="AU658" s="151" t="s">
        <v>82</v>
      </c>
      <c r="AV658" s="12" t="s">
        <v>22</v>
      </c>
      <c r="AW658" s="12" t="s">
        <v>36</v>
      </c>
      <c r="AX658" s="12" t="s">
        <v>74</v>
      </c>
      <c r="AY658" s="151" t="s">
        <v>181</v>
      </c>
    </row>
    <row r="659" spans="2:65" s="12" customFormat="1" ht="11.25">
      <c r="B659" s="149"/>
      <c r="D659" s="150" t="s">
        <v>193</v>
      </c>
      <c r="E659" s="151" t="s">
        <v>20</v>
      </c>
      <c r="F659" s="152" t="s">
        <v>1539</v>
      </c>
      <c r="H659" s="151" t="s">
        <v>20</v>
      </c>
      <c r="I659" s="153"/>
      <c r="L659" s="149"/>
      <c r="M659" s="154"/>
      <c r="T659" s="155"/>
      <c r="AT659" s="151" t="s">
        <v>193</v>
      </c>
      <c r="AU659" s="151" t="s">
        <v>82</v>
      </c>
      <c r="AV659" s="12" t="s">
        <v>22</v>
      </c>
      <c r="AW659" s="12" t="s">
        <v>36</v>
      </c>
      <c r="AX659" s="12" t="s">
        <v>74</v>
      </c>
      <c r="AY659" s="151" t="s">
        <v>181</v>
      </c>
    </row>
    <row r="660" spans="2:65" s="13" customFormat="1" ht="11.25">
      <c r="B660" s="156"/>
      <c r="D660" s="150" t="s">
        <v>193</v>
      </c>
      <c r="E660" s="157" t="s">
        <v>20</v>
      </c>
      <c r="F660" s="158" t="s">
        <v>1784</v>
      </c>
      <c r="H660" s="159">
        <v>15</v>
      </c>
      <c r="I660" s="160"/>
      <c r="L660" s="156"/>
      <c r="M660" s="161"/>
      <c r="T660" s="162"/>
      <c r="AT660" s="157" t="s">
        <v>193</v>
      </c>
      <c r="AU660" s="157" t="s">
        <v>82</v>
      </c>
      <c r="AV660" s="13" t="s">
        <v>82</v>
      </c>
      <c r="AW660" s="13" t="s">
        <v>36</v>
      </c>
      <c r="AX660" s="13" t="s">
        <v>74</v>
      </c>
      <c r="AY660" s="157" t="s">
        <v>181</v>
      </c>
    </row>
    <row r="661" spans="2:65" s="13" customFormat="1" ht="11.25">
      <c r="B661" s="156"/>
      <c r="D661" s="150" t="s">
        <v>193</v>
      </c>
      <c r="E661" s="157" t="s">
        <v>20</v>
      </c>
      <c r="F661" s="158" t="s">
        <v>1788</v>
      </c>
      <c r="H661" s="159">
        <v>-2.4</v>
      </c>
      <c r="I661" s="160"/>
      <c r="L661" s="156"/>
      <c r="M661" s="161"/>
      <c r="T661" s="162"/>
      <c r="AT661" s="157" t="s">
        <v>193</v>
      </c>
      <c r="AU661" s="157" t="s">
        <v>82</v>
      </c>
      <c r="AV661" s="13" t="s">
        <v>82</v>
      </c>
      <c r="AW661" s="13" t="s">
        <v>36</v>
      </c>
      <c r="AX661" s="13" t="s">
        <v>74</v>
      </c>
      <c r="AY661" s="157" t="s">
        <v>181</v>
      </c>
    </row>
    <row r="662" spans="2:65" s="14" customFormat="1" ht="11.25">
      <c r="B662" s="163"/>
      <c r="D662" s="150" t="s">
        <v>193</v>
      </c>
      <c r="E662" s="164" t="s">
        <v>20</v>
      </c>
      <c r="F662" s="165" t="s">
        <v>202</v>
      </c>
      <c r="H662" s="166">
        <v>12.6</v>
      </c>
      <c r="I662" s="167"/>
      <c r="L662" s="163"/>
      <c r="M662" s="168"/>
      <c r="T662" s="169"/>
      <c r="AT662" s="164" t="s">
        <v>193</v>
      </c>
      <c r="AU662" s="164" t="s">
        <v>82</v>
      </c>
      <c r="AV662" s="14" t="s">
        <v>189</v>
      </c>
      <c r="AW662" s="14" t="s">
        <v>36</v>
      </c>
      <c r="AX662" s="14" t="s">
        <v>22</v>
      </c>
      <c r="AY662" s="164" t="s">
        <v>181</v>
      </c>
    </row>
    <row r="663" spans="2:65" s="11" customFormat="1" ht="22.9" customHeight="1">
      <c r="B663" s="120"/>
      <c r="D663" s="121" t="s">
        <v>73</v>
      </c>
      <c r="E663" s="130" t="s">
        <v>1013</v>
      </c>
      <c r="F663" s="130" t="s">
        <v>1014</v>
      </c>
      <c r="I663" s="123"/>
      <c r="J663" s="131">
        <f>BK663</f>
        <v>0</v>
      </c>
      <c r="L663" s="120"/>
      <c r="M663" s="125"/>
      <c r="P663" s="126">
        <f>SUM(P664:P718)</f>
        <v>0</v>
      </c>
      <c r="R663" s="126">
        <f>SUM(R664:R718)</f>
        <v>0.23561278000000002</v>
      </c>
      <c r="T663" s="127">
        <f>SUM(T664:T718)</f>
        <v>2.3497690000000002E-2</v>
      </c>
      <c r="AR663" s="121" t="s">
        <v>82</v>
      </c>
      <c r="AT663" s="128" t="s">
        <v>73</v>
      </c>
      <c r="AU663" s="128" t="s">
        <v>22</v>
      </c>
      <c r="AY663" s="121" t="s">
        <v>181</v>
      </c>
      <c r="BK663" s="129">
        <f>SUM(BK664:BK718)</f>
        <v>0</v>
      </c>
    </row>
    <row r="664" spans="2:65" s="1" customFormat="1" ht="16.5" customHeight="1">
      <c r="B664" s="33"/>
      <c r="C664" s="132" t="s">
        <v>910</v>
      </c>
      <c r="D664" s="132" t="s">
        <v>184</v>
      </c>
      <c r="E664" s="133" t="s">
        <v>1016</v>
      </c>
      <c r="F664" s="134" t="s">
        <v>1017</v>
      </c>
      <c r="G664" s="135" t="s">
        <v>211</v>
      </c>
      <c r="H664" s="136">
        <v>75.799000000000007</v>
      </c>
      <c r="I664" s="137"/>
      <c r="J664" s="138">
        <f>ROUND(I664*H664,2)</f>
        <v>0</v>
      </c>
      <c r="K664" s="134" t="s">
        <v>188</v>
      </c>
      <c r="L664" s="33"/>
      <c r="M664" s="139" t="s">
        <v>20</v>
      </c>
      <c r="N664" s="140" t="s">
        <v>45</v>
      </c>
      <c r="P664" s="141">
        <f>O664*H664</f>
        <v>0</v>
      </c>
      <c r="Q664" s="141">
        <v>1E-3</v>
      </c>
      <c r="R664" s="141">
        <f>Q664*H664</f>
        <v>7.5799000000000005E-2</v>
      </c>
      <c r="S664" s="141">
        <v>3.1E-4</v>
      </c>
      <c r="T664" s="142">
        <f>S664*H664</f>
        <v>2.3497690000000002E-2</v>
      </c>
      <c r="AR664" s="143" t="s">
        <v>317</v>
      </c>
      <c r="AT664" s="143" t="s">
        <v>184</v>
      </c>
      <c r="AU664" s="143" t="s">
        <v>82</v>
      </c>
      <c r="AY664" s="18" t="s">
        <v>181</v>
      </c>
      <c r="BE664" s="144">
        <f>IF(N664="základní",J664,0)</f>
        <v>0</v>
      </c>
      <c r="BF664" s="144">
        <f>IF(N664="snížená",J664,0)</f>
        <v>0</v>
      </c>
      <c r="BG664" s="144">
        <f>IF(N664="zákl. přenesená",J664,0)</f>
        <v>0</v>
      </c>
      <c r="BH664" s="144">
        <f>IF(N664="sníž. přenesená",J664,0)</f>
        <v>0</v>
      </c>
      <c r="BI664" s="144">
        <f>IF(N664="nulová",J664,0)</f>
        <v>0</v>
      </c>
      <c r="BJ664" s="18" t="s">
        <v>22</v>
      </c>
      <c r="BK664" s="144">
        <f>ROUND(I664*H664,2)</f>
        <v>0</v>
      </c>
      <c r="BL664" s="18" t="s">
        <v>317</v>
      </c>
      <c r="BM664" s="143" t="s">
        <v>1792</v>
      </c>
    </row>
    <row r="665" spans="2:65" s="1" customFormat="1" ht="11.25">
      <c r="B665" s="33"/>
      <c r="D665" s="145" t="s">
        <v>191</v>
      </c>
      <c r="F665" s="146" t="s">
        <v>1019</v>
      </c>
      <c r="I665" s="147"/>
      <c r="L665" s="33"/>
      <c r="M665" s="148"/>
      <c r="T665" s="54"/>
      <c r="AT665" s="18" t="s">
        <v>191</v>
      </c>
      <c r="AU665" s="18" t="s">
        <v>82</v>
      </c>
    </row>
    <row r="666" spans="2:65" s="12" customFormat="1" ht="11.25">
      <c r="B666" s="149"/>
      <c r="D666" s="150" t="s">
        <v>193</v>
      </c>
      <c r="E666" s="151" t="s">
        <v>20</v>
      </c>
      <c r="F666" s="152" t="s">
        <v>1043</v>
      </c>
      <c r="H666" s="151" t="s">
        <v>20</v>
      </c>
      <c r="I666" s="153"/>
      <c r="L666" s="149"/>
      <c r="M666" s="154"/>
      <c r="T666" s="155"/>
      <c r="AT666" s="151" t="s">
        <v>193</v>
      </c>
      <c r="AU666" s="151" t="s">
        <v>82</v>
      </c>
      <c r="AV666" s="12" t="s">
        <v>22</v>
      </c>
      <c r="AW666" s="12" t="s">
        <v>36</v>
      </c>
      <c r="AX666" s="12" t="s">
        <v>74</v>
      </c>
      <c r="AY666" s="151" t="s">
        <v>181</v>
      </c>
    </row>
    <row r="667" spans="2:65" s="12" customFormat="1" ht="11.25">
      <c r="B667" s="149"/>
      <c r="D667" s="150" t="s">
        <v>193</v>
      </c>
      <c r="E667" s="151" t="s">
        <v>20</v>
      </c>
      <c r="F667" s="152" t="s">
        <v>1539</v>
      </c>
      <c r="H667" s="151" t="s">
        <v>20</v>
      </c>
      <c r="I667" s="153"/>
      <c r="L667" s="149"/>
      <c r="M667" s="154"/>
      <c r="T667" s="155"/>
      <c r="AT667" s="151" t="s">
        <v>193</v>
      </c>
      <c r="AU667" s="151" t="s">
        <v>82</v>
      </c>
      <c r="AV667" s="12" t="s">
        <v>22</v>
      </c>
      <c r="AW667" s="12" t="s">
        <v>36</v>
      </c>
      <c r="AX667" s="12" t="s">
        <v>74</v>
      </c>
      <c r="AY667" s="151" t="s">
        <v>181</v>
      </c>
    </row>
    <row r="668" spans="2:65" s="13" customFormat="1" ht="11.25">
      <c r="B668" s="156"/>
      <c r="D668" s="150" t="s">
        <v>193</v>
      </c>
      <c r="E668" s="157" t="s">
        <v>20</v>
      </c>
      <c r="F668" s="158" t="s">
        <v>1540</v>
      </c>
      <c r="H668" s="159">
        <v>24.3</v>
      </c>
      <c r="I668" s="160"/>
      <c r="L668" s="156"/>
      <c r="M668" s="161"/>
      <c r="T668" s="162"/>
      <c r="AT668" s="157" t="s">
        <v>193</v>
      </c>
      <c r="AU668" s="157" t="s">
        <v>82</v>
      </c>
      <c r="AV668" s="13" t="s">
        <v>82</v>
      </c>
      <c r="AW668" s="13" t="s">
        <v>36</v>
      </c>
      <c r="AX668" s="13" t="s">
        <v>74</v>
      </c>
      <c r="AY668" s="157" t="s">
        <v>181</v>
      </c>
    </row>
    <row r="669" spans="2:65" s="15" customFormat="1" ht="11.25">
      <c r="B669" s="170"/>
      <c r="D669" s="150" t="s">
        <v>193</v>
      </c>
      <c r="E669" s="171" t="s">
        <v>20</v>
      </c>
      <c r="F669" s="172" t="s">
        <v>247</v>
      </c>
      <c r="H669" s="173">
        <v>24.3</v>
      </c>
      <c r="I669" s="174"/>
      <c r="L669" s="170"/>
      <c r="M669" s="175"/>
      <c r="T669" s="176"/>
      <c r="AT669" s="171" t="s">
        <v>193</v>
      </c>
      <c r="AU669" s="171" t="s">
        <v>82</v>
      </c>
      <c r="AV669" s="15" t="s">
        <v>182</v>
      </c>
      <c r="AW669" s="15" t="s">
        <v>36</v>
      </c>
      <c r="AX669" s="15" t="s">
        <v>74</v>
      </c>
      <c r="AY669" s="171" t="s">
        <v>181</v>
      </c>
    </row>
    <row r="670" spans="2:65" s="12" customFormat="1" ht="11.25">
      <c r="B670" s="149"/>
      <c r="D670" s="150" t="s">
        <v>193</v>
      </c>
      <c r="E670" s="151" t="s">
        <v>20</v>
      </c>
      <c r="F670" s="152" t="s">
        <v>1793</v>
      </c>
      <c r="H670" s="151" t="s">
        <v>20</v>
      </c>
      <c r="I670" s="153"/>
      <c r="L670" s="149"/>
      <c r="M670" s="154"/>
      <c r="T670" s="155"/>
      <c r="AT670" s="151" t="s">
        <v>193</v>
      </c>
      <c r="AU670" s="151" t="s">
        <v>82</v>
      </c>
      <c r="AV670" s="12" t="s">
        <v>22</v>
      </c>
      <c r="AW670" s="12" t="s">
        <v>36</v>
      </c>
      <c r="AX670" s="12" t="s">
        <v>74</v>
      </c>
      <c r="AY670" s="151" t="s">
        <v>181</v>
      </c>
    </row>
    <row r="671" spans="2:65" s="12" customFormat="1" ht="11.25">
      <c r="B671" s="149"/>
      <c r="D671" s="150" t="s">
        <v>193</v>
      </c>
      <c r="E671" s="151" t="s">
        <v>20</v>
      </c>
      <c r="F671" s="152" t="s">
        <v>1539</v>
      </c>
      <c r="H671" s="151" t="s">
        <v>20</v>
      </c>
      <c r="I671" s="153"/>
      <c r="L671" s="149"/>
      <c r="M671" s="154"/>
      <c r="T671" s="155"/>
      <c r="AT671" s="151" t="s">
        <v>193</v>
      </c>
      <c r="AU671" s="151" t="s">
        <v>82</v>
      </c>
      <c r="AV671" s="12" t="s">
        <v>22</v>
      </c>
      <c r="AW671" s="12" t="s">
        <v>36</v>
      </c>
      <c r="AX671" s="12" t="s">
        <v>74</v>
      </c>
      <c r="AY671" s="151" t="s">
        <v>181</v>
      </c>
    </row>
    <row r="672" spans="2:65" s="12" customFormat="1" ht="11.25">
      <c r="B672" s="149"/>
      <c r="D672" s="150" t="s">
        <v>193</v>
      </c>
      <c r="E672" s="151" t="s">
        <v>20</v>
      </c>
      <c r="F672" s="152" t="s">
        <v>1542</v>
      </c>
      <c r="H672" s="151" t="s">
        <v>20</v>
      </c>
      <c r="I672" s="153"/>
      <c r="L672" s="149"/>
      <c r="M672" s="154"/>
      <c r="T672" s="155"/>
      <c r="AT672" s="151" t="s">
        <v>193</v>
      </c>
      <c r="AU672" s="151" t="s">
        <v>82</v>
      </c>
      <c r="AV672" s="12" t="s">
        <v>22</v>
      </c>
      <c r="AW672" s="12" t="s">
        <v>36</v>
      </c>
      <c r="AX672" s="12" t="s">
        <v>74</v>
      </c>
      <c r="AY672" s="151" t="s">
        <v>181</v>
      </c>
    </row>
    <row r="673" spans="2:65" s="13" customFormat="1" ht="11.25">
      <c r="B673" s="156"/>
      <c r="D673" s="150" t="s">
        <v>193</v>
      </c>
      <c r="E673" s="157" t="s">
        <v>20</v>
      </c>
      <c r="F673" s="158" t="s">
        <v>1543</v>
      </c>
      <c r="H673" s="159">
        <v>49.168999999999997</v>
      </c>
      <c r="I673" s="160"/>
      <c r="L673" s="156"/>
      <c r="M673" s="161"/>
      <c r="T673" s="162"/>
      <c r="AT673" s="157" t="s">
        <v>193</v>
      </c>
      <c r="AU673" s="157" t="s">
        <v>82</v>
      </c>
      <c r="AV673" s="13" t="s">
        <v>82</v>
      </c>
      <c r="AW673" s="13" t="s">
        <v>36</v>
      </c>
      <c r="AX673" s="13" t="s">
        <v>74</v>
      </c>
      <c r="AY673" s="157" t="s">
        <v>181</v>
      </c>
    </row>
    <row r="674" spans="2:65" s="13" customFormat="1" ht="11.25">
      <c r="B674" s="156"/>
      <c r="D674" s="150" t="s">
        <v>193</v>
      </c>
      <c r="E674" s="157" t="s">
        <v>20</v>
      </c>
      <c r="F674" s="158" t="s">
        <v>1544</v>
      </c>
      <c r="H674" s="159">
        <v>21.945</v>
      </c>
      <c r="I674" s="160"/>
      <c r="L674" s="156"/>
      <c r="M674" s="161"/>
      <c r="T674" s="162"/>
      <c r="AT674" s="157" t="s">
        <v>193</v>
      </c>
      <c r="AU674" s="157" t="s">
        <v>82</v>
      </c>
      <c r="AV674" s="13" t="s">
        <v>82</v>
      </c>
      <c r="AW674" s="13" t="s">
        <v>36</v>
      </c>
      <c r="AX674" s="13" t="s">
        <v>74</v>
      </c>
      <c r="AY674" s="157" t="s">
        <v>181</v>
      </c>
    </row>
    <row r="675" spans="2:65" s="13" customFormat="1" ht="11.25">
      <c r="B675" s="156"/>
      <c r="D675" s="150" t="s">
        <v>193</v>
      </c>
      <c r="E675" s="157" t="s">
        <v>20</v>
      </c>
      <c r="F675" s="158" t="s">
        <v>1545</v>
      </c>
      <c r="H675" s="159">
        <v>26.56</v>
      </c>
      <c r="I675" s="160"/>
      <c r="L675" s="156"/>
      <c r="M675" s="161"/>
      <c r="T675" s="162"/>
      <c r="AT675" s="157" t="s">
        <v>193</v>
      </c>
      <c r="AU675" s="157" t="s">
        <v>82</v>
      </c>
      <c r="AV675" s="13" t="s">
        <v>82</v>
      </c>
      <c r="AW675" s="13" t="s">
        <v>36</v>
      </c>
      <c r="AX675" s="13" t="s">
        <v>74</v>
      </c>
      <c r="AY675" s="157" t="s">
        <v>181</v>
      </c>
    </row>
    <row r="676" spans="2:65" s="12" customFormat="1" ht="11.25">
      <c r="B676" s="149"/>
      <c r="D676" s="150" t="s">
        <v>193</v>
      </c>
      <c r="E676" s="151" t="s">
        <v>20</v>
      </c>
      <c r="F676" s="152" t="s">
        <v>1546</v>
      </c>
      <c r="H676" s="151" t="s">
        <v>20</v>
      </c>
      <c r="I676" s="153"/>
      <c r="L676" s="149"/>
      <c r="M676" s="154"/>
      <c r="T676" s="155"/>
      <c r="AT676" s="151" t="s">
        <v>193</v>
      </c>
      <c r="AU676" s="151" t="s">
        <v>82</v>
      </c>
      <c r="AV676" s="12" t="s">
        <v>22</v>
      </c>
      <c r="AW676" s="12" t="s">
        <v>36</v>
      </c>
      <c r="AX676" s="12" t="s">
        <v>74</v>
      </c>
      <c r="AY676" s="151" t="s">
        <v>181</v>
      </c>
    </row>
    <row r="677" spans="2:65" s="13" customFormat="1" ht="33.75">
      <c r="B677" s="156"/>
      <c r="D677" s="150" t="s">
        <v>193</v>
      </c>
      <c r="E677" s="157" t="s">
        <v>20</v>
      </c>
      <c r="F677" s="158" t="s">
        <v>1547</v>
      </c>
      <c r="H677" s="159">
        <v>-40.277999999999999</v>
      </c>
      <c r="I677" s="160"/>
      <c r="L677" s="156"/>
      <c r="M677" s="161"/>
      <c r="T677" s="162"/>
      <c r="AT677" s="157" t="s">
        <v>193</v>
      </c>
      <c r="AU677" s="157" t="s">
        <v>82</v>
      </c>
      <c r="AV677" s="13" t="s">
        <v>82</v>
      </c>
      <c r="AW677" s="13" t="s">
        <v>36</v>
      </c>
      <c r="AX677" s="13" t="s">
        <v>74</v>
      </c>
      <c r="AY677" s="157" t="s">
        <v>181</v>
      </c>
    </row>
    <row r="678" spans="2:65" s="13" customFormat="1" ht="11.25">
      <c r="B678" s="156"/>
      <c r="D678" s="150" t="s">
        <v>193</v>
      </c>
      <c r="E678" s="157" t="s">
        <v>20</v>
      </c>
      <c r="F678" s="158" t="s">
        <v>1548</v>
      </c>
      <c r="H678" s="159">
        <v>-0.97699999999999998</v>
      </c>
      <c r="I678" s="160"/>
      <c r="L678" s="156"/>
      <c r="M678" s="161"/>
      <c r="T678" s="162"/>
      <c r="AT678" s="157" t="s">
        <v>193</v>
      </c>
      <c r="AU678" s="157" t="s">
        <v>82</v>
      </c>
      <c r="AV678" s="13" t="s">
        <v>82</v>
      </c>
      <c r="AW678" s="13" t="s">
        <v>36</v>
      </c>
      <c r="AX678" s="13" t="s">
        <v>74</v>
      </c>
      <c r="AY678" s="157" t="s">
        <v>181</v>
      </c>
    </row>
    <row r="679" spans="2:65" s="13" customFormat="1" ht="11.25">
      <c r="B679" s="156"/>
      <c r="D679" s="150" t="s">
        <v>193</v>
      </c>
      <c r="E679" s="157" t="s">
        <v>20</v>
      </c>
      <c r="F679" s="158" t="s">
        <v>1549</v>
      </c>
      <c r="H679" s="159">
        <v>5.1520000000000001</v>
      </c>
      <c r="I679" s="160"/>
      <c r="L679" s="156"/>
      <c r="M679" s="161"/>
      <c r="T679" s="162"/>
      <c r="AT679" s="157" t="s">
        <v>193</v>
      </c>
      <c r="AU679" s="157" t="s">
        <v>82</v>
      </c>
      <c r="AV679" s="13" t="s">
        <v>82</v>
      </c>
      <c r="AW679" s="13" t="s">
        <v>36</v>
      </c>
      <c r="AX679" s="13" t="s">
        <v>74</v>
      </c>
      <c r="AY679" s="157" t="s">
        <v>181</v>
      </c>
    </row>
    <row r="680" spans="2:65" s="13" customFormat="1" ht="11.25">
      <c r="B680" s="156"/>
      <c r="D680" s="150" t="s">
        <v>193</v>
      </c>
      <c r="E680" s="157" t="s">
        <v>20</v>
      </c>
      <c r="F680" s="158" t="s">
        <v>1550</v>
      </c>
      <c r="H680" s="159">
        <v>-1.228</v>
      </c>
      <c r="I680" s="160"/>
      <c r="L680" s="156"/>
      <c r="M680" s="161"/>
      <c r="T680" s="162"/>
      <c r="AT680" s="157" t="s">
        <v>193</v>
      </c>
      <c r="AU680" s="157" t="s">
        <v>82</v>
      </c>
      <c r="AV680" s="13" t="s">
        <v>82</v>
      </c>
      <c r="AW680" s="13" t="s">
        <v>36</v>
      </c>
      <c r="AX680" s="13" t="s">
        <v>74</v>
      </c>
      <c r="AY680" s="157" t="s">
        <v>181</v>
      </c>
    </row>
    <row r="681" spans="2:65" s="12" customFormat="1" ht="11.25">
      <c r="B681" s="149"/>
      <c r="D681" s="150" t="s">
        <v>193</v>
      </c>
      <c r="E681" s="151" t="s">
        <v>20</v>
      </c>
      <c r="F681" s="152" t="s">
        <v>1551</v>
      </c>
      <c r="H681" s="151" t="s">
        <v>20</v>
      </c>
      <c r="I681" s="153"/>
      <c r="L681" s="149"/>
      <c r="M681" s="154"/>
      <c r="T681" s="155"/>
      <c r="AT681" s="151" t="s">
        <v>193</v>
      </c>
      <c r="AU681" s="151" t="s">
        <v>82</v>
      </c>
      <c r="AV681" s="12" t="s">
        <v>22</v>
      </c>
      <c r="AW681" s="12" t="s">
        <v>36</v>
      </c>
      <c r="AX681" s="12" t="s">
        <v>74</v>
      </c>
      <c r="AY681" s="151" t="s">
        <v>181</v>
      </c>
    </row>
    <row r="682" spans="2:65" s="13" customFormat="1" ht="11.25">
      <c r="B682" s="156"/>
      <c r="D682" s="150" t="s">
        <v>193</v>
      </c>
      <c r="E682" s="157" t="s">
        <v>20</v>
      </c>
      <c r="F682" s="158" t="s">
        <v>1552</v>
      </c>
      <c r="H682" s="159">
        <v>-0.96</v>
      </c>
      <c r="I682" s="160"/>
      <c r="L682" s="156"/>
      <c r="M682" s="161"/>
      <c r="T682" s="162"/>
      <c r="AT682" s="157" t="s">
        <v>193</v>
      </c>
      <c r="AU682" s="157" t="s">
        <v>82</v>
      </c>
      <c r="AV682" s="13" t="s">
        <v>82</v>
      </c>
      <c r="AW682" s="13" t="s">
        <v>36</v>
      </c>
      <c r="AX682" s="13" t="s">
        <v>74</v>
      </c>
      <c r="AY682" s="157" t="s">
        <v>181</v>
      </c>
    </row>
    <row r="683" spans="2:65" s="13" customFormat="1" ht="11.25">
      <c r="B683" s="156"/>
      <c r="D683" s="150" t="s">
        <v>193</v>
      </c>
      <c r="E683" s="157" t="s">
        <v>20</v>
      </c>
      <c r="F683" s="158" t="s">
        <v>1553</v>
      </c>
      <c r="H683" s="159">
        <v>-0.36</v>
      </c>
      <c r="I683" s="160"/>
      <c r="L683" s="156"/>
      <c r="M683" s="161"/>
      <c r="T683" s="162"/>
      <c r="AT683" s="157" t="s">
        <v>193</v>
      </c>
      <c r="AU683" s="157" t="s">
        <v>82</v>
      </c>
      <c r="AV683" s="13" t="s">
        <v>82</v>
      </c>
      <c r="AW683" s="13" t="s">
        <v>36</v>
      </c>
      <c r="AX683" s="13" t="s">
        <v>74</v>
      </c>
      <c r="AY683" s="157" t="s">
        <v>181</v>
      </c>
    </row>
    <row r="684" spans="2:65" s="13" customFormat="1" ht="11.25">
      <c r="B684" s="156"/>
      <c r="D684" s="150" t="s">
        <v>193</v>
      </c>
      <c r="E684" s="157" t="s">
        <v>20</v>
      </c>
      <c r="F684" s="158" t="s">
        <v>1554</v>
      </c>
      <c r="H684" s="159">
        <v>-7.524</v>
      </c>
      <c r="I684" s="160"/>
      <c r="L684" s="156"/>
      <c r="M684" s="161"/>
      <c r="T684" s="162"/>
      <c r="AT684" s="157" t="s">
        <v>193</v>
      </c>
      <c r="AU684" s="157" t="s">
        <v>82</v>
      </c>
      <c r="AV684" s="13" t="s">
        <v>82</v>
      </c>
      <c r="AW684" s="13" t="s">
        <v>36</v>
      </c>
      <c r="AX684" s="13" t="s">
        <v>74</v>
      </c>
      <c r="AY684" s="157" t="s">
        <v>181</v>
      </c>
    </row>
    <row r="685" spans="2:65" s="15" customFormat="1" ht="11.25">
      <c r="B685" s="170"/>
      <c r="D685" s="150" t="s">
        <v>193</v>
      </c>
      <c r="E685" s="171" t="s">
        <v>20</v>
      </c>
      <c r="F685" s="172" t="s">
        <v>247</v>
      </c>
      <c r="H685" s="173">
        <v>51.499000000000002</v>
      </c>
      <c r="I685" s="174"/>
      <c r="L685" s="170"/>
      <c r="M685" s="175"/>
      <c r="T685" s="176"/>
      <c r="AT685" s="171" t="s">
        <v>193</v>
      </c>
      <c r="AU685" s="171" t="s">
        <v>82</v>
      </c>
      <c r="AV685" s="15" t="s">
        <v>182</v>
      </c>
      <c r="AW685" s="15" t="s">
        <v>36</v>
      </c>
      <c r="AX685" s="15" t="s">
        <v>74</v>
      </c>
      <c r="AY685" s="171" t="s">
        <v>181</v>
      </c>
    </row>
    <row r="686" spans="2:65" s="14" customFormat="1" ht="11.25">
      <c r="B686" s="163"/>
      <c r="D686" s="150" t="s">
        <v>193</v>
      </c>
      <c r="E686" s="164" t="s">
        <v>20</v>
      </c>
      <c r="F686" s="165" t="s">
        <v>202</v>
      </c>
      <c r="H686" s="166">
        <v>75.799000000000007</v>
      </c>
      <c r="I686" s="167"/>
      <c r="L686" s="163"/>
      <c r="M686" s="168"/>
      <c r="T686" s="169"/>
      <c r="AT686" s="164" t="s">
        <v>193</v>
      </c>
      <c r="AU686" s="164" t="s">
        <v>82</v>
      </c>
      <c r="AV686" s="14" t="s">
        <v>189</v>
      </c>
      <c r="AW686" s="14" t="s">
        <v>36</v>
      </c>
      <c r="AX686" s="14" t="s">
        <v>22</v>
      </c>
      <c r="AY686" s="164" t="s">
        <v>181</v>
      </c>
    </row>
    <row r="687" spans="2:65" s="1" customFormat="1" ht="33" customHeight="1">
      <c r="B687" s="33"/>
      <c r="C687" s="132" t="s">
        <v>915</v>
      </c>
      <c r="D687" s="132" t="s">
        <v>184</v>
      </c>
      <c r="E687" s="133" t="s">
        <v>1035</v>
      </c>
      <c r="F687" s="134" t="s">
        <v>1036</v>
      </c>
      <c r="G687" s="135" t="s">
        <v>211</v>
      </c>
      <c r="H687" s="136">
        <v>96.522000000000006</v>
      </c>
      <c r="I687" s="137"/>
      <c r="J687" s="138">
        <f>ROUND(I687*H687,2)</f>
        <v>0</v>
      </c>
      <c r="K687" s="134" t="s">
        <v>188</v>
      </c>
      <c r="L687" s="33"/>
      <c r="M687" s="139" t="s">
        <v>20</v>
      </c>
      <c r="N687" s="140" t="s">
        <v>45</v>
      </c>
      <c r="P687" s="141">
        <f>O687*H687</f>
        <v>0</v>
      </c>
      <c r="Q687" s="141">
        <v>2.0000000000000001E-4</v>
      </c>
      <c r="R687" s="141">
        <f>Q687*H687</f>
        <v>1.9304400000000003E-2</v>
      </c>
      <c r="S687" s="141">
        <v>0</v>
      </c>
      <c r="T687" s="142">
        <f>S687*H687</f>
        <v>0</v>
      </c>
      <c r="AR687" s="143" t="s">
        <v>317</v>
      </c>
      <c r="AT687" s="143" t="s">
        <v>184</v>
      </c>
      <c r="AU687" s="143" t="s">
        <v>82</v>
      </c>
      <c r="AY687" s="18" t="s">
        <v>181</v>
      </c>
      <c r="BE687" s="144">
        <f>IF(N687="základní",J687,0)</f>
        <v>0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8" t="s">
        <v>22</v>
      </c>
      <c r="BK687" s="144">
        <f>ROUND(I687*H687,2)</f>
        <v>0</v>
      </c>
      <c r="BL687" s="18" t="s">
        <v>317</v>
      </c>
      <c r="BM687" s="143" t="s">
        <v>1794</v>
      </c>
    </row>
    <row r="688" spans="2:65" s="1" customFormat="1" ht="11.25">
      <c r="B688" s="33"/>
      <c r="D688" s="145" t="s">
        <v>191</v>
      </c>
      <c r="F688" s="146" t="s">
        <v>1038</v>
      </c>
      <c r="I688" s="147"/>
      <c r="L688" s="33"/>
      <c r="M688" s="148"/>
      <c r="T688" s="54"/>
      <c r="AT688" s="18" t="s">
        <v>191</v>
      </c>
      <c r="AU688" s="18" t="s">
        <v>82</v>
      </c>
    </row>
    <row r="689" spans="2:65" s="12" customFormat="1" ht="11.25">
      <c r="B689" s="149"/>
      <c r="D689" s="150" t="s">
        <v>193</v>
      </c>
      <c r="E689" s="151" t="s">
        <v>20</v>
      </c>
      <c r="F689" s="152" t="s">
        <v>207</v>
      </c>
      <c r="H689" s="151" t="s">
        <v>20</v>
      </c>
      <c r="I689" s="153"/>
      <c r="L689" s="149"/>
      <c r="M689" s="154"/>
      <c r="T689" s="155"/>
      <c r="AT689" s="151" t="s">
        <v>193</v>
      </c>
      <c r="AU689" s="151" t="s">
        <v>82</v>
      </c>
      <c r="AV689" s="12" t="s">
        <v>22</v>
      </c>
      <c r="AW689" s="12" t="s">
        <v>36</v>
      </c>
      <c r="AX689" s="12" t="s">
        <v>74</v>
      </c>
      <c r="AY689" s="151" t="s">
        <v>181</v>
      </c>
    </row>
    <row r="690" spans="2:65" s="12" customFormat="1" ht="11.25">
      <c r="B690" s="149"/>
      <c r="D690" s="150" t="s">
        <v>193</v>
      </c>
      <c r="E690" s="151" t="s">
        <v>20</v>
      </c>
      <c r="F690" s="152" t="s">
        <v>1039</v>
      </c>
      <c r="H690" s="151" t="s">
        <v>20</v>
      </c>
      <c r="I690" s="153"/>
      <c r="L690" s="149"/>
      <c r="M690" s="154"/>
      <c r="T690" s="155"/>
      <c r="AT690" s="151" t="s">
        <v>193</v>
      </c>
      <c r="AU690" s="151" t="s">
        <v>82</v>
      </c>
      <c r="AV690" s="12" t="s">
        <v>22</v>
      </c>
      <c r="AW690" s="12" t="s">
        <v>36</v>
      </c>
      <c r="AX690" s="12" t="s">
        <v>74</v>
      </c>
      <c r="AY690" s="151" t="s">
        <v>181</v>
      </c>
    </row>
    <row r="691" spans="2:65" s="13" customFormat="1" ht="11.25">
      <c r="B691" s="156"/>
      <c r="D691" s="150" t="s">
        <v>193</v>
      </c>
      <c r="E691" s="157" t="s">
        <v>20</v>
      </c>
      <c r="F691" s="158" t="s">
        <v>1795</v>
      </c>
      <c r="H691" s="159">
        <v>53.2</v>
      </c>
      <c r="I691" s="160"/>
      <c r="L691" s="156"/>
      <c r="M691" s="161"/>
      <c r="T691" s="162"/>
      <c r="AT691" s="157" t="s">
        <v>193</v>
      </c>
      <c r="AU691" s="157" t="s">
        <v>82</v>
      </c>
      <c r="AV691" s="13" t="s">
        <v>82</v>
      </c>
      <c r="AW691" s="13" t="s">
        <v>36</v>
      </c>
      <c r="AX691" s="13" t="s">
        <v>74</v>
      </c>
      <c r="AY691" s="157" t="s">
        <v>181</v>
      </c>
    </row>
    <row r="692" spans="2:65" s="13" customFormat="1" ht="11.25">
      <c r="B692" s="156"/>
      <c r="D692" s="150" t="s">
        <v>193</v>
      </c>
      <c r="E692" s="157" t="s">
        <v>20</v>
      </c>
      <c r="F692" s="158" t="s">
        <v>1796</v>
      </c>
      <c r="H692" s="159">
        <v>-14</v>
      </c>
      <c r="I692" s="160"/>
      <c r="L692" s="156"/>
      <c r="M692" s="161"/>
      <c r="T692" s="162"/>
      <c r="AT692" s="157" t="s">
        <v>193</v>
      </c>
      <c r="AU692" s="157" t="s">
        <v>82</v>
      </c>
      <c r="AV692" s="13" t="s">
        <v>82</v>
      </c>
      <c r="AW692" s="13" t="s">
        <v>36</v>
      </c>
      <c r="AX692" s="13" t="s">
        <v>74</v>
      </c>
      <c r="AY692" s="157" t="s">
        <v>181</v>
      </c>
    </row>
    <row r="693" spans="2:65" s="12" customFormat="1" ht="11.25">
      <c r="B693" s="149"/>
      <c r="D693" s="150" t="s">
        <v>193</v>
      </c>
      <c r="E693" s="151" t="s">
        <v>20</v>
      </c>
      <c r="F693" s="152" t="s">
        <v>1797</v>
      </c>
      <c r="H693" s="151" t="s">
        <v>20</v>
      </c>
      <c r="I693" s="153"/>
      <c r="L693" s="149"/>
      <c r="M693" s="154"/>
      <c r="T693" s="155"/>
      <c r="AT693" s="151" t="s">
        <v>193</v>
      </c>
      <c r="AU693" s="151" t="s">
        <v>82</v>
      </c>
      <c r="AV693" s="12" t="s">
        <v>22</v>
      </c>
      <c r="AW693" s="12" t="s">
        <v>36</v>
      </c>
      <c r="AX693" s="12" t="s">
        <v>74</v>
      </c>
      <c r="AY693" s="151" t="s">
        <v>181</v>
      </c>
    </row>
    <row r="694" spans="2:65" s="13" customFormat="1" ht="11.25">
      <c r="B694" s="156"/>
      <c r="D694" s="150" t="s">
        <v>193</v>
      </c>
      <c r="E694" s="157" t="s">
        <v>20</v>
      </c>
      <c r="F694" s="158" t="s">
        <v>1573</v>
      </c>
      <c r="H694" s="159">
        <v>23.5</v>
      </c>
      <c r="I694" s="160"/>
      <c r="L694" s="156"/>
      <c r="M694" s="161"/>
      <c r="T694" s="162"/>
      <c r="AT694" s="157" t="s">
        <v>193</v>
      </c>
      <c r="AU694" s="157" t="s">
        <v>82</v>
      </c>
      <c r="AV694" s="13" t="s">
        <v>82</v>
      </c>
      <c r="AW694" s="13" t="s">
        <v>36</v>
      </c>
      <c r="AX694" s="13" t="s">
        <v>74</v>
      </c>
      <c r="AY694" s="157" t="s">
        <v>181</v>
      </c>
    </row>
    <row r="695" spans="2:65" s="13" customFormat="1" ht="11.25">
      <c r="B695" s="156"/>
      <c r="D695" s="150" t="s">
        <v>193</v>
      </c>
      <c r="E695" s="157" t="s">
        <v>20</v>
      </c>
      <c r="F695" s="158" t="s">
        <v>1798</v>
      </c>
      <c r="H695" s="159">
        <v>3.5750000000000002</v>
      </c>
      <c r="I695" s="160"/>
      <c r="L695" s="156"/>
      <c r="M695" s="161"/>
      <c r="T695" s="162"/>
      <c r="AT695" s="157" t="s">
        <v>193</v>
      </c>
      <c r="AU695" s="157" t="s">
        <v>82</v>
      </c>
      <c r="AV695" s="13" t="s">
        <v>82</v>
      </c>
      <c r="AW695" s="13" t="s">
        <v>36</v>
      </c>
      <c r="AX695" s="13" t="s">
        <v>74</v>
      </c>
      <c r="AY695" s="157" t="s">
        <v>181</v>
      </c>
    </row>
    <row r="696" spans="2:65" s="12" customFormat="1" ht="11.25">
      <c r="B696" s="149"/>
      <c r="D696" s="150" t="s">
        <v>193</v>
      </c>
      <c r="E696" s="151" t="s">
        <v>20</v>
      </c>
      <c r="F696" s="152" t="s">
        <v>1799</v>
      </c>
      <c r="H696" s="151" t="s">
        <v>20</v>
      </c>
      <c r="I696" s="153"/>
      <c r="L696" s="149"/>
      <c r="M696" s="154"/>
      <c r="T696" s="155"/>
      <c r="AT696" s="151" t="s">
        <v>193</v>
      </c>
      <c r="AU696" s="151" t="s">
        <v>82</v>
      </c>
      <c r="AV696" s="12" t="s">
        <v>22</v>
      </c>
      <c r="AW696" s="12" t="s">
        <v>36</v>
      </c>
      <c r="AX696" s="12" t="s">
        <v>74</v>
      </c>
      <c r="AY696" s="151" t="s">
        <v>181</v>
      </c>
    </row>
    <row r="697" spans="2:65" s="13" customFormat="1" ht="11.25">
      <c r="B697" s="156"/>
      <c r="D697" s="150" t="s">
        <v>193</v>
      </c>
      <c r="E697" s="157" t="s">
        <v>20</v>
      </c>
      <c r="F697" s="158" t="s">
        <v>1800</v>
      </c>
      <c r="H697" s="159">
        <v>24.972000000000001</v>
      </c>
      <c r="I697" s="160"/>
      <c r="L697" s="156"/>
      <c r="M697" s="161"/>
      <c r="T697" s="162"/>
      <c r="AT697" s="157" t="s">
        <v>193</v>
      </c>
      <c r="AU697" s="157" t="s">
        <v>82</v>
      </c>
      <c r="AV697" s="13" t="s">
        <v>82</v>
      </c>
      <c r="AW697" s="13" t="s">
        <v>36</v>
      </c>
      <c r="AX697" s="13" t="s">
        <v>74</v>
      </c>
      <c r="AY697" s="157" t="s">
        <v>181</v>
      </c>
    </row>
    <row r="698" spans="2:65" s="13" customFormat="1" ht="11.25">
      <c r="B698" s="156"/>
      <c r="D698" s="150" t="s">
        <v>193</v>
      </c>
      <c r="E698" s="157" t="s">
        <v>20</v>
      </c>
      <c r="F698" s="158" t="s">
        <v>1801</v>
      </c>
      <c r="H698" s="159">
        <v>5.2750000000000004</v>
      </c>
      <c r="I698" s="160"/>
      <c r="L698" s="156"/>
      <c r="M698" s="161"/>
      <c r="T698" s="162"/>
      <c r="AT698" s="157" t="s">
        <v>193</v>
      </c>
      <c r="AU698" s="157" t="s">
        <v>82</v>
      </c>
      <c r="AV698" s="13" t="s">
        <v>82</v>
      </c>
      <c r="AW698" s="13" t="s">
        <v>36</v>
      </c>
      <c r="AX698" s="13" t="s">
        <v>74</v>
      </c>
      <c r="AY698" s="157" t="s">
        <v>181</v>
      </c>
    </row>
    <row r="699" spans="2:65" s="14" customFormat="1" ht="11.25">
      <c r="B699" s="163"/>
      <c r="D699" s="150" t="s">
        <v>193</v>
      </c>
      <c r="E699" s="164" t="s">
        <v>20</v>
      </c>
      <c r="F699" s="165" t="s">
        <v>202</v>
      </c>
      <c r="H699" s="166">
        <v>96.522000000000006</v>
      </c>
      <c r="I699" s="167"/>
      <c r="L699" s="163"/>
      <c r="M699" s="168"/>
      <c r="T699" s="169"/>
      <c r="AT699" s="164" t="s">
        <v>193</v>
      </c>
      <c r="AU699" s="164" t="s">
        <v>82</v>
      </c>
      <c r="AV699" s="14" t="s">
        <v>189</v>
      </c>
      <c r="AW699" s="14" t="s">
        <v>36</v>
      </c>
      <c r="AX699" s="14" t="s">
        <v>22</v>
      </c>
      <c r="AY699" s="164" t="s">
        <v>181</v>
      </c>
    </row>
    <row r="700" spans="2:65" s="1" customFormat="1" ht="37.9" customHeight="1">
      <c r="B700" s="33"/>
      <c r="C700" s="132" t="s">
        <v>920</v>
      </c>
      <c r="D700" s="132" t="s">
        <v>184</v>
      </c>
      <c r="E700" s="133" t="s">
        <v>1052</v>
      </c>
      <c r="F700" s="134" t="s">
        <v>1053</v>
      </c>
      <c r="G700" s="135" t="s">
        <v>211</v>
      </c>
      <c r="H700" s="136">
        <v>96.522000000000006</v>
      </c>
      <c r="I700" s="137"/>
      <c r="J700" s="138">
        <f>ROUND(I700*H700,2)</f>
        <v>0</v>
      </c>
      <c r="K700" s="134" t="s">
        <v>188</v>
      </c>
      <c r="L700" s="33"/>
      <c r="M700" s="139" t="s">
        <v>20</v>
      </c>
      <c r="N700" s="140" t="s">
        <v>45</v>
      </c>
      <c r="P700" s="141">
        <f>O700*H700</f>
        <v>0</v>
      </c>
      <c r="Q700" s="141">
        <v>2.9E-4</v>
      </c>
      <c r="R700" s="141">
        <f>Q700*H700</f>
        <v>2.7991380000000003E-2</v>
      </c>
      <c r="S700" s="141">
        <v>0</v>
      </c>
      <c r="T700" s="142">
        <f>S700*H700</f>
        <v>0</v>
      </c>
      <c r="AR700" s="143" t="s">
        <v>317</v>
      </c>
      <c r="AT700" s="143" t="s">
        <v>184</v>
      </c>
      <c r="AU700" s="143" t="s">
        <v>82</v>
      </c>
      <c r="AY700" s="18" t="s">
        <v>181</v>
      </c>
      <c r="BE700" s="144">
        <f>IF(N700="základní",J700,0)</f>
        <v>0</v>
      </c>
      <c r="BF700" s="144">
        <f>IF(N700="snížená",J700,0)</f>
        <v>0</v>
      </c>
      <c r="BG700" s="144">
        <f>IF(N700="zákl. přenesená",J700,0)</f>
        <v>0</v>
      </c>
      <c r="BH700" s="144">
        <f>IF(N700="sníž. přenesená",J700,0)</f>
        <v>0</v>
      </c>
      <c r="BI700" s="144">
        <f>IF(N700="nulová",J700,0)</f>
        <v>0</v>
      </c>
      <c r="BJ700" s="18" t="s">
        <v>22</v>
      </c>
      <c r="BK700" s="144">
        <f>ROUND(I700*H700,2)</f>
        <v>0</v>
      </c>
      <c r="BL700" s="18" t="s">
        <v>317</v>
      </c>
      <c r="BM700" s="143" t="s">
        <v>1802</v>
      </c>
    </row>
    <row r="701" spans="2:65" s="1" customFormat="1" ht="11.25">
      <c r="B701" s="33"/>
      <c r="D701" s="145" t="s">
        <v>191</v>
      </c>
      <c r="F701" s="146" t="s">
        <v>1055</v>
      </c>
      <c r="I701" s="147"/>
      <c r="L701" s="33"/>
      <c r="M701" s="148"/>
      <c r="T701" s="54"/>
      <c r="AT701" s="18" t="s">
        <v>191</v>
      </c>
      <c r="AU701" s="18" t="s">
        <v>82</v>
      </c>
    </row>
    <row r="702" spans="2:65" s="12" customFormat="1" ht="11.25">
      <c r="B702" s="149"/>
      <c r="D702" s="150" t="s">
        <v>193</v>
      </c>
      <c r="E702" s="151" t="s">
        <v>20</v>
      </c>
      <c r="F702" s="152" t="s">
        <v>207</v>
      </c>
      <c r="H702" s="151" t="s">
        <v>20</v>
      </c>
      <c r="I702" s="153"/>
      <c r="L702" s="149"/>
      <c r="M702" s="154"/>
      <c r="T702" s="155"/>
      <c r="AT702" s="151" t="s">
        <v>193</v>
      </c>
      <c r="AU702" s="151" t="s">
        <v>82</v>
      </c>
      <c r="AV702" s="12" t="s">
        <v>22</v>
      </c>
      <c r="AW702" s="12" t="s">
        <v>36</v>
      </c>
      <c r="AX702" s="12" t="s">
        <v>74</v>
      </c>
      <c r="AY702" s="151" t="s">
        <v>181</v>
      </c>
    </row>
    <row r="703" spans="2:65" s="12" customFormat="1" ht="11.25">
      <c r="B703" s="149"/>
      <c r="D703" s="150" t="s">
        <v>193</v>
      </c>
      <c r="E703" s="151" t="s">
        <v>20</v>
      </c>
      <c r="F703" s="152" t="s">
        <v>1039</v>
      </c>
      <c r="H703" s="151" t="s">
        <v>20</v>
      </c>
      <c r="I703" s="153"/>
      <c r="L703" s="149"/>
      <c r="M703" s="154"/>
      <c r="T703" s="155"/>
      <c r="AT703" s="151" t="s">
        <v>193</v>
      </c>
      <c r="AU703" s="151" t="s">
        <v>82</v>
      </c>
      <c r="AV703" s="12" t="s">
        <v>22</v>
      </c>
      <c r="AW703" s="12" t="s">
        <v>36</v>
      </c>
      <c r="AX703" s="12" t="s">
        <v>74</v>
      </c>
      <c r="AY703" s="151" t="s">
        <v>181</v>
      </c>
    </row>
    <row r="704" spans="2:65" s="13" customFormat="1" ht="11.25">
      <c r="B704" s="156"/>
      <c r="D704" s="150" t="s">
        <v>193</v>
      </c>
      <c r="E704" s="157" t="s">
        <v>20</v>
      </c>
      <c r="F704" s="158" t="s">
        <v>1795</v>
      </c>
      <c r="H704" s="159">
        <v>53.2</v>
      </c>
      <c r="I704" s="160"/>
      <c r="L704" s="156"/>
      <c r="M704" s="161"/>
      <c r="T704" s="162"/>
      <c r="AT704" s="157" t="s">
        <v>193</v>
      </c>
      <c r="AU704" s="157" t="s">
        <v>82</v>
      </c>
      <c r="AV704" s="13" t="s">
        <v>82</v>
      </c>
      <c r="AW704" s="13" t="s">
        <v>36</v>
      </c>
      <c r="AX704" s="13" t="s">
        <v>74</v>
      </c>
      <c r="AY704" s="157" t="s">
        <v>181</v>
      </c>
    </row>
    <row r="705" spans="2:65" s="13" customFormat="1" ht="11.25">
      <c r="B705" s="156"/>
      <c r="D705" s="150" t="s">
        <v>193</v>
      </c>
      <c r="E705" s="157" t="s">
        <v>20</v>
      </c>
      <c r="F705" s="158" t="s">
        <v>1796</v>
      </c>
      <c r="H705" s="159">
        <v>-14</v>
      </c>
      <c r="I705" s="160"/>
      <c r="L705" s="156"/>
      <c r="M705" s="161"/>
      <c r="T705" s="162"/>
      <c r="AT705" s="157" t="s">
        <v>193</v>
      </c>
      <c r="AU705" s="157" t="s">
        <v>82</v>
      </c>
      <c r="AV705" s="13" t="s">
        <v>82</v>
      </c>
      <c r="AW705" s="13" t="s">
        <v>36</v>
      </c>
      <c r="AX705" s="13" t="s">
        <v>74</v>
      </c>
      <c r="AY705" s="157" t="s">
        <v>181</v>
      </c>
    </row>
    <row r="706" spans="2:65" s="12" customFormat="1" ht="11.25">
      <c r="B706" s="149"/>
      <c r="D706" s="150" t="s">
        <v>193</v>
      </c>
      <c r="E706" s="151" t="s">
        <v>20</v>
      </c>
      <c r="F706" s="152" t="s">
        <v>1797</v>
      </c>
      <c r="H706" s="151" t="s">
        <v>20</v>
      </c>
      <c r="I706" s="153"/>
      <c r="L706" s="149"/>
      <c r="M706" s="154"/>
      <c r="T706" s="155"/>
      <c r="AT706" s="151" t="s">
        <v>193</v>
      </c>
      <c r="AU706" s="151" t="s">
        <v>82</v>
      </c>
      <c r="AV706" s="12" t="s">
        <v>22</v>
      </c>
      <c r="AW706" s="12" t="s">
        <v>36</v>
      </c>
      <c r="AX706" s="12" t="s">
        <v>74</v>
      </c>
      <c r="AY706" s="151" t="s">
        <v>181</v>
      </c>
    </row>
    <row r="707" spans="2:65" s="13" customFormat="1" ht="11.25">
      <c r="B707" s="156"/>
      <c r="D707" s="150" t="s">
        <v>193</v>
      </c>
      <c r="E707" s="157" t="s">
        <v>20</v>
      </c>
      <c r="F707" s="158" t="s">
        <v>1573</v>
      </c>
      <c r="H707" s="159">
        <v>23.5</v>
      </c>
      <c r="I707" s="160"/>
      <c r="L707" s="156"/>
      <c r="M707" s="161"/>
      <c r="T707" s="162"/>
      <c r="AT707" s="157" t="s">
        <v>193</v>
      </c>
      <c r="AU707" s="157" t="s">
        <v>82</v>
      </c>
      <c r="AV707" s="13" t="s">
        <v>82</v>
      </c>
      <c r="AW707" s="13" t="s">
        <v>36</v>
      </c>
      <c r="AX707" s="13" t="s">
        <v>74</v>
      </c>
      <c r="AY707" s="157" t="s">
        <v>181</v>
      </c>
    </row>
    <row r="708" spans="2:65" s="13" customFormat="1" ht="11.25">
      <c r="B708" s="156"/>
      <c r="D708" s="150" t="s">
        <v>193</v>
      </c>
      <c r="E708" s="157" t="s">
        <v>20</v>
      </c>
      <c r="F708" s="158" t="s">
        <v>1798</v>
      </c>
      <c r="H708" s="159">
        <v>3.5750000000000002</v>
      </c>
      <c r="I708" s="160"/>
      <c r="L708" s="156"/>
      <c r="M708" s="161"/>
      <c r="T708" s="162"/>
      <c r="AT708" s="157" t="s">
        <v>193</v>
      </c>
      <c r="AU708" s="157" t="s">
        <v>82</v>
      </c>
      <c r="AV708" s="13" t="s">
        <v>82</v>
      </c>
      <c r="AW708" s="13" t="s">
        <v>36</v>
      </c>
      <c r="AX708" s="13" t="s">
        <v>74</v>
      </c>
      <c r="AY708" s="157" t="s">
        <v>181</v>
      </c>
    </row>
    <row r="709" spans="2:65" s="12" customFormat="1" ht="11.25">
      <c r="B709" s="149"/>
      <c r="D709" s="150" t="s">
        <v>193</v>
      </c>
      <c r="E709" s="151" t="s">
        <v>20</v>
      </c>
      <c r="F709" s="152" t="s">
        <v>1799</v>
      </c>
      <c r="H709" s="151" t="s">
        <v>20</v>
      </c>
      <c r="I709" s="153"/>
      <c r="L709" s="149"/>
      <c r="M709" s="154"/>
      <c r="T709" s="155"/>
      <c r="AT709" s="151" t="s">
        <v>193</v>
      </c>
      <c r="AU709" s="151" t="s">
        <v>82</v>
      </c>
      <c r="AV709" s="12" t="s">
        <v>22</v>
      </c>
      <c r="AW709" s="12" t="s">
        <v>36</v>
      </c>
      <c r="AX709" s="12" t="s">
        <v>74</v>
      </c>
      <c r="AY709" s="151" t="s">
        <v>181</v>
      </c>
    </row>
    <row r="710" spans="2:65" s="13" customFormat="1" ht="11.25">
      <c r="B710" s="156"/>
      <c r="D710" s="150" t="s">
        <v>193</v>
      </c>
      <c r="E710" s="157" t="s">
        <v>20</v>
      </c>
      <c r="F710" s="158" t="s">
        <v>1800</v>
      </c>
      <c r="H710" s="159">
        <v>24.972000000000001</v>
      </c>
      <c r="I710" s="160"/>
      <c r="L710" s="156"/>
      <c r="M710" s="161"/>
      <c r="T710" s="162"/>
      <c r="AT710" s="157" t="s">
        <v>193</v>
      </c>
      <c r="AU710" s="157" t="s">
        <v>82</v>
      </c>
      <c r="AV710" s="13" t="s">
        <v>82</v>
      </c>
      <c r="AW710" s="13" t="s">
        <v>36</v>
      </c>
      <c r="AX710" s="13" t="s">
        <v>74</v>
      </c>
      <c r="AY710" s="157" t="s">
        <v>181</v>
      </c>
    </row>
    <row r="711" spans="2:65" s="13" customFormat="1" ht="11.25">
      <c r="B711" s="156"/>
      <c r="D711" s="150" t="s">
        <v>193</v>
      </c>
      <c r="E711" s="157" t="s">
        <v>20</v>
      </c>
      <c r="F711" s="158" t="s">
        <v>1801</v>
      </c>
      <c r="H711" s="159">
        <v>5.2750000000000004</v>
      </c>
      <c r="I711" s="160"/>
      <c r="L711" s="156"/>
      <c r="M711" s="161"/>
      <c r="T711" s="162"/>
      <c r="AT711" s="157" t="s">
        <v>193</v>
      </c>
      <c r="AU711" s="157" t="s">
        <v>82</v>
      </c>
      <c r="AV711" s="13" t="s">
        <v>82</v>
      </c>
      <c r="AW711" s="13" t="s">
        <v>36</v>
      </c>
      <c r="AX711" s="13" t="s">
        <v>74</v>
      </c>
      <c r="AY711" s="157" t="s">
        <v>181</v>
      </c>
    </row>
    <row r="712" spans="2:65" s="14" customFormat="1" ht="11.25">
      <c r="B712" s="163"/>
      <c r="D712" s="150" t="s">
        <v>193</v>
      </c>
      <c r="E712" s="164" t="s">
        <v>20</v>
      </c>
      <c r="F712" s="165" t="s">
        <v>202</v>
      </c>
      <c r="H712" s="166">
        <v>96.522000000000006</v>
      </c>
      <c r="I712" s="167"/>
      <c r="L712" s="163"/>
      <c r="M712" s="168"/>
      <c r="T712" s="169"/>
      <c r="AT712" s="164" t="s">
        <v>193</v>
      </c>
      <c r="AU712" s="164" t="s">
        <v>82</v>
      </c>
      <c r="AV712" s="14" t="s">
        <v>189</v>
      </c>
      <c r="AW712" s="14" t="s">
        <v>36</v>
      </c>
      <c r="AX712" s="14" t="s">
        <v>22</v>
      </c>
      <c r="AY712" s="164" t="s">
        <v>181</v>
      </c>
    </row>
    <row r="713" spans="2:65" s="1" customFormat="1" ht="24.2" customHeight="1">
      <c r="B713" s="33"/>
      <c r="C713" s="132" t="s">
        <v>931</v>
      </c>
      <c r="D713" s="132" t="s">
        <v>184</v>
      </c>
      <c r="E713" s="133" t="s">
        <v>1057</v>
      </c>
      <c r="F713" s="134" t="s">
        <v>1058</v>
      </c>
      <c r="G713" s="135" t="s">
        <v>211</v>
      </c>
      <c r="H713" s="136">
        <v>12.6</v>
      </c>
      <c r="I713" s="137"/>
      <c r="J713" s="138">
        <f>ROUND(I713*H713,2)</f>
        <v>0</v>
      </c>
      <c r="K713" s="134" t="s">
        <v>188</v>
      </c>
      <c r="L713" s="33"/>
      <c r="M713" s="139" t="s">
        <v>20</v>
      </c>
      <c r="N713" s="140" t="s">
        <v>45</v>
      </c>
      <c r="P713" s="141">
        <f>O713*H713</f>
        <v>0</v>
      </c>
      <c r="Q713" s="141">
        <v>8.9300000000000004E-3</v>
      </c>
      <c r="R713" s="141">
        <f>Q713*H713</f>
        <v>0.11251800000000001</v>
      </c>
      <c r="S713" s="141">
        <v>0</v>
      </c>
      <c r="T713" s="142">
        <f>S713*H713</f>
        <v>0</v>
      </c>
      <c r="AR713" s="143" t="s">
        <v>317</v>
      </c>
      <c r="AT713" s="143" t="s">
        <v>184</v>
      </c>
      <c r="AU713" s="143" t="s">
        <v>82</v>
      </c>
      <c r="AY713" s="18" t="s">
        <v>181</v>
      </c>
      <c r="BE713" s="144">
        <f>IF(N713="základní",J713,0)</f>
        <v>0</v>
      </c>
      <c r="BF713" s="144">
        <f>IF(N713="snížená",J713,0)</f>
        <v>0</v>
      </c>
      <c r="BG713" s="144">
        <f>IF(N713="zákl. přenesená",J713,0)</f>
        <v>0</v>
      </c>
      <c r="BH713" s="144">
        <f>IF(N713="sníž. přenesená",J713,0)</f>
        <v>0</v>
      </c>
      <c r="BI713" s="144">
        <f>IF(N713="nulová",J713,0)</f>
        <v>0</v>
      </c>
      <c r="BJ713" s="18" t="s">
        <v>22</v>
      </c>
      <c r="BK713" s="144">
        <f>ROUND(I713*H713,2)</f>
        <v>0</v>
      </c>
      <c r="BL713" s="18" t="s">
        <v>317</v>
      </c>
      <c r="BM713" s="143" t="s">
        <v>1803</v>
      </c>
    </row>
    <row r="714" spans="2:65" s="1" customFormat="1" ht="11.25">
      <c r="B714" s="33"/>
      <c r="D714" s="145" t="s">
        <v>191</v>
      </c>
      <c r="F714" s="146" t="s">
        <v>1060</v>
      </c>
      <c r="I714" s="147"/>
      <c r="L714" s="33"/>
      <c r="M714" s="148"/>
      <c r="T714" s="54"/>
      <c r="AT714" s="18" t="s">
        <v>191</v>
      </c>
      <c r="AU714" s="18" t="s">
        <v>82</v>
      </c>
    </row>
    <row r="715" spans="2:65" s="12" customFormat="1" ht="11.25">
      <c r="B715" s="149"/>
      <c r="D715" s="150" t="s">
        <v>193</v>
      </c>
      <c r="E715" s="151" t="s">
        <v>20</v>
      </c>
      <c r="F715" s="152" t="s">
        <v>1556</v>
      </c>
      <c r="H715" s="151" t="s">
        <v>20</v>
      </c>
      <c r="I715" s="153"/>
      <c r="L715" s="149"/>
      <c r="M715" s="154"/>
      <c r="T715" s="155"/>
      <c r="AT715" s="151" t="s">
        <v>193</v>
      </c>
      <c r="AU715" s="151" t="s">
        <v>82</v>
      </c>
      <c r="AV715" s="12" t="s">
        <v>22</v>
      </c>
      <c r="AW715" s="12" t="s">
        <v>36</v>
      </c>
      <c r="AX715" s="12" t="s">
        <v>74</v>
      </c>
      <c r="AY715" s="151" t="s">
        <v>181</v>
      </c>
    </row>
    <row r="716" spans="2:65" s="13" customFormat="1" ht="11.25">
      <c r="B716" s="156"/>
      <c r="D716" s="150" t="s">
        <v>193</v>
      </c>
      <c r="E716" s="157" t="s">
        <v>20</v>
      </c>
      <c r="F716" s="158" t="s">
        <v>1784</v>
      </c>
      <c r="H716" s="159">
        <v>15</v>
      </c>
      <c r="I716" s="160"/>
      <c r="L716" s="156"/>
      <c r="M716" s="161"/>
      <c r="T716" s="162"/>
      <c r="AT716" s="157" t="s">
        <v>193</v>
      </c>
      <c r="AU716" s="157" t="s">
        <v>82</v>
      </c>
      <c r="AV716" s="13" t="s">
        <v>82</v>
      </c>
      <c r="AW716" s="13" t="s">
        <v>36</v>
      </c>
      <c r="AX716" s="13" t="s">
        <v>74</v>
      </c>
      <c r="AY716" s="157" t="s">
        <v>181</v>
      </c>
    </row>
    <row r="717" spans="2:65" s="13" customFormat="1" ht="11.25">
      <c r="B717" s="156"/>
      <c r="D717" s="150" t="s">
        <v>193</v>
      </c>
      <c r="E717" s="157" t="s">
        <v>20</v>
      </c>
      <c r="F717" s="158" t="s">
        <v>1788</v>
      </c>
      <c r="H717" s="159">
        <v>-2.4</v>
      </c>
      <c r="I717" s="160"/>
      <c r="L717" s="156"/>
      <c r="M717" s="161"/>
      <c r="T717" s="162"/>
      <c r="AT717" s="157" t="s">
        <v>193</v>
      </c>
      <c r="AU717" s="157" t="s">
        <v>82</v>
      </c>
      <c r="AV717" s="13" t="s">
        <v>82</v>
      </c>
      <c r="AW717" s="13" t="s">
        <v>36</v>
      </c>
      <c r="AX717" s="13" t="s">
        <v>74</v>
      </c>
      <c r="AY717" s="157" t="s">
        <v>181</v>
      </c>
    </row>
    <row r="718" spans="2:65" s="14" customFormat="1" ht="11.25">
      <c r="B718" s="163"/>
      <c r="D718" s="150" t="s">
        <v>193</v>
      </c>
      <c r="E718" s="164" t="s">
        <v>20</v>
      </c>
      <c r="F718" s="165" t="s">
        <v>202</v>
      </c>
      <c r="H718" s="166">
        <v>12.6</v>
      </c>
      <c r="I718" s="167"/>
      <c r="L718" s="163"/>
      <c r="M718" s="187"/>
      <c r="N718" s="188"/>
      <c r="O718" s="188"/>
      <c r="P718" s="188"/>
      <c r="Q718" s="188"/>
      <c r="R718" s="188"/>
      <c r="S718" s="188"/>
      <c r="T718" s="189"/>
      <c r="AT718" s="164" t="s">
        <v>193</v>
      </c>
      <c r="AU718" s="164" t="s">
        <v>82</v>
      </c>
      <c r="AV718" s="14" t="s">
        <v>189</v>
      </c>
      <c r="AW718" s="14" t="s">
        <v>36</v>
      </c>
      <c r="AX718" s="14" t="s">
        <v>22</v>
      </c>
      <c r="AY718" s="164" t="s">
        <v>181</v>
      </c>
    </row>
    <row r="719" spans="2:65" s="1" customFormat="1" ht="6.95" customHeight="1">
      <c r="B719" s="42"/>
      <c r="C719" s="43"/>
      <c r="D719" s="43"/>
      <c r="E719" s="43"/>
      <c r="F719" s="43"/>
      <c r="G719" s="43"/>
      <c r="H719" s="43"/>
      <c r="I719" s="43"/>
      <c r="J719" s="43"/>
      <c r="K719" s="43"/>
      <c r="L719" s="33"/>
    </row>
  </sheetData>
  <sheetProtection algorithmName="SHA-512" hashValue="oAcHrogA5Zdpxq4T73DGKLSMrSo7/EI4+KmjJuk/v14uwyDw6ttXgLGz2+AHbWuvnwtbHZQd1YSz1sXKK77WhQ==" saltValue="MFPHBYIB4WLmPLuyU6mJhe4HFsanB3/mOIei/Ly+peMmqr5vKpL0K9e6saeacaC+UJBnM2YwW3mUCvuL2OCuag==" spinCount="100000" sheet="1" objects="1" scenarios="1" formatColumns="0" formatRows="0" autoFilter="0"/>
  <autoFilter ref="C98:K718" xr:uid="{00000000-0009-0000-0000-000006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hyperlinks>
    <hyperlink ref="F103" r:id="rId1" xr:uid="{00000000-0004-0000-0600-000000000000}"/>
    <hyperlink ref="F107" r:id="rId2" xr:uid="{00000000-0004-0000-0600-000001000000}"/>
    <hyperlink ref="F127" r:id="rId3" xr:uid="{00000000-0004-0000-0600-000002000000}"/>
    <hyperlink ref="F134" r:id="rId4" xr:uid="{00000000-0004-0000-0600-000003000000}"/>
    <hyperlink ref="F148" r:id="rId5" xr:uid="{00000000-0004-0000-0600-000004000000}"/>
    <hyperlink ref="F154" r:id="rId6" xr:uid="{00000000-0004-0000-0600-000005000000}"/>
    <hyperlink ref="F158" r:id="rId7" xr:uid="{00000000-0004-0000-0600-000006000000}"/>
    <hyperlink ref="F162" r:id="rId8" xr:uid="{00000000-0004-0000-0600-000007000000}"/>
    <hyperlink ref="F168" r:id="rId9" xr:uid="{00000000-0004-0000-0600-000008000000}"/>
    <hyperlink ref="F172" r:id="rId10" xr:uid="{00000000-0004-0000-0600-000009000000}"/>
    <hyperlink ref="F181" r:id="rId11" xr:uid="{00000000-0004-0000-0600-00000A000000}"/>
    <hyperlink ref="F190" r:id="rId12" xr:uid="{00000000-0004-0000-0600-00000B000000}"/>
    <hyperlink ref="F196" r:id="rId13" xr:uid="{00000000-0004-0000-0600-00000C000000}"/>
    <hyperlink ref="F200" r:id="rId14" xr:uid="{00000000-0004-0000-0600-00000D000000}"/>
    <hyperlink ref="F204" r:id="rId15" xr:uid="{00000000-0004-0000-0600-00000E000000}"/>
    <hyperlink ref="F208" r:id="rId16" xr:uid="{00000000-0004-0000-0600-00000F000000}"/>
    <hyperlink ref="F212" r:id="rId17" xr:uid="{00000000-0004-0000-0600-000010000000}"/>
    <hyperlink ref="F236" r:id="rId18" xr:uid="{00000000-0004-0000-0600-000011000000}"/>
    <hyperlink ref="F238" r:id="rId19" xr:uid="{00000000-0004-0000-0600-000012000000}"/>
    <hyperlink ref="F241" r:id="rId20" xr:uid="{00000000-0004-0000-0600-000013000000}"/>
    <hyperlink ref="F243" r:id="rId21" xr:uid="{00000000-0004-0000-0600-000014000000}"/>
    <hyperlink ref="F246" r:id="rId22" xr:uid="{00000000-0004-0000-0600-000015000000}"/>
    <hyperlink ref="F249" r:id="rId23" xr:uid="{00000000-0004-0000-0600-000016000000}"/>
    <hyperlink ref="F253" r:id="rId24" xr:uid="{00000000-0004-0000-0600-000017000000}"/>
    <hyperlink ref="F257" r:id="rId25" xr:uid="{00000000-0004-0000-0600-000018000000}"/>
    <hyperlink ref="F261" r:id="rId26" xr:uid="{00000000-0004-0000-0600-000019000000}"/>
    <hyperlink ref="F265" r:id="rId27" xr:uid="{00000000-0004-0000-0600-00001A000000}"/>
    <hyperlink ref="F271" r:id="rId28" xr:uid="{00000000-0004-0000-0600-00001B000000}"/>
    <hyperlink ref="F277" r:id="rId29" xr:uid="{00000000-0004-0000-0600-00001C000000}"/>
    <hyperlink ref="F281" r:id="rId30" xr:uid="{00000000-0004-0000-0600-00001D000000}"/>
    <hyperlink ref="F285" r:id="rId31" xr:uid="{00000000-0004-0000-0600-00001E000000}"/>
    <hyperlink ref="F290" r:id="rId32" xr:uid="{00000000-0004-0000-0600-00001F000000}"/>
    <hyperlink ref="F296" r:id="rId33" xr:uid="{00000000-0004-0000-0600-000020000000}"/>
    <hyperlink ref="F300" r:id="rId34" xr:uid="{00000000-0004-0000-0600-000021000000}"/>
    <hyperlink ref="F304" r:id="rId35" xr:uid="{00000000-0004-0000-0600-000022000000}"/>
    <hyperlink ref="F319" r:id="rId36" xr:uid="{00000000-0004-0000-0600-000023000000}"/>
    <hyperlink ref="F325" r:id="rId37" xr:uid="{00000000-0004-0000-0600-000024000000}"/>
    <hyperlink ref="F332" r:id="rId38" xr:uid="{00000000-0004-0000-0600-000025000000}"/>
    <hyperlink ref="F338" r:id="rId39" xr:uid="{00000000-0004-0000-0600-000026000000}"/>
    <hyperlink ref="F342" r:id="rId40" xr:uid="{00000000-0004-0000-0600-000027000000}"/>
    <hyperlink ref="F346" r:id="rId41" xr:uid="{00000000-0004-0000-0600-000028000000}"/>
    <hyperlink ref="F350" r:id="rId42" xr:uid="{00000000-0004-0000-0600-000029000000}"/>
    <hyperlink ref="F355" r:id="rId43" xr:uid="{00000000-0004-0000-0600-00002A000000}"/>
    <hyperlink ref="F360" r:id="rId44" xr:uid="{00000000-0004-0000-0600-00002B000000}"/>
    <hyperlink ref="F365" r:id="rId45" xr:uid="{00000000-0004-0000-0600-00002C000000}"/>
    <hyperlink ref="F370" r:id="rId46" xr:uid="{00000000-0004-0000-0600-00002D000000}"/>
    <hyperlink ref="F386" r:id="rId47" xr:uid="{00000000-0004-0000-0600-00002E000000}"/>
    <hyperlink ref="F389" r:id="rId48" xr:uid="{00000000-0004-0000-0600-00002F000000}"/>
    <hyperlink ref="F404" r:id="rId49" xr:uid="{00000000-0004-0000-0600-000030000000}"/>
    <hyperlink ref="F410" r:id="rId50" xr:uid="{00000000-0004-0000-0600-000031000000}"/>
    <hyperlink ref="F421" r:id="rId51" xr:uid="{00000000-0004-0000-0600-000032000000}"/>
    <hyperlink ref="F432" r:id="rId52" xr:uid="{00000000-0004-0000-0600-000033000000}"/>
    <hyperlink ref="F436" r:id="rId53" xr:uid="{00000000-0004-0000-0600-000034000000}"/>
    <hyperlink ref="F439" r:id="rId54" xr:uid="{00000000-0004-0000-0600-000035000000}"/>
    <hyperlink ref="F445" r:id="rId55" xr:uid="{00000000-0004-0000-0600-000036000000}"/>
    <hyperlink ref="F451" r:id="rId56" xr:uid="{00000000-0004-0000-0600-000037000000}"/>
    <hyperlink ref="F457" r:id="rId57" xr:uid="{00000000-0004-0000-0600-000038000000}"/>
    <hyperlink ref="F464" r:id="rId58" xr:uid="{00000000-0004-0000-0600-000039000000}"/>
    <hyperlink ref="F470" r:id="rId59" xr:uid="{00000000-0004-0000-0600-00003A000000}"/>
    <hyperlink ref="F479" r:id="rId60" xr:uid="{00000000-0004-0000-0600-00003B000000}"/>
    <hyperlink ref="F487" r:id="rId61" xr:uid="{00000000-0004-0000-0600-00003C000000}"/>
    <hyperlink ref="F495" r:id="rId62" xr:uid="{00000000-0004-0000-0600-00003D000000}"/>
    <hyperlink ref="F499" r:id="rId63" xr:uid="{00000000-0004-0000-0600-00003E000000}"/>
    <hyperlink ref="F503" r:id="rId64" xr:uid="{00000000-0004-0000-0600-00003F000000}"/>
    <hyperlink ref="F507" r:id="rId65" xr:uid="{00000000-0004-0000-0600-000040000000}"/>
    <hyperlink ref="F513" r:id="rId66" xr:uid="{00000000-0004-0000-0600-000041000000}"/>
    <hyperlink ref="F516" r:id="rId67" xr:uid="{00000000-0004-0000-0600-000042000000}"/>
    <hyperlink ref="F523" r:id="rId68" xr:uid="{00000000-0004-0000-0600-000043000000}"/>
    <hyperlink ref="F526" r:id="rId69" xr:uid="{00000000-0004-0000-0600-000044000000}"/>
    <hyperlink ref="F538" r:id="rId70" xr:uid="{00000000-0004-0000-0600-000045000000}"/>
    <hyperlink ref="F550" r:id="rId71" xr:uid="{00000000-0004-0000-0600-000046000000}"/>
    <hyperlink ref="F577" r:id="rId72" xr:uid="{00000000-0004-0000-0600-000047000000}"/>
    <hyperlink ref="F591" r:id="rId73" xr:uid="{00000000-0004-0000-0600-000048000000}"/>
    <hyperlink ref="F593" r:id="rId74" xr:uid="{00000000-0004-0000-0600-000049000000}"/>
    <hyperlink ref="F603" r:id="rId75" xr:uid="{00000000-0004-0000-0600-00004A000000}"/>
    <hyperlink ref="F615" r:id="rId76" xr:uid="{00000000-0004-0000-0600-00004B000000}"/>
    <hyperlink ref="F621" r:id="rId77" xr:uid="{00000000-0004-0000-0600-00004C000000}"/>
    <hyperlink ref="F627" r:id="rId78" xr:uid="{00000000-0004-0000-0600-00004D000000}"/>
    <hyperlink ref="F631" r:id="rId79" xr:uid="{00000000-0004-0000-0600-00004E000000}"/>
    <hyperlink ref="F635" r:id="rId80" xr:uid="{00000000-0004-0000-0600-00004F000000}"/>
    <hyperlink ref="F638" r:id="rId81" xr:uid="{00000000-0004-0000-0600-000050000000}"/>
    <hyperlink ref="F644" r:id="rId82" xr:uid="{00000000-0004-0000-0600-000051000000}"/>
    <hyperlink ref="F650" r:id="rId83" xr:uid="{00000000-0004-0000-0600-000052000000}"/>
    <hyperlink ref="F657" r:id="rId84" xr:uid="{00000000-0004-0000-0600-000053000000}"/>
    <hyperlink ref="F665" r:id="rId85" xr:uid="{00000000-0004-0000-0600-000054000000}"/>
    <hyperlink ref="F688" r:id="rId86" xr:uid="{00000000-0004-0000-0600-000055000000}"/>
    <hyperlink ref="F701" r:id="rId87" xr:uid="{00000000-0004-0000-0600-000056000000}"/>
    <hyperlink ref="F714" r:id="rId88" xr:uid="{00000000-0004-0000-0600-00005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1536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1804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ROUND((SUM(BE89:BE127)),  2)</f>
        <v>0</v>
      </c>
      <c r="I35" s="94">
        <v>0.21</v>
      </c>
      <c r="J35" s="84">
        <f>ROUND(((SUM(BE89:BE127))*I35),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ROUND((SUM(BF89:BF127)),  2)</f>
        <v>0</v>
      </c>
      <c r="I36" s="94">
        <v>0.12</v>
      </c>
      <c r="J36" s="84">
        <f>ROUND(((SUM(BF89:BF127))*I36),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ROUND((SUM(BG89:BG127)),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ROUND((SUM(BH89:BH127)),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ROUND((SUM(BI89:BI127)),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1536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SO_B1 - Elektroinstalace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1062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1063</v>
      </c>
      <c r="E65" s="106"/>
      <c r="F65" s="106"/>
      <c r="G65" s="106"/>
      <c r="H65" s="106"/>
      <c r="I65" s="106"/>
      <c r="J65" s="107">
        <f>J92</f>
        <v>0</v>
      </c>
      <c r="L65" s="104"/>
    </row>
    <row r="66" spans="2:12" s="8" customFormat="1" ht="24.95" customHeight="1">
      <c r="B66" s="104"/>
      <c r="D66" s="105" t="s">
        <v>1064</v>
      </c>
      <c r="E66" s="106"/>
      <c r="F66" s="106"/>
      <c r="G66" s="106"/>
      <c r="H66" s="106"/>
      <c r="I66" s="106"/>
      <c r="J66" s="107">
        <f>J107</f>
        <v>0</v>
      </c>
      <c r="L66" s="104"/>
    </row>
    <row r="67" spans="2:12" s="8" customFormat="1" ht="24.95" customHeight="1">
      <c r="B67" s="104"/>
      <c r="D67" s="105" t="s">
        <v>1065</v>
      </c>
      <c r="E67" s="106"/>
      <c r="F67" s="106"/>
      <c r="G67" s="106"/>
      <c r="H67" s="106"/>
      <c r="I67" s="106"/>
      <c r="J67" s="107">
        <f>J122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1536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SO_B1 - Elektroinstalace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P90+P92+P107+P122</f>
        <v>0</v>
      </c>
      <c r="Q89" s="51"/>
      <c r="R89" s="117">
        <f>R90+R92+R107+R122</f>
        <v>0</v>
      </c>
      <c r="S89" s="51"/>
      <c r="T89" s="118">
        <f>T90+T92+T107+T122</f>
        <v>0</v>
      </c>
      <c r="AT89" s="18" t="s">
        <v>73</v>
      </c>
      <c r="AU89" s="18" t="s">
        <v>150</v>
      </c>
      <c r="BK89" s="119">
        <f>BK90+BK92+BK107+BK122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1067</v>
      </c>
      <c r="I90" s="123"/>
      <c r="J90" s="124">
        <f>BK90</f>
        <v>0</v>
      </c>
      <c r="L90" s="120"/>
      <c r="M90" s="125"/>
      <c r="P90" s="126">
        <f>P91</f>
        <v>0</v>
      </c>
      <c r="R90" s="126">
        <f>R91</f>
        <v>0</v>
      </c>
      <c r="T90" s="127">
        <f>T91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BK91</f>
        <v>0</v>
      </c>
    </row>
    <row r="91" spans="2:65" s="1" customFormat="1" ht="24.2" customHeight="1">
      <c r="B91" s="33"/>
      <c r="C91" s="132" t="s">
        <v>22</v>
      </c>
      <c r="D91" s="132" t="s">
        <v>184</v>
      </c>
      <c r="E91" s="133" t="s">
        <v>1068</v>
      </c>
      <c r="F91" s="134" t="s">
        <v>1805</v>
      </c>
      <c r="G91" s="135" t="s">
        <v>1070</v>
      </c>
      <c r="H91" s="136">
        <v>1</v>
      </c>
      <c r="I91" s="137"/>
      <c r="J91" s="138">
        <f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22</v>
      </c>
      <c r="BK91" s="144">
        <f>ROUND(I91*H91,2)</f>
        <v>0</v>
      </c>
      <c r="BL91" s="18" t="s">
        <v>189</v>
      </c>
      <c r="BM91" s="143" t="s">
        <v>1806</v>
      </c>
    </row>
    <row r="92" spans="2:65" s="11" customFormat="1" ht="25.9" customHeight="1">
      <c r="B92" s="120"/>
      <c r="D92" s="121" t="s">
        <v>73</v>
      </c>
      <c r="E92" s="122" t="s">
        <v>1078</v>
      </c>
      <c r="F92" s="122" t="s">
        <v>1079</v>
      </c>
      <c r="I92" s="123"/>
      <c r="J92" s="124">
        <f>BK92</f>
        <v>0</v>
      </c>
      <c r="L92" s="120"/>
      <c r="M92" s="125"/>
      <c r="P92" s="126">
        <f>SUM(P93:P106)</f>
        <v>0</v>
      </c>
      <c r="R92" s="126">
        <f>SUM(R93:R106)</f>
        <v>0</v>
      </c>
      <c r="T92" s="127">
        <f>SUM(T93:T106)</f>
        <v>0</v>
      </c>
      <c r="AR92" s="121" t="s">
        <v>22</v>
      </c>
      <c r="AT92" s="128" t="s">
        <v>73</v>
      </c>
      <c r="AU92" s="128" t="s">
        <v>74</v>
      </c>
      <c r="AY92" s="121" t="s">
        <v>181</v>
      </c>
      <c r="BK92" s="129">
        <f>SUM(BK93:BK106)</f>
        <v>0</v>
      </c>
    </row>
    <row r="93" spans="2:65" s="1" customFormat="1" ht="16.5" customHeight="1">
      <c r="B93" s="33"/>
      <c r="C93" s="132" t="s">
        <v>313</v>
      </c>
      <c r="D93" s="132" t="s">
        <v>184</v>
      </c>
      <c r="E93" s="133" t="s">
        <v>1080</v>
      </c>
      <c r="F93" s="134" t="s">
        <v>1081</v>
      </c>
      <c r="G93" s="135" t="s">
        <v>1082</v>
      </c>
      <c r="H93" s="136">
        <v>1</v>
      </c>
      <c r="I93" s="137"/>
      <c r="J93" s="138">
        <f t="shared" ref="J93:J106" si="0">ROUND(I93*H93,2)</f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ref="P93:P106" si="1">O93*H93</f>
        <v>0</v>
      </c>
      <c r="Q93" s="141">
        <v>0</v>
      </c>
      <c r="R93" s="141">
        <f t="shared" ref="R93:R106" si="2">Q93*H93</f>
        <v>0</v>
      </c>
      <c r="S93" s="141">
        <v>0</v>
      </c>
      <c r="T93" s="142">
        <f t="shared" ref="T93:T106" si="3">S93*H93</f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ref="BE93:BE106" si="4">IF(N93="základní",J93,0)</f>
        <v>0</v>
      </c>
      <c r="BF93" s="144">
        <f t="shared" ref="BF93:BF106" si="5">IF(N93="snížená",J93,0)</f>
        <v>0</v>
      </c>
      <c r="BG93" s="144">
        <f t="shared" ref="BG93:BG106" si="6">IF(N93="zákl. přenesená",J93,0)</f>
        <v>0</v>
      </c>
      <c r="BH93" s="144">
        <f t="shared" ref="BH93:BH106" si="7">IF(N93="sníž. přenesená",J93,0)</f>
        <v>0</v>
      </c>
      <c r="BI93" s="144">
        <f t="shared" ref="BI93:BI106" si="8">IF(N93="nulová",J93,0)</f>
        <v>0</v>
      </c>
      <c r="BJ93" s="18" t="s">
        <v>22</v>
      </c>
      <c r="BK93" s="144">
        <f t="shared" ref="BK93:BK106" si="9">ROUND(I93*H93,2)</f>
        <v>0</v>
      </c>
      <c r="BL93" s="18" t="s">
        <v>189</v>
      </c>
      <c r="BM93" s="143" t="s">
        <v>1807</v>
      </c>
    </row>
    <row r="94" spans="2:65" s="1" customFormat="1" ht="16.5" customHeight="1">
      <c r="B94" s="33"/>
      <c r="C94" s="132" t="s">
        <v>216</v>
      </c>
      <c r="D94" s="132" t="s">
        <v>184</v>
      </c>
      <c r="E94" s="133" t="s">
        <v>1087</v>
      </c>
      <c r="F94" s="134" t="s">
        <v>1088</v>
      </c>
      <c r="G94" s="135" t="s">
        <v>1082</v>
      </c>
      <c r="H94" s="136">
        <v>1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1808</v>
      </c>
    </row>
    <row r="95" spans="2:65" s="1" customFormat="1" ht="16.5" customHeight="1">
      <c r="B95" s="33"/>
      <c r="C95" s="132" t="s">
        <v>222</v>
      </c>
      <c r="D95" s="132" t="s">
        <v>184</v>
      </c>
      <c r="E95" s="133" t="s">
        <v>1090</v>
      </c>
      <c r="F95" s="134" t="s">
        <v>1094</v>
      </c>
      <c r="G95" s="135" t="s">
        <v>1082</v>
      </c>
      <c r="H95" s="136">
        <v>6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1809</v>
      </c>
    </row>
    <row r="96" spans="2:65" s="1" customFormat="1" ht="16.5" customHeight="1">
      <c r="B96" s="33"/>
      <c r="C96" s="132" t="s">
        <v>303</v>
      </c>
      <c r="D96" s="132" t="s">
        <v>184</v>
      </c>
      <c r="E96" s="133" t="s">
        <v>1096</v>
      </c>
      <c r="F96" s="134" t="s">
        <v>1097</v>
      </c>
      <c r="G96" s="135" t="s">
        <v>280</v>
      </c>
      <c r="H96" s="136">
        <v>180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1810</v>
      </c>
    </row>
    <row r="97" spans="2:65" s="1" customFormat="1" ht="16.5" customHeight="1">
      <c r="B97" s="33"/>
      <c r="C97" s="132" t="s">
        <v>308</v>
      </c>
      <c r="D97" s="132" t="s">
        <v>184</v>
      </c>
      <c r="E97" s="133" t="s">
        <v>1099</v>
      </c>
      <c r="F97" s="134" t="s">
        <v>1100</v>
      </c>
      <c r="G97" s="135" t="s">
        <v>280</v>
      </c>
      <c r="H97" s="136">
        <v>110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1811</v>
      </c>
    </row>
    <row r="98" spans="2:65" s="1" customFormat="1" ht="16.5" customHeight="1">
      <c r="B98" s="33"/>
      <c r="C98" s="132" t="s">
        <v>8</v>
      </c>
      <c r="D98" s="132" t="s">
        <v>184</v>
      </c>
      <c r="E98" s="133" t="s">
        <v>1105</v>
      </c>
      <c r="F98" s="134" t="s">
        <v>1106</v>
      </c>
      <c r="G98" s="135" t="s">
        <v>280</v>
      </c>
      <c r="H98" s="136">
        <v>40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1812</v>
      </c>
    </row>
    <row r="99" spans="2:65" s="1" customFormat="1" ht="16.5" customHeight="1">
      <c r="B99" s="33"/>
      <c r="C99" s="132" t="s">
        <v>231</v>
      </c>
      <c r="D99" s="132" t="s">
        <v>184</v>
      </c>
      <c r="E99" s="133" t="s">
        <v>1108</v>
      </c>
      <c r="F99" s="134" t="s">
        <v>1112</v>
      </c>
      <c r="G99" s="135" t="s">
        <v>1082</v>
      </c>
      <c r="H99" s="136">
        <v>13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1813</v>
      </c>
    </row>
    <row r="100" spans="2:65" s="1" customFormat="1" ht="16.5" customHeight="1">
      <c r="B100" s="33"/>
      <c r="C100" s="132" t="s">
        <v>267</v>
      </c>
      <c r="D100" s="132" t="s">
        <v>184</v>
      </c>
      <c r="E100" s="133" t="s">
        <v>1114</v>
      </c>
      <c r="F100" s="134" t="s">
        <v>1115</v>
      </c>
      <c r="G100" s="135" t="s">
        <v>280</v>
      </c>
      <c r="H100" s="136">
        <v>24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1814</v>
      </c>
    </row>
    <row r="101" spans="2:65" s="1" customFormat="1" ht="16.5" customHeight="1">
      <c r="B101" s="33"/>
      <c r="C101" s="132" t="s">
        <v>27</v>
      </c>
      <c r="D101" s="132" t="s">
        <v>184</v>
      </c>
      <c r="E101" s="133" t="s">
        <v>1117</v>
      </c>
      <c r="F101" s="134" t="s">
        <v>1118</v>
      </c>
      <c r="G101" s="135" t="s">
        <v>280</v>
      </c>
      <c r="H101" s="136">
        <v>9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1815</v>
      </c>
    </row>
    <row r="102" spans="2:65" s="1" customFormat="1" ht="24.2" customHeight="1">
      <c r="B102" s="33"/>
      <c r="C102" s="132" t="s">
        <v>277</v>
      </c>
      <c r="D102" s="132" t="s">
        <v>184</v>
      </c>
      <c r="E102" s="133" t="s">
        <v>1120</v>
      </c>
      <c r="F102" s="134" t="s">
        <v>1816</v>
      </c>
      <c r="G102" s="135" t="s">
        <v>280</v>
      </c>
      <c r="H102" s="136">
        <v>0</v>
      </c>
      <c r="I102" s="137"/>
      <c r="J102" s="138">
        <f t="shared" si="0"/>
        <v>0</v>
      </c>
      <c r="K102" s="134" t="s">
        <v>20</v>
      </c>
      <c r="L102" s="33"/>
      <c r="M102" s="139" t="s">
        <v>20</v>
      </c>
      <c r="N102" s="140" t="s">
        <v>45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189</v>
      </c>
      <c r="AT102" s="143" t="s">
        <v>184</v>
      </c>
      <c r="AU102" s="143" t="s">
        <v>22</v>
      </c>
      <c r="AY102" s="18" t="s">
        <v>181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8" t="s">
        <v>22</v>
      </c>
      <c r="BK102" s="144">
        <f t="shared" si="9"/>
        <v>0</v>
      </c>
      <c r="BL102" s="18" t="s">
        <v>189</v>
      </c>
      <c r="BM102" s="143" t="s">
        <v>1817</v>
      </c>
    </row>
    <row r="103" spans="2:65" s="1" customFormat="1" ht="16.5" customHeight="1">
      <c r="B103" s="33"/>
      <c r="C103" s="132" t="s">
        <v>189</v>
      </c>
      <c r="D103" s="132" t="s">
        <v>184</v>
      </c>
      <c r="E103" s="133" t="s">
        <v>1123</v>
      </c>
      <c r="F103" s="134" t="s">
        <v>1124</v>
      </c>
      <c r="G103" s="135" t="s">
        <v>1082</v>
      </c>
      <c r="H103" s="136">
        <v>2</v>
      </c>
      <c r="I103" s="137"/>
      <c r="J103" s="138">
        <f t="shared" si="0"/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8" t="s">
        <v>22</v>
      </c>
      <c r="BK103" s="144">
        <f t="shared" si="9"/>
        <v>0</v>
      </c>
      <c r="BL103" s="18" t="s">
        <v>189</v>
      </c>
      <c r="BM103" s="143" t="s">
        <v>1818</v>
      </c>
    </row>
    <row r="104" spans="2:65" s="1" customFormat="1" ht="16.5" customHeight="1">
      <c r="B104" s="33"/>
      <c r="C104" s="132" t="s">
        <v>82</v>
      </c>
      <c r="D104" s="132" t="s">
        <v>184</v>
      </c>
      <c r="E104" s="133" t="s">
        <v>1126</v>
      </c>
      <c r="F104" s="134" t="s">
        <v>1127</v>
      </c>
      <c r="G104" s="135" t="s">
        <v>1082</v>
      </c>
      <c r="H104" s="136">
        <v>3</v>
      </c>
      <c r="I104" s="137"/>
      <c r="J104" s="138">
        <f t="shared" si="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8" t="s">
        <v>22</v>
      </c>
      <c r="BK104" s="144">
        <f t="shared" si="9"/>
        <v>0</v>
      </c>
      <c r="BL104" s="18" t="s">
        <v>189</v>
      </c>
      <c r="BM104" s="143" t="s">
        <v>1819</v>
      </c>
    </row>
    <row r="105" spans="2:65" s="1" customFormat="1" ht="21.75" customHeight="1">
      <c r="B105" s="33"/>
      <c r="C105" s="132" t="s">
        <v>182</v>
      </c>
      <c r="D105" s="132" t="s">
        <v>184</v>
      </c>
      <c r="E105" s="133" t="s">
        <v>1129</v>
      </c>
      <c r="F105" s="134" t="s">
        <v>1130</v>
      </c>
      <c r="G105" s="135" t="s">
        <v>1082</v>
      </c>
      <c r="H105" s="136">
        <v>7</v>
      </c>
      <c r="I105" s="137"/>
      <c r="J105" s="138">
        <f t="shared" si="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8" t="s">
        <v>22</v>
      </c>
      <c r="BK105" s="144">
        <f t="shared" si="9"/>
        <v>0</v>
      </c>
      <c r="BL105" s="18" t="s">
        <v>189</v>
      </c>
      <c r="BM105" s="143" t="s">
        <v>1820</v>
      </c>
    </row>
    <row r="106" spans="2:65" s="1" customFormat="1" ht="16.5" customHeight="1">
      <c r="B106" s="33"/>
      <c r="C106" s="132" t="s">
        <v>262</v>
      </c>
      <c r="D106" s="132" t="s">
        <v>184</v>
      </c>
      <c r="E106" s="133" t="s">
        <v>1135</v>
      </c>
      <c r="F106" s="134" t="s">
        <v>1136</v>
      </c>
      <c r="G106" s="135" t="s">
        <v>1070</v>
      </c>
      <c r="H106" s="136">
        <v>1</v>
      </c>
      <c r="I106" s="137"/>
      <c r="J106" s="138">
        <f t="shared" si="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8" t="s">
        <v>22</v>
      </c>
      <c r="BK106" s="144">
        <f t="shared" si="9"/>
        <v>0</v>
      </c>
      <c r="BL106" s="18" t="s">
        <v>189</v>
      </c>
      <c r="BM106" s="143" t="s">
        <v>1821</v>
      </c>
    </row>
    <row r="107" spans="2:65" s="11" customFormat="1" ht="25.9" customHeight="1">
      <c r="B107" s="120"/>
      <c r="D107" s="121" t="s">
        <v>73</v>
      </c>
      <c r="E107" s="122" t="s">
        <v>1138</v>
      </c>
      <c r="F107" s="122" t="s">
        <v>1139</v>
      </c>
      <c r="I107" s="123"/>
      <c r="J107" s="124">
        <f>BK107</f>
        <v>0</v>
      </c>
      <c r="L107" s="120"/>
      <c r="M107" s="125"/>
      <c r="P107" s="126">
        <f>SUM(P108:P121)</f>
        <v>0</v>
      </c>
      <c r="R107" s="126">
        <f>SUM(R108:R121)</f>
        <v>0</v>
      </c>
      <c r="T107" s="127">
        <f>SUM(T108:T121)</f>
        <v>0</v>
      </c>
      <c r="AR107" s="121" t="s">
        <v>22</v>
      </c>
      <c r="AT107" s="128" t="s">
        <v>73</v>
      </c>
      <c r="AU107" s="128" t="s">
        <v>74</v>
      </c>
      <c r="AY107" s="121" t="s">
        <v>181</v>
      </c>
      <c r="BK107" s="129">
        <f>SUM(BK108:BK121)</f>
        <v>0</v>
      </c>
    </row>
    <row r="108" spans="2:65" s="1" customFormat="1" ht="16.5" customHeight="1">
      <c r="B108" s="33"/>
      <c r="C108" s="132" t="s">
        <v>409</v>
      </c>
      <c r="D108" s="132" t="s">
        <v>184</v>
      </c>
      <c r="E108" s="133" t="s">
        <v>1140</v>
      </c>
      <c r="F108" s="134" t="s">
        <v>1081</v>
      </c>
      <c r="G108" s="135" t="s">
        <v>1082</v>
      </c>
      <c r="H108" s="136">
        <v>1</v>
      </c>
      <c r="I108" s="137"/>
      <c r="J108" s="138">
        <f t="shared" ref="J108:J121" si="10">ROUND(I108*H108,2)</f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ref="P108:P121" si="11">O108*H108</f>
        <v>0</v>
      </c>
      <c r="Q108" s="141">
        <v>0</v>
      </c>
      <c r="R108" s="141">
        <f t="shared" ref="R108:R121" si="12">Q108*H108</f>
        <v>0</v>
      </c>
      <c r="S108" s="141">
        <v>0</v>
      </c>
      <c r="T108" s="142">
        <f t="shared" ref="T108:T121" si="13">S108*H108</f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ref="BE108:BE121" si="14">IF(N108="základní",J108,0)</f>
        <v>0</v>
      </c>
      <c r="BF108" s="144">
        <f t="shared" ref="BF108:BF121" si="15">IF(N108="snížená",J108,0)</f>
        <v>0</v>
      </c>
      <c r="BG108" s="144">
        <f t="shared" ref="BG108:BG121" si="16">IF(N108="zákl. přenesená",J108,0)</f>
        <v>0</v>
      </c>
      <c r="BH108" s="144">
        <f t="shared" ref="BH108:BH121" si="17">IF(N108="sníž. přenesená",J108,0)</f>
        <v>0</v>
      </c>
      <c r="BI108" s="144">
        <f t="shared" ref="BI108:BI121" si="18">IF(N108="nulová",J108,0)</f>
        <v>0</v>
      </c>
      <c r="BJ108" s="18" t="s">
        <v>22</v>
      </c>
      <c r="BK108" s="144">
        <f t="shared" ref="BK108:BK121" si="19">ROUND(I108*H108,2)</f>
        <v>0</v>
      </c>
      <c r="BL108" s="18" t="s">
        <v>189</v>
      </c>
      <c r="BM108" s="143" t="s">
        <v>1822</v>
      </c>
    </row>
    <row r="109" spans="2:65" s="1" customFormat="1" ht="16.5" customHeight="1">
      <c r="B109" s="33"/>
      <c r="C109" s="132" t="s">
        <v>385</v>
      </c>
      <c r="D109" s="132" t="s">
        <v>184</v>
      </c>
      <c r="E109" s="133" t="s">
        <v>1142</v>
      </c>
      <c r="F109" s="134" t="s">
        <v>1143</v>
      </c>
      <c r="G109" s="135" t="s">
        <v>1082</v>
      </c>
      <c r="H109" s="136">
        <v>15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1823</v>
      </c>
    </row>
    <row r="110" spans="2:65" s="1" customFormat="1" ht="16.5" customHeight="1">
      <c r="B110" s="33"/>
      <c r="C110" s="132" t="s">
        <v>396</v>
      </c>
      <c r="D110" s="132" t="s">
        <v>184</v>
      </c>
      <c r="E110" s="133" t="s">
        <v>1145</v>
      </c>
      <c r="F110" s="134" t="s">
        <v>1146</v>
      </c>
      <c r="G110" s="135" t="s">
        <v>1082</v>
      </c>
      <c r="H110" s="136">
        <v>8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1824</v>
      </c>
    </row>
    <row r="111" spans="2:65" s="1" customFormat="1" ht="16.5" customHeight="1">
      <c r="B111" s="33"/>
      <c r="C111" s="132" t="s">
        <v>378</v>
      </c>
      <c r="D111" s="132" t="s">
        <v>184</v>
      </c>
      <c r="E111" s="133" t="s">
        <v>1148</v>
      </c>
      <c r="F111" s="134" t="s">
        <v>1149</v>
      </c>
      <c r="G111" s="135" t="s">
        <v>280</v>
      </c>
      <c r="H111" s="136">
        <v>290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1825</v>
      </c>
    </row>
    <row r="112" spans="2:65" s="1" customFormat="1" ht="16.5" customHeight="1">
      <c r="B112" s="33"/>
      <c r="C112" s="132" t="s">
        <v>322</v>
      </c>
      <c r="D112" s="132" t="s">
        <v>184</v>
      </c>
      <c r="E112" s="133" t="s">
        <v>531</v>
      </c>
      <c r="F112" s="134" t="s">
        <v>1151</v>
      </c>
      <c r="G112" s="135" t="s">
        <v>1082</v>
      </c>
      <c r="H112" s="136">
        <v>2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1826</v>
      </c>
    </row>
    <row r="113" spans="2:65" s="1" customFormat="1" ht="16.5" customHeight="1">
      <c r="B113" s="33"/>
      <c r="C113" s="132" t="s">
        <v>7</v>
      </c>
      <c r="D113" s="132" t="s">
        <v>184</v>
      </c>
      <c r="E113" s="133" t="s">
        <v>1153</v>
      </c>
      <c r="F113" s="134" t="s">
        <v>1154</v>
      </c>
      <c r="G113" s="135" t="s">
        <v>280</v>
      </c>
      <c r="H113" s="136">
        <v>24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1827</v>
      </c>
    </row>
    <row r="114" spans="2:65" s="1" customFormat="1" ht="16.5" customHeight="1">
      <c r="B114" s="33"/>
      <c r="C114" s="132" t="s">
        <v>359</v>
      </c>
      <c r="D114" s="132" t="s">
        <v>184</v>
      </c>
      <c r="E114" s="133" t="s">
        <v>1156</v>
      </c>
      <c r="F114" s="134" t="s">
        <v>1157</v>
      </c>
      <c r="G114" s="135" t="s">
        <v>280</v>
      </c>
      <c r="H114" s="136">
        <v>9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1828</v>
      </c>
    </row>
    <row r="115" spans="2:65" s="1" customFormat="1" ht="16.5" customHeight="1">
      <c r="B115" s="33"/>
      <c r="C115" s="132" t="s">
        <v>348</v>
      </c>
      <c r="D115" s="132" t="s">
        <v>184</v>
      </c>
      <c r="E115" s="133" t="s">
        <v>1159</v>
      </c>
      <c r="F115" s="134" t="s">
        <v>1112</v>
      </c>
      <c r="G115" s="135" t="s">
        <v>1082</v>
      </c>
      <c r="H115" s="136">
        <v>13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1829</v>
      </c>
    </row>
    <row r="116" spans="2:65" s="1" customFormat="1" ht="16.5" customHeight="1">
      <c r="B116" s="33"/>
      <c r="C116" s="132" t="s">
        <v>370</v>
      </c>
      <c r="D116" s="132" t="s">
        <v>184</v>
      </c>
      <c r="E116" s="133" t="s">
        <v>1164</v>
      </c>
      <c r="F116" s="134" t="s">
        <v>1165</v>
      </c>
      <c r="G116" s="135" t="s">
        <v>280</v>
      </c>
      <c r="H116" s="136">
        <v>40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1830</v>
      </c>
    </row>
    <row r="117" spans="2:65" s="1" customFormat="1" ht="16.5" customHeight="1">
      <c r="B117" s="33"/>
      <c r="C117" s="132" t="s">
        <v>402</v>
      </c>
      <c r="D117" s="132" t="s">
        <v>184</v>
      </c>
      <c r="E117" s="133" t="s">
        <v>1167</v>
      </c>
      <c r="F117" s="134" t="s">
        <v>1168</v>
      </c>
      <c r="G117" s="135" t="s">
        <v>1082</v>
      </c>
      <c r="H117" s="136">
        <v>1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1831</v>
      </c>
    </row>
    <row r="118" spans="2:65" s="1" customFormat="1" ht="16.5" customHeight="1">
      <c r="B118" s="33"/>
      <c r="C118" s="132" t="s">
        <v>329</v>
      </c>
      <c r="D118" s="132" t="s">
        <v>184</v>
      </c>
      <c r="E118" s="133" t="s">
        <v>1173</v>
      </c>
      <c r="F118" s="134" t="s">
        <v>1174</v>
      </c>
      <c r="G118" s="135" t="s">
        <v>1082</v>
      </c>
      <c r="H118" s="136">
        <v>1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1832</v>
      </c>
    </row>
    <row r="119" spans="2:65" s="1" customFormat="1" ht="16.5" customHeight="1">
      <c r="B119" s="33"/>
      <c r="C119" s="132" t="s">
        <v>317</v>
      </c>
      <c r="D119" s="132" t="s">
        <v>184</v>
      </c>
      <c r="E119" s="133" t="s">
        <v>1176</v>
      </c>
      <c r="F119" s="134" t="s">
        <v>1177</v>
      </c>
      <c r="G119" s="135" t="s">
        <v>1082</v>
      </c>
      <c r="H119" s="136">
        <v>10</v>
      </c>
      <c r="I119" s="137"/>
      <c r="J119" s="138">
        <f t="shared" si="10"/>
        <v>0</v>
      </c>
      <c r="K119" s="134" t="s">
        <v>20</v>
      </c>
      <c r="L119" s="33"/>
      <c r="M119" s="139" t="s">
        <v>20</v>
      </c>
      <c r="N119" s="140" t="s">
        <v>45</v>
      </c>
      <c r="P119" s="141">
        <f t="shared" si="11"/>
        <v>0</v>
      </c>
      <c r="Q119" s="141">
        <v>0</v>
      </c>
      <c r="R119" s="141">
        <f t="shared" si="12"/>
        <v>0</v>
      </c>
      <c r="S119" s="141">
        <v>0</v>
      </c>
      <c r="T119" s="142">
        <f t="shared" si="13"/>
        <v>0</v>
      </c>
      <c r="AR119" s="143" t="s">
        <v>189</v>
      </c>
      <c r="AT119" s="143" t="s">
        <v>184</v>
      </c>
      <c r="AU119" s="143" t="s">
        <v>22</v>
      </c>
      <c r="AY119" s="18" t="s">
        <v>181</v>
      </c>
      <c r="BE119" s="144">
        <f t="shared" si="14"/>
        <v>0</v>
      </c>
      <c r="BF119" s="144">
        <f t="shared" si="15"/>
        <v>0</v>
      </c>
      <c r="BG119" s="144">
        <f t="shared" si="16"/>
        <v>0</v>
      </c>
      <c r="BH119" s="144">
        <f t="shared" si="17"/>
        <v>0</v>
      </c>
      <c r="BI119" s="144">
        <f t="shared" si="18"/>
        <v>0</v>
      </c>
      <c r="BJ119" s="18" t="s">
        <v>22</v>
      </c>
      <c r="BK119" s="144">
        <f t="shared" si="19"/>
        <v>0</v>
      </c>
      <c r="BL119" s="18" t="s">
        <v>189</v>
      </c>
      <c r="BM119" s="143" t="s">
        <v>1833</v>
      </c>
    </row>
    <row r="120" spans="2:65" s="1" customFormat="1" ht="16.5" customHeight="1">
      <c r="B120" s="33"/>
      <c r="C120" s="132" t="s">
        <v>365</v>
      </c>
      <c r="D120" s="132" t="s">
        <v>184</v>
      </c>
      <c r="E120" s="133" t="s">
        <v>1182</v>
      </c>
      <c r="F120" s="134" t="s">
        <v>1183</v>
      </c>
      <c r="G120" s="135" t="s">
        <v>280</v>
      </c>
      <c r="H120" s="136">
        <v>0</v>
      </c>
      <c r="I120" s="137"/>
      <c r="J120" s="138">
        <f t="shared" si="10"/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si="11"/>
        <v>0</v>
      </c>
      <c r="Q120" s="141">
        <v>0</v>
      </c>
      <c r="R120" s="141">
        <f t="shared" si="12"/>
        <v>0</v>
      </c>
      <c r="S120" s="141">
        <v>0</v>
      </c>
      <c r="T120" s="142">
        <f t="shared" si="13"/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si="14"/>
        <v>0</v>
      </c>
      <c r="BF120" s="144">
        <f t="shared" si="15"/>
        <v>0</v>
      </c>
      <c r="BG120" s="144">
        <f t="shared" si="16"/>
        <v>0</v>
      </c>
      <c r="BH120" s="144">
        <f t="shared" si="17"/>
        <v>0</v>
      </c>
      <c r="BI120" s="144">
        <f t="shared" si="18"/>
        <v>0</v>
      </c>
      <c r="BJ120" s="18" t="s">
        <v>22</v>
      </c>
      <c r="BK120" s="144">
        <f t="shared" si="19"/>
        <v>0</v>
      </c>
      <c r="BL120" s="18" t="s">
        <v>189</v>
      </c>
      <c r="BM120" s="143" t="s">
        <v>1834</v>
      </c>
    </row>
    <row r="121" spans="2:65" s="1" customFormat="1" ht="16.5" customHeight="1">
      <c r="B121" s="33"/>
      <c r="C121" s="132" t="s">
        <v>337</v>
      </c>
      <c r="D121" s="132" t="s">
        <v>184</v>
      </c>
      <c r="E121" s="133" t="s">
        <v>1191</v>
      </c>
      <c r="F121" s="134" t="s">
        <v>1192</v>
      </c>
      <c r="G121" s="135" t="s">
        <v>1082</v>
      </c>
      <c r="H121" s="136">
        <v>6</v>
      </c>
      <c r="I121" s="137"/>
      <c r="J121" s="138">
        <f t="shared" si="1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11"/>
        <v>0</v>
      </c>
      <c r="Q121" s="141">
        <v>0</v>
      </c>
      <c r="R121" s="141">
        <f t="shared" si="12"/>
        <v>0</v>
      </c>
      <c r="S121" s="141">
        <v>0</v>
      </c>
      <c r="T121" s="142">
        <f t="shared" si="1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14"/>
        <v>0</v>
      </c>
      <c r="BF121" s="144">
        <f t="shared" si="15"/>
        <v>0</v>
      </c>
      <c r="BG121" s="144">
        <f t="shared" si="16"/>
        <v>0</v>
      </c>
      <c r="BH121" s="144">
        <f t="shared" si="17"/>
        <v>0</v>
      </c>
      <c r="BI121" s="144">
        <f t="shared" si="18"/>
        <v>0</v>
      </c>
      <c r="BJ121" s="18" t="s">
        <v>22</v>
      </c>
      <c r="BK121" s="144">
        <f t="shared" si="19"/>
        <v>0</v>
      </c>
      <c r="BL121" s="18" t="s">
        <v>189</v>
      </c>
      <c r="BM121" s="143" t="s">
        <v>1835</v>
      </c>
    </row>
    <row r="122" spans="2:65" s="11" customFormat="1" ht="25.9" customHeight="1">
      <c r="B122" s="120"/>
      <c r="D122" s="121" t="s">
        <v>73</v>
      </c>
      <c r="E122" s="122" t="s">
        <v>1194</v>
      </c>
      <c r="F122" s="122" t="s">
        <v>1195</v>
      </c>
      <c r="I122" s="123"/>
      <c r="J122" s="124">
        <f>BK122</f>
        <v>0</v>
      </c>
      <c r="L122" s="120"/>
      <c r="M122" s="125"/>
      <c r="P122" s="126">
        <f>SUM(P123:P127)</f>
        <v>0</v>
      </c>
      <c r="R122" s="126">
        <f>SUM(R123:R127)</f>
        <v>0</v>
      </c>
      <c r="T122" s="127">
        <f>SUM(T123:T127)</f>
        <v>0</v>
      </c>
      <c r="AR122" s="121" t="s">
        <v>22</v>
      </c>
      <c r="AT122" s="128" t="s">
        <v>73</v>
      </c>
      <c r="AU122" s="128" t="s">
        <v>74</v>
      </c>
      <c r="AY122" s="121" t="s">
        <v>181</v>
      </c>
      <c r="BK122" s="129">
        <f>SUM(BK123:BK127)</f>
        <v>0</v>
      </c>
    </row>
    <row r="123" spans="2:65" s="1" customFormat="1" ht="16.5" customHeight="1">
      <c r="B123" s="33"/>
      <c r="C123" s="132" t="s">
        <v>431</v>
      </c>
      <c r="D123" s="132" t="s">
        <v>184</v>
      </c>
      <c r="E123" s="133" t="s">
        <v>1072</v>
      </c>
      <c r="F123" s="134" t="s">
        <v>1197</v>
      </c>
      <c r="G123" s="135" t="s">
        <v>1070</v>
      </c>
      <c r="H123" s="136">
        <v>1</v>
      </c>
      <c r="I123" s="137"/>
      <c r="J123" s="138">
        <f>ROUND(I123*H123,2)</f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22</v>
      </c>
      <c r="BK123" s="144">
        <f>ROUND(I123*H123,2)</f>
        <v>0</v>
      </c>
      <c r="BL123" s="18" t="s">
        <v>189</v>
      </c>
      <c r="BM123" s="143" t="s">
        <v>1836</v>
      </c>
    </row>
    <row r="124" spans="2:65" s="1" customFormat="1" ht="16.5" customHeight="1">
      <c r="B124" s="33"/>
      <c r="C124" s="132" t="s">
        <v>436</v>
      </c>
      <c r="D124" s="132" t="s">
        <v>184</v>
      </c>
      <c r="E124" s="133" t="s">
        <v>1199</v>
      </c>
      <c r="F124" s="134" t="s">
        <v>1200</v>
      </c>
      <c r="G124" s="135" t="s">
        <v>1070</v>
      </c>
      <c r="H124" s="136">
        <v>1</v>
      </c>
      <c r="I124" s="137"/>
      <c r="J124" s="138">
        <f>ROUND(I124*H124,2)</f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22</v>
      </c>
      <c r="BK124" s="144">
        <f>ROUND(I124*H124,2)</f>
        <v>0</v>
      </c>
      <c r="BL124" s="18" t="s">
        <v>189</v>
      </c>
      <c r="BM124" s="143" t="s">
        <v>1837</v>
      </c>
    </row>
    <row r="125" spans="2:65" s="1" customFormat="1" ht="16.5" customHeight="1">
      <c r="B125" s="33"/>
      <c r="C125" s="132" t="s">
        <v>441</v>
      </c>
      <c r="D125" s="132" t="s">
        <v>184</v>
      </c>
      <c r="E125" s="133" t="s">
        <v>1202</v>
      </c>
      <c r="F125" s="134" t="s">
        <v>1203</v>
      </c>
      <c r="G125" s="135" t="s">
        <v>1070</v>
      </c>
      <c r="H125" s="136">
        <v>1</v>
      </c>
      <c r="I125" s="137"/>
      <c r="J125" s="138">
        <f>ROUND(I125*H125,2)</f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22</v>
      </c>
      <c r="BK125" s="144">
        <f>ROUND(I125*H125,2)</f>
        <v>0</v>
      </c>
      <c r="BL125" s="18" t="s">
        <v>189</v>
      </c>
      <c r="BM125" s="143" t="s">
        <v>1838</v>
      </c>
    </row>
    <row r="126" spans="2:65" s="1" customFormat="1" ht="16.5" customHeight="1">
      <c r="B126" s="33"/>
      <c r="C126" s="132" t="s">
        <v>418</v>
      </c>
      <c r="D126" s="132" t="s">
        <v>184</v>
      </c>
      <c r="E126" s="133" t="s">
        <v>1205</v>
      </c>
      <c r="F126" s="134" t="s">
        <v>1206</v>
      </c>
      <c r="G126" s="135" t="s">
        <v>1082</v>
      </c>
      <c r="H126" s="136">
        <v>1</v>
      </c>
      <c r="I126" s="137"/>
      <c r="J126" s="138">
        <f>ROUND(I126*H126,2)</f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22</v>
      </c>
      <c r="BK126" s="144">
        <f>ROUND(I126*H126,2)</f>
        <v>0</v>
      </c>
      <c r="BL126" s="18" t="s">
        <v>189</v>
      </c>
      <c r="BM126" s="143" t="s">
        <v>1839</v>
      </c>
    </row>
    <row r="127" spans="2:65" s="1" customFormat="1" ht="16.5" customHeight="1">
      <c r="B127" s="33"/>
      <c r="C127" s="132" t="s">
        <v>424</v>
      </c>
      <c r="D127" s="132" t="s">
        <v>184</v>
      </c>
      <c r="E127" s="133" t="s">
        <v>1208</v>
      </c>
      <c r="F127" s="134" t="s">
        <v>1209</v>
      </c>
      <c r="G127" s="135" t="s">
        <v>1082</v>
      </c>
      <c r="H127" s="136">
        <v>1</v>
      </c>
      <c r="I127" s="137"/>
      <c r="J127" s="138">
        <f>ROUND(I127*H127,2)</f>
        <v>0</v>
      </c>
      <c r="K127" s="134" t="s">
        <v>20</v>
      </c>
      <c r="L127" s="33"/>
      <c r="M127" s="190" t="s">
        <v>20</v>
      </c>
      <c r="N127" s="191" t="s">
        <v>45</v>
      </c>
      <c r="O127" s="192"/>
      <c r="P127" s="193">
        <f>O127*H127</f>
        <v>0</v>
      </c>
      <c r="Q127" s="193">
        <v>0</v>
      </c>
      <c r="R127" s="193">
        <f>Q127*H127</f>
        <v>0</v>
      </c>
      <c r="S127" s="193">
        <v>0</v>
      </c>
      <c r="T127" s="194">
        <f>S127*H127</f>
        <v>0</v>
      </c>
      <c r="AR127" s="143" t="s">
        <v>189</v>
      </c>
      <c r="AT127" s="143" t="s">
        <v>184</v>
      </c>
      <c r="AU127" s="143" t="s">
        <v>22</v>
      </c>
      <c r="AY127" s="18" t="s">
        <v>181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22</v>
      </c>
      <c r="BK127" s="144">
        <f>ROUND(I127*H127,2)</f>
        <v>0</v>
      </c>
      <c r="BL127" s="18" t="s">
        <v>189</v>
      </c>
      <c r="BM127" s="143" t="s">
        <v>1840</v>
      </c>
    </row>
    <row r="128" spans="2:65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33"/>
    </row>
  </sheetData>
  <sheetProtection algorithmName="SHA-512" hashValue="9Ony+eZIZdh6ijHndMfsBMjxX/RveYr975RBhegNjPsEw2Ijx4/Ivf9z9fuxPxjWWNVzrK/DUf3AI4nXmMYzJw==" saltValue="3qM4oB4DIl+2+MqLDTAKOKzaqqgfmWWLAsAEmY0TecnJsLcNqCdTh1riQhCBjDZuyEDugJPsghi7WSY9dggMwA==" spinCount="100000" sheet="1" objects="1" scenarios="1" formatColumns="0" formatRows="0" autoFilter="0"/>
  <autoFilter ref="C88:K127" xr:uid="{00000000-0009-0000-0000-000007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AT2" s="18" t="s">
        <v>109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142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5" t="str">
        <f>'Rekapitulace stavby'!K6</f>
        <v>ZŠ Milín - stavební úpravy hygienického zařízení</v>
      </c>
      <c r="F7" s="326"/>
      <c r="G7" s="326"/>
      <c r="H7" s="326"/>
      <c r="L7" s="21"/>
    </row>
    <row r="8" spans="2:46" ht="12" customHeight="1">
      <c r="B8" s="21"/>
      <c r="D8" s="28" t="s">
        <v>143</v>
      </c>
      <c r="L8" s="21"/>
    </row>
    <row r="9" spans="2:46" s="1" customFormat="1" ht="16.5" customHeight="1">
      <c r="B9" s="33"/>
      <c r="E9" s="325" t="s">
        <v>1536</v>
      </c>
      <c r="F9" s="327"/>
      <c r="G9" s="327"/>
      <c r="H9" s="327"/>
      <c r="L9" s="33"/>
    </row>
    <row r="10" spans="2:46" s="1" customFormat="1" ht="12" customHeight="1">
      <c r="B10" s="33"/>
      <c r="D10" s="28" t="s">
        <v>145</v>
      </c>
      <c r="L10" s="33"/>
    </row>
    <row r="11" spans="2:46" s="1" customFormat="1" ht="16.5" customHeight="1">
      <c r="B11" s="33"/>
      <c r="E11" s="284" t="s">
        <v>1841</v>
      </c>
      <c r="F11" s="327"/>
      <c r="G11" s="327"/>
      <c r="H11" s="327"/>
      <c r="L11" s="33"/>
    </row>
    <row r="12" spans="2:46" s="1" customFormat="1" ht="11.25">
      <c r="B12" s="33"/>
      <c r="L12" s="33"/>
    </row>
    <row r="13" spans="2:46" s="1" customFormat="1" ht="12" customHeight="1">
      <c r="B13" s="33"/>
      <c r="D13" s="28" t="s">
        <v>19</v>
      </c>
      <c r="F13" s="26" t="s">
        <v>20</v>
      </c>
      <c r="I13" s="28" t="s">
        <v>21</v>
      </c>
      <c r="J13" s="26" t="s">
        <v>20</v>
      </c>
      <c r="L13" s="33"/>
    </row>
    <row r="14" spans="2:46" s="1" customFormat="1" ht="12" customHeight="1">
      <c r="B14" s="33"/>
      <c r="D14" s="28" t="s">
        <v>23</v>
      </c>
      <c r="F14" s="26" t="s">
        <v>24</v>
      </c>
      <c r="I14" s="28" t="s">
        <v>25</v>
      </c>
      <c r="J14" s="50" t="str">
        <f>'Rekapitulace stavby'!AN8</f>
        <v>13. 4. 2025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29</v>
      </c>
      <c r="I16" s="28" t="s">
        <v>30</v>
      </c>
      <c r="J16" s="26" t="str">
        <f>IF('Rekapitulace stavby'!AN10="","",'Rekapitulace stavby'!AN10)</f>
        <v/>
      </c>
      <c r="L16" s="33"/>
    </row>
    <row r="17" spans="2:12" s="1" customFormat="1" ht="18" customHeight="1">
      <c r="B17" s="33"/>
      <c r="E17" s="26" t="str">
        <f>IF('Rekapitulace stavby'!E11="","",'Rekapitulace stavby'!E11)</f>
        <v xml:space="preserve"> </v>
      </c>
      <c r="I17" s="28" t="s">
        <v>32</v>
      </c>
      <c r="J17" s="26" t="str">
        <f>IF('Rekapitulace stavby'!AN11="","",'Rekapitulace stavby'!AN11)</f>
        <v/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33</v>
      </c>
      <c r="I19" s="28" t="s">
        <v>30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328" t="str">
        <f>'Rekapitulace stavby'!E14</f>
        <v>Vyplň údaj</v>
      </c>
      <c r="F20" s="309"/>
      <c r="G20" s="309"/>
      <c r="H20" s="309"/>
      <c r="I20" s="28" t="s">
        <v>32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35</v>
      </c>
      <c r="I22" s="28" t="s">
        <v>30</v>
      </c>
      <c r="J22" s="26" t="str">
        <f>IF('Rekapitulace stavby'!AN16="","",'Rekapitulace stavby'!AN16)</f>
        <v/>
      </c>
      <c r="L22" s="33"/>
    </row>
    <row r="23" spans="2:12" s="1" customFormat="1" ht="18" customHeight="1">
      <c r="B23" s="33"/>
      <c r="E23" s="26" t="str">
        <f>IF('Rekapitulace stavby'!E17="","",'Rekapitulace stavby'!E17)</f>
        <v xml:space="preserve"> </v>
      </c>
      <c r="I23" s="28" t="s">
        <v>32</v>
      </c>
      <c r="J23" s="26" t="str">
        <f>IF('Rekapitulace stavby'!AN17="","",'Rekapitulace stavby'!AN17)</f>
        <v/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37</v>
      </c>
      <c r="I25" s="28" t="s">
        <v>30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32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38</v>
      </c>
      <c r="L28" s="33"/>
    </row>
    <row r="29" spans="2:12" s="7" customFormat="1" ht="16.5" customHeight="1">
      <c r="B29" s="92"/>
      <c r="E29" s="314" t="s">
        <v>20</v>
      </c>
      <c r="F29" s="314"/>
      <c r="G29" s="314"/>
      <c r="H29" s="314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40</v>
      </c>
      <c r="J32" s="64">
        <f>ROUND(J89,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42</v>
      </c>
      <c r="I34" s="36" t="s">
        <v>41</v>
      </c>
      <c r="J34" s="36" t="s">
        <v>43</v>
      </c>
      <c r="L34" s="33"/>
    </row>
    <row r="35" spans="2:12" s="1" customFormat="1" ht="14.45" customHeight="1">
      <c r="B35" s="33"/>
      <c r="D35" s="53" t="s">
        <v>44</v>
      </c>
      <c r="E35" s="28" t="s">
        <v>45</v>
      </c>
      <c r="F35" s="84">
        <f>ROUND((SUM(BE89:BE145)),  2)</f>
        <v>0</v>
      </c>
      <c r="I35" s="94">
        <v>0.21</v>
      </c>
      <c r="J35" s="84">
        <f>ROUND(((SUM(BE89:BE145))*I35),  2)</f>
        <v>0</v>
      </c>
      <c r="L35" s="33"/>
    </row>
    <row r="36" spans="2:12" s="1" customFormat="1" ht="14.45" customHeight="1">
      <c r="B36" s="33"/>
      <c r="E36" s="28" t="s">
        <v>46</v>
      </c>
      <c r="F36" s="84">
        <f>ROUND((SUM(BF89:BF145)),  2)</f>
        <v>0</v>
      </c>
      <c r="I36" s="94">
        <v>0.12</v>
      </c>
      <c r="J36" s="84">
        <f>ROUND(((SUM(BF89:BF145))*I36),  2)</f>
        <v>0</v>
      </c>
      <c r="L36" s="33"/>
    </row>
    <row r="37" spans="2:12" s="1" customFormat="1" ht="14.45" hidden="1" customHeight="1">
      <c r="B37" s="33"/>
      <c r="E37" s="28" t="s">
        <v>47</v>
      </c>
      <c r="F37" s="84">
        <f>ROUND((SUM(BG89:BG145)),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48</v>
      </c>
      <c r="F38" s="84">
        <f>ROUND((SUM(BH89:BH145)),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49</v>
      </c>
      <c r="F39" s="84">
        <f>ROUND((SUM(BI89:BI145)),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50</v>
      </c>
      <c r="E41" s="55"/>
      <c r="F41" s="55"/>
      <c r="G41" s="97" t="s">
        <v>51</v>
      </c>
      <c r="H41" s="98" t="s">
        <v>52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147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325" t="str">
        <f>E7</f>
        <v>ZŠ Milín - stavební úpravy hygienického zařízení</v>
      </c>
      <c r="F50" s="326"/>
      <c r="G50" s="326"/>
      <c r="H50" s="326"/>
      <c r="L50" s="33"/>
    </row>
    <row r="51" spans="2:47" ht="12" customHeight="1">
      <c r="B51" s="21"/>
      <c r="C51" s="28" t="s">
        <v>143</v>
      </c>
      <c r="L51" s="21"/>
    </row>
    <row r="52" spans="2:47" s="1" customFormat="1" ht="16.5" customHeight="1">
      <c r="B52" s="33"/>
      <c r="E52" s="325" t="s">
        <v>1536</v>
      </c>
      <c r="F52" s="327"/>
      <c r="G52" s="327"/>
      <c r="H52" s="327"/>
      <c r="L52" s="33"/>
    </row>
    <row r="53" spans="2:47" s="1" customFormat="1" ht="12" customHeight="1">
      <c r="B53" s="33"/>
      <c r="C53" s="28" t="s">
        <v>145</v>
      </c>
      <c r="L53" s="33"/>
    </row>
    <row r="54" spans="2:47" s="1" customFormat="1" ht="16.5" customHeight="1">
      <c r="B54" s="33"/>
      <c r="E54" s="284" t="str">
        <f>E11</f>
        <v>SO_B2 - Vodovod, kanalizace a vytápění</v>
      </c>
      <c r="F54" s="327"/>
      <c r="G54" s="327"/>
      <c r="H54" s="327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23</v>
      </c>
      <c r="F56" s="26" t="str">
        <f>F14</f>
        <v>Milín</v>
      </c>
      <c r="I56" s="28" t="s">
        <v>25</v>
      </c>
      <c r="J56" s="50" t="str">
        <f>IF(J14="","",J14)</f>
        <v>13. 4. 2025</v>
      </c>
      <c r="L56" s="33"/>
    </row>
    <row r="57" spans="2:47" s="1" customFormat="1" ht="6.95" customHeight="1">
      <c r="B57" s="33"/>
      <c r="L57" s="33"/>
    </row>
    <row r="58" spans="2:47" s="1" customFormat="1" ht="15.2" customHeight="1">
      <c r="B58" s="33"/>
      <c r="C58" s="28" t="s">
        <v>29</v>
      </c>
      <c r="F58" s="26" t="str">
        <f>E17</f>
        <v xml:space="preserve"> </v>
      </c>
      <c r="I58" s="28" t="s">
        <v>35</v>
      </c>
      <c r="J58" s="31" t="str">
        <f>E23</f>
        <v xml:space="preserve"> </v>
      </c>
      <c r="L58" s="33"/>
    </row>
    <row r="59" spans="2:47" s="1" customFormat="1" ht="15.2" customHeight="1">
      <c r="B59" s="33"/>
      <c r="C59" s="28" t="s">
        <v>33</v>
      </c>
      <c r="F59" s="26" t="str">
        <f>IF(E20="","",E20)</f>
        <v>Vyplň údaj</v>
      </c>
      <c r="I59" s="28" t="s">
        <v>37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148</v>
      </c>
      <c r="D61" s="95"/>
      <c r="E61" s="95"/>
      <c r="F61" s="95"/>
      <c r="G61" s="95"/>
      <c r="H61" s="95"/>
      <c r="I61" s="95"/>
      <c r="J61" s="102" t="s">
        <v>149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72</v>
      </c>
      <c r="J63" s="64">
        <f>J89</f>
        <v>0</v>
      </c>
      <c r="L63" s="33"/>
      <c r="AU63" s="18" t="s">
        <v>150</v>
      </c>
    </row>
    <row r="64" spans="2:47" s="8" customFormat="1" ht="24.95" customHeight="1">
      <c r="B64" s="104"/>
      <c r="D64" s="105" t="s">
        <v>1212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>
      <c r="B65" s="104"/>
      <c r="D65" s="105" t="s">
        <v>1213</v>
      </c>
      <c r="E65" s="106"/>
      <c r="F65" s="106"/>
      <c r="G65" s="106"/>
      <c r="H65" s="106"/>
      <c r="I65" s="106"/>
      <c r="J65" s="107">
        <f>J102</f>
        <v>0</v>
      </c>
      <c r="L65" s="104"/>
    </row>
    <row r="66" spans="2:12" s="8" customFormat="1" ht="24.95" customHeight="1">
      <c r="B66" s="104"/>
      <c r="D66" s="105" t="s">
        <v>1214</v>
      </c>
      <c r="E66" s="106"/>
      <c r="F66" s="106"/>
      <c r="G66" s="106"/>
      <c r="H66" s="106"/>
      <c r="I66" s="106"/>
      <c r="J66" s="107">
        <f>J119</f>
        <v>0</v>
      </c>
      <c r="L66" s="104"/>
    </row>
    <row r="67" spans="2:12" s="8" customFormat="1" ht="24.95" customHeight="1">
      <c r="B67" s="104"/>
      <c r="D67" s="105" t="s">
        <v>1215</v>
      </c>
      <c r="E67" s="106"/>
      <c r="F67" s="106"/>
      <c r="G67" s="106"/>
      <c r="H67" s="106"/>
      <c r="I67" s="106"/>
      <c r="J67" s="107">
        <f>J127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166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25" t="str">
        <f>E7</f>
        <v>ZŠ Milín - stavební úpravy hygienického zařízení</v>
      </c>
      <c r="F77" s="326"/>
      <c r="G77" s="326"/>
      <c r="H77" s="326"/>
      <c r="L77" s="33"/>
    </row>
    <row r="78" spans="2:12" ht="12" customHeight="1">
      <c r="B78" s="21"/>
      <c r="C78" s="28" t="s">
        <v>143</v>
      </c>
      <c r="L78" s="21"/>
    </row>
    <row r="79" spans="2:12" s="1" customFormat="1" ht="16.5" customHeight="1">
      <c r="B79" s="33"/>
      <c r="E79" s="325" t="s">
        <v>1536</v>
      </c>
      <c r="F79" s="327"/>
      <c r="G79" s="327"/>
      <c r="H79" s="327"/>
      <c r="L79" s="33"/>
    </row>
    <row r="80" spans="2:12" s="1" customFormat="1" ht="12" customHeight="1">
      <c r="B80" s="33"/>
      <c r="C80" s="28" t="s">
        <v>145</v>
      </c>
      <c r="L80" s="33"/>
    </row>
    <row r="81" spans="2:65" s="1" customFormat="1" ht="16.5" customHeight="1">
      <c r="B81" s="33"/>
      <c r="E81" s="284" t="str">
        <f>E11</f>
        <v>SO_B2 - Vodovod, kanalizace a vytápění</v>
      </c>
      <c r="F81" s="327"/>
      <c r="G81" s="327"/>
      <c r="H81" s="327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23</v>
      </c>
      <c r="F83" s="26" t="str">
        <f>F14</f>
        <v>Milín</v>
      </c>
      <c r="I83" s="28" t="s">
        <v>25</v>
      </c>
      <c r="J83" s="50" t="str">
        <f>IF(J14="","",J14)</f>
        <v>13. 4. 2025</v>
      </c>
      <c r="L83" s="33"/>
    </row>
    <row r="84" spans="2:65" s="1" customFormat="1" ht="6.95" customHeight="1">
      <c r="B84" s="33"/>
      <c r="L84" s="33"/>
    </row>
    <row r="85" spans="2:65" s="1" customFormat="1" ht="15.2" customHeight="1">
      <c r="B85" s="33"/>
      <c r="C85" s="28" t="s">
        <v>29</v>
      </c>
      <c r="F85" s="26" t="str">
        <f>E17</f>
        <v xml:space="preserve"> </v>
      </c>
      <c r="I85" s="28" t="s">
        <v>35</v>
      </c>
      <c r="J85" s="31" t="str">
        <f>E23</f>
        <v xml:space="preserve"> </v>
      </c>
      <c r="L85" s="33"/>
    </row>
    <row r="86" spans="2:65" s="1" customFormat="1" ht="15.2" customHeight="1">
      <c r="B86" s="33"/>
      <c r="C86" s="28" t="s">
        <v>33</v>
      </c>
      <c r="F86" s="26" t="str">
        <f>IF(E20="","",E20)</f>
        <v>Vyplň údaj</v>
      </c>
      <c r="I86" s="28" t="s">
        <v>37</v>
      </c>
      <c r="J86" s="31" t="str">
        <f>E26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167</v>
      </c>
      <c r="D88" s="114" t="s">
        <v>59</v>
      </c>
      <c r="E88" s="114" t="s">
        <v>55</v>
      </c>
      <c r="F88" s="114" t="s">
        <v>56</v>
      </c>
      <c r="G88" s="114" t="s">
        <v>168</v>
      </c>
      <c r="H88" s="114" t="s">
        <v>169</v>
      </c>
      <c r="I88" s="114" t="s">
        <v>170</v>
      </c>
      <c r="J88" s="114" t="s">
        <v>149</v>
      </c>
      <c r="K88" s="115" t="s">
        <v>171</v>
      </c>
      <c r="L88" s="112"/>
      <c r="M88" s="57" t="s">
        <v>20</v>
      </c>
      <c r="N88" s="58" t="s">
        <v>44</v>
      </c>
      <c r="O88" s="58" t="s">
        <v>172</v>
      </c>
      <c r="P88" s="58" t="s">
        <v>173</v>
      </c>
      <c r="Q88" s="58" t="s">
        <v>174</v>
      </c>
      <c r="R88" s="58" t="s">
        <v>175</v>
      </c>
      <c r="S88" s="58" t="s">
        <v>176</v>
      </c>
      <c r="T88" s="59" t="s">
        <v>177</v>
      </c>
    </row>
    <row r="89" spans="2:65" s="1" customFormat="1" ht="22.9" customHeight="1">
      <c r="B89" s="33"/>
      <c r="C89" s="62" t="s">
        <v>178</v>
      </c>
      <c r="J89" s="116">
        <f>BK89</f>
        <v>0</v>
      </c>
      <c r="L89" s="33"/>
      <c r="M89" s="60"/>
      <c r="N89" s="51"/>
      <c r="O89" s="51"/>
      <c r="P89" s="117">
        <f>P90+P102+P119+P127</f>
        <v>0</v>
      </c>
      <c r="Q89" s="51"/>
      <c r="R89" s="117">
        <f>R90+R102+R119+R127</f>
        <v>0</v>
      </c>
      <c r="S89" s="51"/>
      <c r="T89" s="118">
        <f>T90+T102+T119+T127</f>
        <v>0</v>
      </c>
      <c r="AT89" s="18" t="s">
        <v>73</v>
      </c>
      <c r="AU89" s="18" t="s">
        <v>150</v>
      </c>
      <c r="BK89" s="119">
        <f>BK90+BK102+BK119+BK127</f>
        <v>0</v>
      </c>
    </row>
    <row r="90" spans="2:65" s="11" customFormat="1" ht="25.9" customHeight="1">
      <c r="B90" s="120"/>
      <c r="D90" s="121" t="s">
        <v>73</v>
      </c>
      <c r="E90" s="122" t="s">
        <v>1066</v>
      </c>
      <c r="F90" s="122" t="s">
        <v>1216</v>
      </c>
      <c r="I90" s="123"/>
      <c r="J90" s="124">
        <f>BK90</f>
        <v>0</v>
      </c>
      <c r="L90" s="120"/>
      <c r="M90" s="125"/>
      <c r="P90" s="126">
        <f>SUM(P91:P101)</f>
        <v>0</v>
      </c>
      <c r="R90" s="126">
        <f>SUM(R91:R101)</f>
        <v>0</v>
      </c>
      <c r="T90" s="127">
        <f>SUM(T91:T101)</f>
        <v>0</v>
      </c>
      <c r="AR90" s="121" t="s">
        <v>22</v>
      </c>
      <c r="AT90" s="128" t="s">
        <v>73</v>
      </c>
      <c r="AU90" s="128" t="s">
        <v>74</v>
      </c>
      <c r="AY90" s="121" t="s">
        <v>181</v>
      </c>
      <c r="BK90" s="129">
        <f>SUM(BK91:BK101)</f>
        <v>0</v>
      </c>
    </row>
    <row r="91" spans="2:65" s="1" customFormat="1" ht="16.5" customHeight="1">
      <c r="B91" s="33"/>
      <c r="C91" s="132" t="s">
        <v>189</v>
      </c>
      <c r="D91" s="132" t="s">
        <v>184</v>
      </c>
      <c r="E91" s="133" t="s">
        <v>1842</v>
      </c>
      <c r="F91" s="134" t="s">
        <v>1280</v>
      </c>
      <c r="G91" s="135" t="s">
        <v>1082</v>
      </c>
      <c r="H91" s="136">
        <v>3</v>
      </c>
      <c r="I91" s="137"/>
      <c r="J91" s="138">
        <f t="shared" ref="J91:J101" si="0">ROUND(I91*H91,2)</f>
        <v>0</v>
      </c>
      <c r="K91" s="134" t="s">
        <v>20</v>
      </c>
      <c r="L91" s="33"/>
      <c r="M91" s="139" t="s">
        <v>20</v>
      </c>
      <c r="N91" s="140" t="s">
        <v>45</v>
      </c>
      <c r="P91" s="141">
        <f t="shared" ref="P91:P101" si="1">O91*H91</f>
        <v>0</v>
      </c>
      <c r="Q91" s="141">
        <v>0</v>
      </c>
      <c r="R91" s="141">
        <f t="shared" ref="R91:R101" si="2">Q91*H91</f>
        <v>0</v>
      </c>
      <c r="S91" s="141">
        <v>0</v>
      </c>
      <c r="T91" s="142">
        <f t="shared" ref="T91:T101" si="3">S91*H91</f>
        <v>0</v>
      </c>
      <c r="AR91" s="143" t="s">
        <v>189</v>
      </c>
      <c r="AT91" s="143" t="s">
        <v>184</v>
      </c>
      <c r="AU91" s="143" t="s">
        <v>22</v>
      </c>
      <c r="AY91" s="18" t="s">
        <v>181</v>
      </c>
      <c r="BE91" s="144">
        <f t="shared" ref="BE91:BE101" si="4">IF(N91="základní",J91,0)</f>
        <v>0</v>
      </c>
      <c r="BF91" s="144">
        <f t="shared" ref="BF91:BF101" si="5">IF(N91="snížená",J91,0)</f>
        <v>0</v>
      </c>
      <c r="BG91" s="144">
        <f t="shared" ref="BG91:BG101" si="6">IF(N91="zákl. přenesená",J91,0)</f>
        <v>0</v>
      </c>
      <c r="BH91" s="144">
        <f t="shared" ref="BH91:BH101" si="7">IF(N91="sníž. přenesená",J91,0)</f>
        <v>0</v>
      </c>
      <c r="BI91" s="144">
        <f t="shared" ref="BI91:BI101" si="8">IF(N91="nulová",J91,0)</f>
        <v>0</v>
      </c>
      <c r="BJ91" s="18" t="s">
        <v>22</v>
      </c>
      <c r="BK91" s="144">
        <f t="shared" ref="BK91:BK101" si="9">ROUND(I91*H91,2)</f>
        <v>0</v>
      </c>
      <c r="BL91" s="18" t="s">
        <v>189</v>
      </c>
      <c r="BM91" s="143" t="s">
        <v>1843</v>
      </c>
    </row>
    <row r="92" spans="2:65" s="1" customFormat="1" ht="16.5" customHeight="1">
      <c r="B92" s="33"/>
      <c r="C92" s="132" t="s">
        <v>216</v>
      </c>
      <c r="D92" s="132" t="s">
        <v>184</v>
      </c>
      <c r="E92" s="133" t="s">
        <v>1844</v>
      </c>
      <c r="F92" s="134" t="s">
        <v>1845</v>
      </c>
      <c r="G92" s="135" t="s">
        <v>1082</v>
      </c>
      <c r="H92" s="136">
        <v>3</v>
      </c>
      <c r="I92" s="137"/>
      <c r="J92" s="138">
        <f t="shared" si="0"/>
        <v>0</v>
      </c>
      <c r="K92" s="134" t="s">
        <v>20</v>
      </c>
      <c r="L92" s="33"/>
      <c r="M92" s="139" t="s">
        <v>20</v>
      </c>
      <c r="N92" s="140" t="s">
        <v>45</v>
      </c>
      <c r="P92" s="141">
        <f t="shared" si="1"/>
        <v>0</v>
      </c>
      <c r="Q92" s="141">
        <v>0</v>
      </c>
      <c r="R92" s="141">
        <f t="shared" si="2"/>
        <v>0</v>
      </c>
      <c r="S92" s="141">
        <v>0</v>
      </c>
      <c r="T92" s="142">
        <f t="shared" si="3"/>
        <v>0</v>
      </c>
      <c r="AR92" s="143" t="s">
        <v>189</v>
      </c>
      <c r="AT92" s="143" t="s">
        <v>184</v>
      </c>
      <c r="AU92" s="143" t="s">
        <v>22</v>
      </c>
      <c r="AY92" s="18" t="s">
        <v>181</v>
      </c>
      <c r="BE92" s="144">
        <f t="shared" si="4"/>
        <v>0</v>
      </c>
      <c r="BF92" s="144">
        <f t="shared" si="5"/>
        <v>0</v>
      </c>
      <c r="BG92" s="144">
        <f t="shared" si="6"/>
        <v>0</v>
      </c>
      <c r="BH92" s="144">
        <f t="shared" si="7"/>
        <v>0</v>
      </c>
      <c r="BI92" s="144">
        <f t="shared" si="8"/>
        <v>0</v>
      </c>
      <c r="BJ92" s="18" t="s">
        <v>22</v>
      </c>
      <c r="BK92" s="144">
        <f t="shared" si="9"/>
        <v>0</v>
      </c>
      <c r="BL92" s="18" t="s">
        <v>189</v>
      </c>
      <c r="BM92" s="143" t="s">
        <v>1846</v>
      </c>
    </row>
    <row r="93" spans="2:65" s="1" customFormat="1" ht="16.5" customHeight="1">
      <c r="B93" s="33"/>
      <c r="C93" s="132" t="s">
        <v>222</v>
      </c>
      <c r="D93" s="132" t="s">
        <v>184</v>
      </c>
      <c r="E93" s="133" t="s">
        <v>1847</v>
      </c>
      <c r="F93" s="134" t="s">
        <v>1277</v>
      </c>
      <c r="G93" s="135" t="s">
        <v>1239</v>
      </c>
      <c r="H93" s="136">
        <v>20</v>
      </c>
      <c r="I93" s="137"/>
      <c r="J93" s="138">
        <f t="shared" si="0"/>
        <v>0</v>
      </c>
      <c r="K93" s="134" t="s">
        <v>20</v>
      </c>
      <c r="L93" s="33"/>
      <c r="M93" s="139" t="s">
        <v>20</v>
      </c>
      <c r="N93" s="140" t="s">
        <v>45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189</v>
      </c>
      <c r="AT93" s="143" t="s">
        <v>184</v>
      </c>
      <c r="AU93" s="143" t="s">
        <v>22</v>
      </c>
      <c r="AY93" s="18" t="s">
        <v>181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8" t="s">
        <v>22</v>
      </c>
      <c r="BK93" s="144">
        <f t="shared" si="9"/>
        <v>0</v>
      </c>
      <c r="BL93" s="18" t="s">
        <v>189</v>
      </c>
      <c r="BM93" s="143" t="s">
        <v>1848</v>
      </c>
    </row>
    <row r="94" spans="2:65" s="1" customFormat="1" ht="16.5" customHeight="1">
      <c r="B94" s="33"/>
      <c r="C94" s="132" t="s">
        <v>27</v>
      </c>
      <c r="D94" s="132" t="s">
        <v>184</v>
      </c>
      <c r="E94" s="133" t="s">
        <v>1849</v>
      </c>
      <c r="F94" s="134" t="s">
        <v>478</v>
      </c>
      <c r="G94" s="135" t="s">
        <v>1070</v>
      </c>
      <c r="H94" s="136">
        <v>1</v>
      </c>
      <c r="I94" s="137"/>
      <c r="J94" s="138">
        <f t="shared" si="0"/>
        <v>0</v>
      </c>
      <c r="K94" s="134" t="s">
        <v>20</v>
      </c>
      <c r="L94" s="33"/>
      <c r="M94" s="139" t="s">
        <v>20</v>
      </c>
      <c r="N94" s="140" t="s">
        <v>45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189</v>
      </c>
      <c r="AT94" s="143" t="s">
        <v>184</v>
      </c>
      <c r="AU94" s="143" t="s">
        <v>22</v>
      </c>
      <c r="AY94" s="18" t="s">
        <v>181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8" t="s">
        <v>22</v>
      </c>
      <c r="BK94" s="144">
        <f t="shared" si="9"/>
        <v>0</v>
      </c>
      <c r="BL94" s="18" t="s">
        <v>189</v>
      </c>
      <c r="BM94" s="143" t="s">
        <v>1850</v>
      </c>
    </row>
    <row r="95" spans="2:65" s="1" customFormat="1" ht="16.5" customHeight="1">
      <c r="B95" s="33"/>
      <c r="C95" s="132" t="s">
        <v>22</v>
      </c>
      <c r="D95" s="132" t="s">
        <v>184</v>
      </c>
      <c r="E95" s="133" t="s">
        <v>1217</v>
      </c>
      <c r="F95" s="134" t="s">
        <v>1218</v>
      </c>
      <c r="G95" s="135" t="s">
        <v>280</v>
      </c>
      <c r="H95" s="136">
        <v>9</v>
      </c>
      <c r="I95" s="137"/>
      <c r="J95" s="138">
        <f t="shared" si="0"/>
        <v>0</v>
      </c>
      <c r="K95" s="134" t="s">
        <v>20</v>
      </c>
      <c r="L95" s="33"/>
      <c r="M95" s="139" t="s">
        <v>20</v>
      </c>
      <c r="N95" s="140" t="s">
        <v>45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189</v>
      </c>
      <c r="AT95" s="143" t="s">
        <v>184</v>
      </c>
      <c r="AU95" s="143" t="s">
        <v>22</v>
      </c>
      <c r="AY95" s="18" t="s">
        <v>181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8" t="s">
        <v>22</v>
      </c>
      <c r="BK95" s="144">
        <f t="shared" si="9"/>
        <v>0</v>
      </c>
      <c r="BL95" s="18" t="s">
        <v>189</v>
      </c>
      <c r="BM95" s="143" t="s">
        <v>1851</v>
      </c>
    </row>
    <row r="96" spans="2:65" s="1" customFormat="1" ht="16.5" customHeight="1">
      <c r="B96" s="33"/>
      <c r="C96" s="132" t="s">
        <v>82</v>
      </c>
      <c r="D96" s="132" t="s">
        <v>184</v>
      </c>
      <c r="E96" s="133" t="s">
        <v>1220</v>
      </c>
      <c r="F96" s="134" t="s">
        <v>1221</v>
      </c>
      <c r="G96" s="135" t="s">
        <v>280</v>
      </c>
      <c r="H96" s="136">
        <v>13</v>
      </c>
      <c r="I96" s="137"/>
      <c r="J96" s="138">
        <f t="shared" si="0"/>
        <v>0</v>
      </c>
      <c r="K96" s="134" t="s">
        <v>20</v>
      </c>
      <c r="L96" s="33"/>
      <c r="M96" s="139" t="s">
        <v>20</v>
      </c>
      <c r="N96" s="140" t="s">
        <v>45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189</v>
      </c>
      <c r="AT96" s="143" t="s">
        <v>184</v>
      </c>
      <c r="AU96" s="143" t="s">
        <v>22</v>
      </c>
      <c r="AY96" s="18" t="s">
        <v>181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8" t="s">
        <v>22</v>
      </c>
      <c r="BK96" s="144">
        <f t="shared" si="9"/>
        <v>0</v>
      </c>
      <c r="BL96" s="18" t="s">
        <v>189</v>
      </c>
      <c r="BM96" s="143" t="s">
        <v>1852</v>
      </c>
    </row>
    <row r="97" spans="2:65" s="1" customFormat="1" ht="16.5" customHeight="1">
      <c r="B97" s="33"/>
      <c r="C97" s="132" t="s">
        <v>182</v>
      </c>
      <c r="D97" s="132" t="s">
        <v>184</v>
      </c>
      <c r="E97" s="133" t="s">
        <v>1223</v>
      </c>
      <c r="F97" s="134" t="s">
        <v>1224</v>
      </c>
      <c r="G97" s="135" t="s">
        <v>280</v>
      </c>
      <c r="H97" s="136">
        <v>32</v>
      </c>
      <c r="I97" s="137"/>
      <c r="J97" s="138">
        <f t="shared" si="0"/>
        <v>0</v>
      </c>
      <c r="K97" s="134" t="s">
        <v>20</v>
      </c>
      <c r="L97" s="33"/>
      <c r="M97" s="139" t="s">
        <v>20</v>
      </c>
      <c r="N97" s="140" t="s">
        <v>45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189</v>
      </c>
      <c r="AT97" s="143" t="s">
        <v>184</v>
      </c>
      <c r="AU97" s="143" t="s">
        <v>22</v>
      </c>
      <c r="AY97" s="18" t="s">
        <v>181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8" t="s">
        <v>22</v>
      </c>
      <c r="BK97" s="144">
        <f t="shared" si="9"/>
        <v>0</v>
      </c>
      <c r="BL97" s="18" t="s">
        <v>189</v>
      </c>
      <c r="BM97" s="143" t="s">
        <v>1853</v>
      </c>
    </row>
    <row r="98" spans="2:65" s="1" customFormat="1" ht="16.5" customHeight="1">
      <c r="B98" s="33"/>
      <c r="C98" s="132" t="s">
        <v>231</v>
      </c>
      <c r="D98" s="132" t="s">
        <v>184</v>
      </c>
      <c r="E98" s="133" t="s">
        <v>1234</v>
      </c>
      <c r="F98" s="134" t="s">
        <v>1235</v>
      </c>
      <c r="G98" s="135" t="s">
        <v>1082</v>
      </c>
      <c r="H98" s="136">
        <v>12</v>
      </c>
      <c r="I98" s="137"/>
      <c r="J98" s="138">
        <f t="shared" si="0"/>
        <v>0</v>
      </c>
      <c r="K98" s="134" t="s">
        <v>20</v>
      </c>
      <c r="L98" s="33"/>
      <c r="M98" s="139" t="s">
        <v>20</v>
      </c>
      <c r="N98" s="140" t="s">
        <v>45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189</v>
      </c>
      <c r="AT98" s="143" t="s">
        <v>184</v>
      </c>
      <c r="AU98" s="143" t="s">
        <v>22</v>
      </c>
      <c r="AY98" s="18" t="s">
        <v>181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8" t="s">
        <v>22</v>
      </c>
      <c r="BK98" s="144">
        <f t="shared" si="9"/>
        <v>0</v>
      </c>
      <c r="BL98" s="18" t="s">
        <v>189</v>
      </c>
      <c r="BM98" s="143" t="s">
        <v>1854</v>
      </c>
    </row>
    <row r="99" spans="2:65" s="1" customFormat="1" ht="16.5" customHeight="1">
      <c r="B99" s="33"/>
      <c r="C99" s="132" t="s">
        <v>262</v>
      </c>
      <c r="D99" s="132" t="s">
        <v>184</v>
      </c>
      <c r="E99" s="133" t="s">
        <v>1241</v>
      </c>
      <c r="F99" s="134" t="s">
        <v>1242</v>
      </c>
      <c r="G99" s="135" t="s">
        <v>1070</v>
      </c>
      <c r="H99" s="136">
        <v>3</v>
      </c>
      <c r="I99" s="137"/>
      <c r="J99" s="138">
        <f t="shared" si="0"/>
        <v>0</v>
      </c>
      <c r="K99" s="134" t="s">
        <v>20</v>
      </c>
      <c r="L99" s="33"/>
      <c r="M99" s="139" t="s">
        <v>20</v>
      </c>
      <c r="N99" s="140" t="s">
        <v>45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189</v>
      </c>
      <c r="AT99" s="143" t="s">
        <v>184</v>
      </c>
      <c r="AU99" s="143" t="s">
        <v>22</v>
      </c>
      <c r="AY99" s="18" t="s">
        <v>181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8" t="s">
        <v>22</v>
      </c>
      <c r="BK99" s="144">
        <f t="shared" si="9"/>
        <v>0</v>
      </c>
      <c r="BL99" s="18" t="s">
        <v>189</v>
      </c>
      <c r="BM99" s="143" t="s">
        <v>1855</v>
      </c>
    </row>
    <row r="100" spans="2:65" s="1" customFormat="1" ht="16.5" customHeight="1">
      <c r="B100" s="33"/>
      <c r="C100" s="132" t="s">
        <v>267</v>
      </c>
      <c r="D100" s="132" t="s">
        <v>184</v>
      </c>
      <c r="E100" s="133" t="s">
        <v>1244</v>
      </c>
      <c r="F100" s="134" t="s">
        <v>1245</v>
      </c>
      <c r="G100" s="135" t="s">
        <v>280</v>
      </c>
      <c r="H100" s="136">
        <v>54</v>
      </c>
      <c r="I100" s="137"/>
      <c r="J100" s="138">
        <f t="shared" si="0"/>
        <v>0</v>
      </c>
      <c r="K100" s="134" t="s">
        <v>20</v>
      </c>
      <c r="L100" s="33"/>
      <c r="M100" s="139" t="s">
        <v>20</v>
      </c>
      <c r="N100" s="140" t="s">
        <v>45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189</v>
      </c>
      <c r="AT100" s="143" t="s">
        <v>184</v>
      </c>
      <c r="AU100" s="143" t="s">
        <v>22</v>
      </c>
      <c r="AY100" s="18" t="s">
        <v>181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8" t="s">
        <v>22</v>
      </c>
      <c r="BK100" s="144">
        <f t="shared" si="9"/>
        <v>0</v>
      </c>
      <c r="BL100" s="18" t="s">
        <v>189</v>
      </c>
      <c r="BM100" s="143" t="s">
        <v>1856</v>
      </c>
    </row>
    <row r="101" spans="2:65" s="1" customFormat="1" ht="16.5" customHeight="1">
      <c r="B101" s="33"/>
      <c r="C101" s="132" t="s">
        <v>277</v>
      </c>
      <c r="D101" s="132" t="s">
        <v>184</v>
      </c>
      <c r="E101" s="133" t="s">
        <v>1249</v>
      </c>
      <c r="F101" s="134" t="s">
        <v>1250</v>
      </c>
      <c r="G101" s="135" t="s">
        <v>1251</v>
      </c>
      <c r="H101" s="136">
        <v>15</v>
      </c>
      <c r="I101" s="137"/>
      <c r="J101" s="138">
        <f t="shared" si="0"/>
        <v>0</v>
      </c>
      <c r="K101" s="134" t="s">
        <v>20</v>
      </c>
      <c r="L101" s="33"/>
      <c r="M101" s="139" t="s">
        <v>20</v>
      </c>
      <c r="N101" s="140" t="s">
        <v>45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189</v>
      </c>
      <c r="AT101" s="143" t="s">
        <v>184</v>
      </c>
      <c r="AU101" s="143" t="s">
        <v>22</v>
      </c>
      <c r="AY101" s="18" t="s">
        <v>181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8" t="s">
        <v>22</v>
      </c>
      <c r="BK101" s="144">
        <f t="shared" si="9"/>
        <v>0</v>
      </c>
      <c r="BL101" s="18" t="s">
        <v>189</v>
      </c>
      <c r="BM101" s="143" t="s">
        <v>1857</v>
      </c>
    </row>
    <row r="102" spans="2:65" s="11" customFormat="1" ht="25.9" customHeight="1">
      <c r="B102" s="120"/>
      <c r="D102" s="121" t="s">
        <v>73</v>
      </c>
      <c r="E102" s="122" t="s">
        <v>1138</v>
      </c>
      <c r="F102" s="122" t="s">
        <v>1253</v>
      </c>
      <c r="I102" s="123"/>
      <c r="J102" s="124">
        <f>BK102</f>
        <v>0</v>
      </c>
      <c r="L102" s="120"/>
      <c r="M102" s="125"/>
      <c r="P102" s="126">
        <f>SUM(P103:P118)</f>
        <v>0</v>
      </c>
      <c r="R102" s="126">
        <f>SUM(R103:R118)</f>
        <v>0</v>
      </c>
      <c r="T102" s="127">
        <f>SUM(T103:T118)</f>
        <v>0</v>
      </c>
      <c r="AR102" s="121" t="s">
        <v>22</v>
      </c>
      <c r="AT102" s="128" t="s">
        <v>73</v>
      </c>
      <c r="AU102" s="128" t="s">
        <v>74</v>
      </c>
      <c r="AY102" s="121" t="s">
        <v>181</v>
      </c>
      <c r="BK102" s="129">
        <f>SUM(BK103:BK118)</f>
        <v>0</v>
      </c>
    </row>
    <row r="103" spans="2:65" s="1" customFormat="1" ht="16.5" customHeight="1">
      <c r="B103" s="33"/>
      <c r="C103" s="132" t="s">
        <v>378</v>
      </c>
      <c r="D103" s="132" t="s">
        <v>184</v>
      </c>
      <c r="E103" s="133" t="s">
        <v>1254</v>
      </c>
      <c r="F103" s="134" t="s">
        <v>1255</v>
      </c>
      <c r="G103" s="135" t="s">
        <v>1082</v>
      </c>
      <c r="H103" s="136">
        <v>10</v>
      </c>
      <c r="I103" s="137"/>
      <c r="J103" s="138">
        <f t="shared" ref="J103:J118" si="10">ROUND(I103*H103,2)</f>
        <v>0</v>
      </c>
      <c r="K103" s="134" t="s">
        <v>20</v>
      </c>
      <c r="L103" s="33"/>
      <c r="M103" s="139" t="s">
        <v>20</v>
      </c>
      <c r="N103" s="140" t="s">
        <v>45</v>
      </c>
      <c r="P103" s="141">
        <f t="shared" ref="P103:P118" si="11">O103*H103</f>
        <v>0</v>
      </c>
      <c r="Q103" s="141">
        <v>0</v>
      </c>
      <c r="R103" s="141">
        <f t="shared" ref="R103:R118" si="12">Q103*H103</f>
        <v>0</v>
      </c>
      <c r="S103" s="141">
        <v>0</v>
      </c>
      <c r="T103" s="142">
        <f t="shared" ref="T103:T118" si="13">S103*H103</f>
        <v>0</v>
      </c>
      <c r="AR103" s="143" t="s">
        <v>189</v>
      </c>
      <c r="AT103" s="143" t="s">
        <v>184</v>
      </c>
      <c r="AU103" s="143" t="s">
        <v>22</v>
      </c>
      <c r="AY103" s="18" t="s">
        <v>181</v>
      </c>
      <c r="BE103" s="144">
        <f t="shared" ref="BE103:BE118" si="14">IF(N103="základní",J103,0)</f>
        <v>0</v>
      </c>
      <c r="BF103" s="144">
        <f t="shared" ref="BF103:BF118" si="15">IF(N103="snížená",J103,0)</f>
        <v>0</v>
      </c>
      <c r="BG103" s="144">
        <f t="shared" ref="BG103:BG118" si="16">IF(N103="zákl. přenesená",J103,0)</f>
        <v>0</v>
      </c>
      <c r="BH103" s="144">
        <f t="shared" ref="BH103:BH118" si="17">IF(N103="sníž. přenesená",J103,0)</f>
        <v>0</v>
      </c>
      <c r="BI103" s="144">
        <f t="shared" ref="BI103:BI118" si="18">IF(N103="nulová",J103,0)</f>
        <v>0</v>
      </c>
      <c r="BJ103" s="18" t="s">
        <v>22</v>
      </c>
      <c r="BK103" s="144">
        <f t="shared" ref="BK103:BK118" si="19">ROUND(I103*H103,2)</f>
        <v>0</v>
      </c>
      <c r="BL103" s="18" t="s">
        <v>189</v>
      </c>
      <c r="BM103" s="143" t="s">
        <v>1858</v>
      </c>
    </row>
    <row r="104" spans="2:65" s="1" customFormat="1" ht="16.5" customHeight="1">
      <c r="B104" s="33"/>
      <c r="C104" s="132" t="s">
        <v>329</v>
      </c>
      <c r="D104" s="132" t="s">
        <v>184</v>
      </c>
      <c r="E104" s="133" t="s">
        <v>1847</v>
      </c>
      <c r="F104" s="134" t="s">
        <v>1277</v>
      </c>
      <c r="G104" s="135" t="s">
        <v>1239</v>
      </c>
      <c r="H104" s="136">
        <v>30</v>
      </c>
      <c r="I104" s="137"/>
      <c r="J104" s="138">
        <f t="shared" si="10"/>
        <v>0</v>
      </c>
      <c r="K104" s="134" t="s">
        <v>20</v>
      </c>
      <c r="L104" s="33"/>
      <c r="M104" s="139" t="s">
        <v>20</v>
      </c>
      <c r="N104" s="140" t="s">
        <v>45</v>
      </c>
      <c r="P104" s="141">
        <f t="shared" si="11"/>
        <v>0</v>
      </c>
      <c r="Q104" s="141">
        <v>0</v>
      </c>
      <c r="R104" s="141">
        <f t="shared" si="12"/>
        <v>0</v>
      </c>
      <c r="S104" s="141">
        <v>0</v>
      </c>
      <c r="T104" s="142">
        <f t="shared" si="13"/>
        <v>0</v>
      </c>
      <c r="AR104" s="143" t="s">
        <v>189</v>
      </c>
      <c r="AT104" s="143" t="s">
        <v>184</v>
      </c>
      <c r="AU104" s="143" t="s">
        <v>22</v>
      </c>
      <c r="AY104" s="18" t="s">
        <v>181</v>
      </c>
      <c r="BE104" s="144">
        <f t="shared" si="14"/>
        <v>0</v>
      </c>
      <c r="BF104" s="144">
        <f t="shared" si="15"/>
        <v>0</v>
      </c>
      <c r="BG104" s="144">
        <f t="shared" si="16"/>
        <v>0</v>
      </c>
      <c r="BH104" s="144">
        <f t="shared" si="17"/>
        <v>0</v>
      </c>
      <c r="BI104" s="144">
        <f t="shared" si="18"/>
        <v>0</v>
      </c>
      <c r="BJ104" s="18" t="s">
        <v>22</v>
      </c>
      <c r="BK104" s="144">
        <f t="shared" si="19"/>
        <v>0</v>
      </c>
      <c r="BL104" s="18" t="s">
        <v>189</v>
      </c>
      <c r="BM104" s="143" t="s">
        <v>1859</v>
      </c>
    </row>
    <row r="105" spans="2:65" s="1" customFormat="1" ht="16.5" customHeight="1">
      <c r="B105" s="33"/>
      <c r="C105" s="132" t="s">
        <v>385</v>
      </c>
      <c r="D105" s="132" t="s">
        <v>184</v>
      </c>
      <c r="E105" s="133" t="s">
        <v>1849</v>
      </c>
      <c r="F105" s="134" t="s">
        <v>478</v>
      </c>
      <c r="G105" s="135" t="s">
        <v>1070</v>
      </c>
      <c r="H105" s="136">
        <v>1</v>
      </c>
      <c r="I105" s="137"/>
      <c r="J105" s="138">
        <f t="shared" si="10"/>
        <v>0</v>
      </c>
      <c r="K105" s="134" t="s">
        <v>20</v>
      </c>
      <c r="L105" s="33"/>
      <c r="M105" s="139" t="s">
        <v>20</v>
      </c>
      <c r="N105" s="140" t="s">
        <v>45</v>
      </c>
      <c r="P105" s="141">
        <f t="shared" si="11"/>
        <v>0</v>
      </c>
      <c r="Q105" s="141">
        <v>0</v>
      </c>
      <c r="R105" s="141">
        <f t="shared" si="12"/>
        <v>0</v>
      </c>
      <c r="S105" s="141">
        <v>0</v>
      </c>
      <c r="T105" s="142">
        <f t="shared" si="13"/>
        <v>0</v>
      </c>
      <c r="AR105" s="143" t="s">
        <v>189</v>
      </c>
      <c r="AT105" s="143" t="s">
        <v>184</v>
      </c>
      <c r="AU105" s="143" t="s">
        <v>22</v>
      </c>
      <c r="AY105" s="18" t="s">
        <v>181</v>
      </c>
      <c r="BE105" s="144">
        <f t="shared" si="14"/>
        <v>0</v>
      </c>
      <c r="BF105" s="144">
        <f t="shared" si="15"/>
        <v>0</v>
      </c>
      <c r="BG105" s="144">
        <f t="shared" si="16"/>
        <v>0</v>
      </c>
      <c r="BH105" s="144">
        <f t="shared" si="17"/>
        <v>0</v>
      </c>
      <c r="BI105" s="144">
        <f t="shared" si="18"/>
        <v>0</v>
      </c>
      <c r="BJ105" s="18" t="s">
        <v>22</v>
      </c>
      <c r="BK105" s="144">
        <f t="shared" si="19"/>
        <v>0</v>
      </c>
      <c r="BL105" s="18" t="s">
        <v>189</v>
      </c>
      <c r="BM105" s="143" t="s">
        <v>1860</v>
      </c>
    </row>
    <row r="106" spans="2:65" s="1" customFormat="1" ht="16.5" customHeight="1">
      <c r="B106" s="33"/>
      <c r="C106" s="132" t="s">
        <v>396</v>
      </c>
      <c r="D106" s="132" t="s">
        <v>184</v>
      </c>
      <c r="E106" s="133" t="s">
        <v>1249</v>
      </c>
      <c r="F106" s="134" t="s">
        <v>1250</v>
      </c>
      <c r="G106" s="135" t="s">
        <v>1251</v>
      </c>
      <c r="H106" s="136">
        <v>15</v>
      </c>
      <c r="I106" s="137"/>
      <c r="J106" s="138">
        <f t="shared" si="10"/>
        <v>0</v>
      </c>
      <c r="K106" s="134" t="s">
        <v>20</v>
      </c>
      <c r="L106" s="33"/>
      <c r="M106" s="139" t="s">
        <v>20</v>
      </c>
      <c r="N106" s="140" t="s">
        <v>45</v>
      </c>
      <c r="P106" s="141">
        <f t="shared" si="11"/>
        <v>0</v>
      </c>
      <c r="Q106" s="141">
        <v>0</v>
      </c>
      <c r="R106" s="141">
        <f t="shared" si="12"/>
        <v>0</v>
      </c>
      <c r="S106" s="141">
        <v>0</v>
      </c>
      <c r="T106" s="142">
        <f t="shared" si="13"/>
        <v>0</v>
      </c>
      <c r="AR106" s="143" t="s">
        <v>189</v>
      </c>
      <c r="AT106" s="143" t="s">
        <v>184</v>
      </c>
      <c r="AU106" s="143" t="s">
        <v>22</v>
      </c>
      <c r="AY106" s="18" t="s">
        <v>181</v>
      </c>
      <c r="BE106" s="144">
        <f t="shared" si="14"/>
        <v>0</v>
      </c>
      <c r="BF106" s="144">
        <f t="shared" si="15"/>
        <v>0</v>
      </c>
      <c r="BG106" s="144">
        <f t="shared" si="16"/>
        <v>0</v>
      </c>
      <c r="BH106" s="144">
        <f t="shared" si="17"/>
        <v>0</v>
      </c>
      <c r="BI106" s="144">
        <f t="shared" si="18"/>
        <v>0</v>
      </c>
      <c r="BJ106" s="18" t="s">
        <v>22</v>
      </c>
      <c r="BK106" s="144">
        <f t="shared" si="19"/>
        <v>0</v>
      </c>
      <c r="BL106" s="18" t="s">
        <v>189</v>
      </c>
      <c r="BM106" s="143" t="s">
        <v>1861</v>
      </c>
    </row>
    <row r="107" spans="2:65" s="1" customFormat="1" ht="16.5" customHeight="1">
      <c r="B107" s="33"/>
      <c r="C107" s="132" t="s">
        <v>8</v>
      </c>
      <c r="D107" s="132" t="s">
        <v>184</v>
      </c>
      <c r="E107" s="133" t="s">
        <v>1259</v>
      </c>
      <c r="F107" s="134" t="s">
        <v>1260</v>
      </c>
      <c r="G107" s="135" t="s">
        <v>280</v>
      </c>
      <c r="H107" s="136">
        <v>20</v>
      </c>
      <c r="I107" s="137"/>
      <c r="J107" s="138">
        <f t="shared" si="10"/>
        <v>0</v>
      </c>
      <c r="K107" s="134" t="s">
        <v>20</v>
      </c>
      <c r="L107" s="33"/>
      <c r="M107" s="139" t="s">
        <v>20</v>
      </c>
      <c r="N107" s="140" t="s">
        <v>45</v>
      </c>
      <c r="P107" s="141">
        <f t="shared" si="11"/>
        <v>0</v>
      </c>
      <c r="Q107" s="141">
        <v>0</v>
      </c>
      <c r="R107" s="141">
        <f t="shared" si="12"/>
        <v>0</v>
      </c>
      <c r="S107" s="141">
        <v>0</v>
      </c>
      <c r="T107" s="142">
        <f t="shared" si="13"/>
        <v>0</v>
      </c>
      <c r="AR107" s="143" t="s">
        <v>189</v>
      </c>
      <c r="AT107" s="143" t="s">
        <v>184</v>
      </c>
      <c r="AU107" s="143" t="s">
        <v>22</v>
      </c>
      <c r="AY107" s="18" t="s">
        <v>181</v>
      </c>
      <c r="BE107" s="144">
        <f t="shared" si="14"/>
        <v>0</v>
      </c>
      <c r="BF107" s="144">
        <f t="shared" si="15"/>
        <v>0</v>
      </c>
      <c r="BG107" s="144">
        <f t="shared" si="16"/>
        <v>0</v>
      </c>
      <c r="BH107" s="144">
        <f t="shared" si="17"/>
        <v>0</v>
      </c>
      <c r="BI107" s="144">
        <f t="shared" si="18"/>
        <v>0</v>
      </c>
      <c r="BJ107" s="18" t="s">
        <v>22</v>
      </c>
      <c r="BK107" s="144">
        <f t="shared" si="19"/>
        <v>0</v>
      </c>
      <c r="BL107" s="18" t="s">
        <v>189</v>
      </c>
      <c r="BM107" s="143" t="s">
        <v>1862</v>
      </c>
    </row>
    <row r="108" spans="2:65" s="1" customFormat="1" ht="16.5" customHeight="1">
      <c r="B108" s="33"/>
      <c r="C108" s="132" t="s">
        <v>303</v>
      </c>
      <c r="D108" s="132" t="s">
        <v>184</v>
      </c>
      <c r="E108" s="133" t="s">
        <v>1262</v>
      </c>
      <c r="F108" s="134" t="s">
        <v>1263</v>
      </c>
      <c r="G108" s="135" t="s">
        <v>280</v>
      </c>
      <c r="H108" s="136">
        <v>53</v>
      </c>
      <c r="I108" s="137"/>
      <c r="J108" s="138">
        <f t="shared" si="10"/>
        <v>0</v>
      </c>
      <c r="K108" s="134" t="s">
        <v>20</v>
      </c>
      <c r="L108" s="33"/>
      <c r="M108" s="139" t="s">
        <v>20</v>
      </c>
      <c r="N108" s="140" t="s">
        <v>45</v>
      </c>
      <c r="P108" s="141">
        <f t="shared" si="11"/>
        <v>0</v>
      </c>
      <c r="Q108" s="141">
        <v>0</v>
      </c>
      <c r="R108" s="141">
        <f t="shared" si="12"/>
        <v>0</v>
      </c>
      <c r="S108" s="141">
        <v>0</v>
      </c>
      <c r="T108" s="142">
        <f t="shared" si="13"/>
        <v>0</v>
      </c>
      <c r="AR108" s="143" t="s">
        <v>189</v>
      </c>
      <c r="AT108" s="143" t="s">
        <v>184</v>
      </c>
      <c r="AU108" s="143" t="s">
        <v>22</v>
      </c>
      <c r="AY108" s="18" t="s">
        <v>181</v>
      </c>
      <c r="BE108" s="144">
        <f t="shared" si="14"/>
        <v>0</v>
      </c>
      <c r="BF108" s="144">
        <f t="shared" si="15"/>
        <v>0</v>
      </c>
      <c r="BG108" s="144">
        <f t="shared" si="16"/>
        <v>0</v>
      </c>
      <c r="BH108" s="144">
        <f t="shared" si="17"/>
        <v>0</v>
      </c>
      <c r="BI108" s="144">
        <f t="shared" si="18"/>
        <v>0</v>
      </c>
      <c r="BJ108" s="18" t="s">
        <v>22</v>
      </c>
      <c r="BK108" s="144">
        <f t="shared" si="19"/>
        <v>0</v>
      </c>
      <c r="BL108" s="18" t="s">
        <v>189</v>
      </c>
      <c r="BM108" s="143" t="s">
        <v>1863</v>
      </c>
    </row>
    <row r="109" spans="2:65" s="1" customFormat="1" ht="16.5" customHeight="1">
      <c r="B109" s="33"/>
      <c r="C109" s="132" t="s">
        <v>308</v>
      </c>
      <c r="D109" s="132" t="s">
        <v>184</v>
      </c>
      <c r="E109" s="133" t="s">
        <v>1265</v>
      </c>
      <c r="F109" s="134" t="s">
        <v>1266</v>
      </c>
      <c r="G109" s="135" t="s">
        <v>280</v>
      </c>
      <c r="H109" s="136">
        <v>7</v>
      </c>
      <c r="I109" s="137"/>
      <c r="J109" s="138">
        <f t="shared" si="10"/>
        <v>0</v>
      </c>
      <c r="K109" s="134" t="s">
        <v>20</v>
      </c>
      <c r="L109" s="33"/>
      <c r="M109" s="139" t="s">
        <v>20</v>
      </c>
      <c r="N109" s="140" t="s">
        <v>45</v>
      </c>
      <c r="P109" s="141">
        <f t="shared" si="11"/>
        <v>0</v>
      </c>
      <c r="Q109" s="141">
        <v>0</v>
      </c>
      <c r="R109" s="141">
        <f t="shared" si="12"/>
        <v>0</v>
      </c>
      <c r="S109" s="141">
        <v>0</v>
      </c>
      <c r="T109" s="142">
        <f t="shared" si="13"/>
        <v>0</v>
      </c>
      <c r="AR109" s="143" t="s">
        <v>189</v>
      </c>
      <c r="AT109" s="143" t="s">
        <v>184</v>
      </c>
      <c r="AU109" s="143" t="s">
        <v>22</v>
      </c>
      <c r="AY109" s="18" t="s">
        <v>181</v>
      </c>
      <c r="BE109" s="144">
        <f t="shared" si="14"/>
        <v>0</v>
      </c>
      <c r="BF109" s="144">
        <f t="shared" si="15"/>
        <v>0</v>
      </c>
      <c r="BG109" s="144">
        <f t="shared" si="16"/>
        <v>0</v>
      </c>
      <c r="BH109" s="144">
        <f t="shared" si="17"/>
        <v>0</v>
      </c>
      <c r="BI109" s="144">
        <f t="shared" si="18"/>
        <v>0</v>
      </c>
      <c r="BJ109" s="18" t="s">
        <v>22</v>
      </c>
      <c r="BK109" s="144">
        <f t="shared" si="19"/>
        <v>0</v>
      </c>
      <c r="BL109" s="18" t="s">
        <v>189</v>
      </c>
      <c r="BM109" s="143" t="s">
        <v>1864</v>
      </c>
    </row>
    <row r="110" spans="2:65" s="1" customFormat="1" ht="16.5" customHeight="1">
      <c r="B110" s="33"/>
      <c r="C110" s="132" t="s">
        <v>313</v>
      </c>
      <c r="D110" s="132" t="s">
        <v>184</v>
      </c>
      <c r="E110" s="133" t="s">
        <v>1268</v>
      </c>
      <c r="F110" s="134" t="s">
        <v>1269</v>
      </c>
      <c r="G110" s="135" t="s">
        <v>280</v>
      </c>
      <c r="H110" s="136">
        <v>80</v>
      </c>
      <c r="I110" s="137"/>
      <c r="J110" s="138">
        <f t="shared" si="10"/>
        <v>0</v>
      </c>
      <c r="K110" s="134" t="s">
        <v>20</v>
      </c>
      <c r="L110" s="33"/>
      <c r="M110" s="139" t="s">
        <v>20</v>
      </c>
      <c r="N110" s="140" t="s">
        <v>45</v>
      </c>
      <c r="P110" s="141">
        <f t="shared" si="11"/>
        <v>0</v>
      </c>
      <c r="Q110" s="141">
        <v>0</v>
      </c>
      <c r="R110" s="141">
        <f t="shared" si="12"/>
        <v>0</v>
      </c>
      <c r="S110" s="141">
        <v>0</v>
      </c>
      <c r="T110" s="142">
        <f t="shared" si="13"/>
        <v>0</v>
      </c>
      <c r="AR110" s="143" t="s">
        <v>189</v>
      </c>
      <c r="AT110" s="143" t="s">
        <v>184</v>
      </c>
      <c r="AU110" s="143" t="s">
        <v>22</v>
      </c>
      <c r="AY110" s="18" t="s">
        <v>181</v>
      </c>
      <c r="BE110" s="144">
        <f t="shared" si="14"/>
        <v>0</v>
      </c>
      <c r="BF110" s="144">
        <f t="shared" si="15"/>
        <v>0</v>
      </c>
      <c r="BG110" s="144">
        <f t="shared" si="16"/>
        <v>0</v>
      </c>
      <c r="BH110" s="144">
        <f t="shared" si="17"/>
        <v>0</v>
      </c>
      <c r="BI110" s="144">
        <f t="shared" si="18"/>
        <v>0</v>
      </c>
      <c r="BJ110" s="18" t="s">
        <v>22</v>
      </c>
      <c r="BK110" s="144">
        <f t="shared" si="19"/>
        <v>0</v>
      </c>
      <c r="BL110" s="18" t="s">
        <v>189</v>
      </c>
      <c r="BM110" s="143" t="s">
        <v>1865</v>
      </c>
    </row>
    <row r="111" spans="2:65" s="1" customFormat="1" ht="16.5" customHeight="1">
      <c r="B111" s="33"/>
      <c r="C111" s="132" t="s">
        <v>317</v>
      </c>
      <c r="D111" s="132" t="s">
        <v>184</v>
      </c>
      <c r="E111" s="133" t="s">
        <v>1271</v>
      </c>
      <c r="F111" s="134" t="s">
        <v>1235</v>
      </c>
      <c r="G111" s="135" t="s">
        <v>1082</v>
      </c>
      <c r="H111" s="136">
        <v>16</v>
      </c>
      <c r="I111" s="137"/>
      <c r="J111" s="138">
        <f t="shared" si="10"/>
        <v>0</v>
      </c>
      <c r="K111" s="134" t="s">
        <v>20</v>
      </c>
      <c r="L111" s="33"/>
      <c r="M111" s="139" t="s">
        <v>20</v>
      </c>
      <c r="N111" s="140" t="s">
        <v>45</v>
      </c>
      <c r="P111" s="141">
        <f t="shared" si="11"/>
        <v>0</v>
      </c>
      <c r="Q111" s="141">
        <v>0</v>
      </c>
      <c r="R111" s="141">
        <f t="shared" si="12"/>
        <v>0</v>
      </c>
      <c r="S111" s="141">
        <v>0</v>
      </c>
      <c r="T111" s="142">
        <f t="shared" si="13"/>
        <v>0</v>
      </c>
      <c r="AR111" s="143" t="s">
        <v>189</v>
      </c>
      <c r="AT111" s="143" t="s">
        <v>184</v>
      </c>
      <c r="AU111" s="143" t="s">
        <v>22</v>
      </c>
      <c r="AY111" s="18" t="s">
        <v>181</v>
      </c>
      <c r="BE111" s="144">
        <f t="shared" si="14"/>
        <v>0</v>
      </c>
      <c r="BF111" s="144">
        <f t="shared" si="15"/>
        <v>0</v>
      </c>
      <c r="BG111" s="144">
        <f t="shared" si="16"/>
        <v>0</v>
      </c>
      <c r="BH111" s="144">
        <f t="shared" si="17"/>
        <v>0</v>
      </c>
      <c r="BI111" s="144">
        <f t="shared" si="18"/>
        <v>0</v>
      </c>
      <c r="BJ111" s="18" t="s">
        <v>22</v>
      </c>
      <c r="BK111" s="144">
        <f t="shared" si="19"/>
        <v>0</v>
      </c>
      <c r="BL111" s="18" t="s">
        <v>189</v>
      </c>
      <c r="BM111" s="143" t="s">
        <v>1866</v>
      </c>
    </row>
    <row r="112" spans="2:65" s="1" customFormat="1" ht="16.5" customHeight="1">
      <c r="B112" s="33"/>
      <c r="C112" s="132" t="s">
        <v>322</v>
      </c>
      <c r="D112" s="132" t="s">
        <v>184</v>
      </c>
      <c r="E112" s="133" t="s">
        <v>1273</v>
      </c>
      <c r="F112" s="134" t="s">
        <v>1274</v>
      </c>
      <c r="G112" s="135" t="s">
        <v>1082</v>
      </c>
      <c r="H112" s="136">
        <v>16</v>
      </c>
      <c r="I112" s="137"/>
      <c r="J112" s="138">
        <f t="shared" si="10"/>
        <v>0</v>
      </c>
      <c r="K112" s="134" t="s">
        <v>20</v>
      </c>
      <c r="L112" s="33"/>
      <c r="M112" s="139" t="s">
        <v>20</v>
      </c>
      <c r="N112" s="140" t="s">
        <v>45</v>
      </c>
      <c r="P112" s="141">
        <f t="shared" si="11"/>
        <v>0</v>
      </c>
      <c r="Q112" s="141">
        <v>0</v>
      </c>
      <c r="R112" s="141">
        <f t="shared" si="12"/>
        <v>0</v>
      </c>
      <c r="S112" s="141">
        <v>0</v>
      </c>
      <c r="T112" s="142">
        <f t="shared" si="13"/>
        <v>0</v>
      </c>
      <c r="AR112" s="143" t="s">
        <v>189</v>
      </c>
      <c r="AT112" s="143" t="s">
        <v>184</v>
      </c>
      <c r="AU112" s="143" t="s">
        <v>22</v>
      </c>
      <c r="AY112" s="18" t="s">
        <v>181</v>
      </c>
      <c r="BE112" s="144">
        <f t="shared" si="14"/>
        <v>0</v>
      </c>
      <c r="BF112" s="144">
        <f t="shared" si="15"/>
        <v>0</v>
      </c>
      <c r="BG112" s="144">
        <f t="shared" si="16"/>
        <v>0</v>
      </c>
      <c r="BH112" s="144">
        <f t="shared" si="17"/>
        <v>0</v>
      </c>
      <c r="BI112" s="144">
        <f t="shared" si="18"/>
        <v>0</v>
      </c>
      <c r="BJ112" s="18" t="s">
        <v>22</v>
      </c>
      <c r="BK112" s="144">
        <f t="shared" si="19"/>
        <v>0</v>
      </c>
      <c r="BL112" s="18" t="s">
        <v>189</v>
      </c>
      <c r="BM112" s="143" t="s">
        <v>1867</v>
      </c>
    </row>
    <row r="113" spans="2:65" s="1" customFormat="1" ht="16.5" customHeight="1">
      <c r="B113" s="33"/>
      <c r="C113" s="132" t="s">
        <v>337</v>
      </c>
      <c r="D113" s="132" t="s">
        <v>184</v>
      </c>
      <c r="E113" s="133" t="s">
        <v>1279</v>
      </c>
      <c r="F113" s="134" t="s">
        <v>1280</v>
      </c>
      <c r="G113" s="135" t="s">
        <v>1082</v>
      </c>
      <c r="H113" s="136">
        <v>3</v>
      </c>
      <c r="I113" s="137"/>
      <c r="J113" s="138">
        <f t="shared" si="10"/>
        <v>0</v>
      </c>
      <c r="K113" s="134" t="s">
        <v>20</v>
      </c>
      <c r="L113" s="33"/>
      <c r="M113" s="139" t="s">
        <v>20</v>
      </c>
      <c r="N113" s="140" t="s">
        <v>45</v>
      </c>
      <c r="P113" s="141">
        <f t="shared" si="11"/>
        <v>0</v>
      </c>
      <c r="Q113" s="141">
        <v>0</v>
      </c>
      <c r="R113" s="141">
        <f t="shared" si="12"/>
        <v>0</v>
      </c>
      <c r="S113" s="141">
        <v>0</v>
      </c>
      <c r="T113" s="142">
        <f t="shared" si="13"/>
        <v>0</v>
      </c>
      <c r="AR113" s="143" t="s">
        <v>189</v>
      </c>
      <c r="AT113" s="143" t="s">
        <v>184</v>
      </c>
      <c r="AU113" s="143" t="s">
        <v>22</v>
      </c>
      <c r="AY113" s="18" t="s">
        <v>181</v>
      </c>
      <c r="BE113" s="144">
        <f t="shared" si="14"/>
        <v>0</v>
      </c>
      <c r="BF113" s="144">
        <f t="shared" si="15"/>
        <v>0</v>
      </c>
      <c r="BG113" s="144">
        <f t="shared" si="16"/>
        <v>0</v>
      </c>
      <c r="BH113" s="144">
        <f t="shared" si="17"/>
        <v>0</v>
      </c>
      <c r="BI113" s="144">
        <f t="shared" si="18"/>
        <v>0</v>
      </c>
      <c r="BJ113" s="18" t="s">
        <v>22</v>
      </c>
      <c r="BK113" s="144">
        <f t="shared" si="19"/>
        <v>0</v>
      </c>
      <c r="BL113" s="18" t="s">
        <v>189</v>
      </c>
      <c r="BM113" s="143" t="s">
        <v>1868</v>
      </c>
    </row>
    <row r="114" spans="2:65" s="1" customFormat="1" ht="16.5" customHeight="1">
      <c r="B114" s="33"/>
      <c r="C114" s="132" t="s">
        <v>348</v>
      </c>
      <c r="D114" s="132" t="s">
        <v>184</v>
      </c>
      <c r="E114" s="133" t="s">
        <v>1282</v>
      </c>
      <c r="F114" s="134" t="s">
        <v>1283</v>
      </c>
      <c r="G114" s="135" t="s">
        <v>1082</v>
      </c>
      <c r="H114" s="136">
        <v>2</v>
      </c>
      <c r="I114" s="137"/>
      <c r="J114" s="138">
        <f t="shared" si="10"/>
        <v>0</v>
      </c>
      <c r="K114" s="134" t="s">
        <v>20</v>
      </c>
      <c r="L114" s="33"/>
      <c r="M114" s="139" t="s">
        <v>20</v>
      </c>
      <c r="N114" s="140" t="s">
        <v>45</v>
      </c>
      <c r="P114" s="141">
        <f t="shared" si="11"/>
        <v>0</v>
      </c>
      <c r="Q114" s="141">
        <v>0</v>
      </c>
      <c r="R114" s="141">
        <f t="shared" si="12"/>
        <v>0</v>
      </c>
      <c r="S114" s="141">
        <v>0</v>
      </c>
      <c r="T114" s="142">
        <f t="shared" si="13"/>
        <v>0</v>
      </c>
      <c r="AR114" s="143" t="s">
        <v>189</v>
      </c>
      <c r="AT114" s="143" t="s">
        <v>184</v>
      </c>
      <c r="AU114" s="143" t="s">
        <v>22</v>
      </c>
      <c r="AY114" s="18" t="s">
        <v>181</v>
      </c>
      <c r="BE114" s="144">
        <f t="shared" si="14"/>
        <v>0</v>
      </c>
      <c r="BF114" s="144">
        <f t="shared" si="15"/>
        <v>0</v>
      </c>
      <c r="BG114" s="144">
        <f t="shared" si="16"/>
        <v>0</v>
      </c>
      <c r="BH114" s="144">
        <f t="shared" si="17"/>
        <v>0</v>
      </c>
      <c r="BI114" s="144">
        <f t="shared" si="18"/>
        <v>0</v>
      </c>
      <c r="BJ114" s="18" t="s">
        <v>22</v>
      </c>
      <c r="BK114" s="144">
        <f t="shared" si="19"/>
        <v>0</v>
      </c>
      <c r="BL114" s="18" t="s">
        <v>189</v>
      </c>
      <c r="BM114" s="143" t="s">
        <v>1869</v>
      </c>
    </row>
    <row r="115" spans="2:65" s="1" customFormat="1" ht="16.5" customHeight="1">
      <c r="B115" s="33"/>
      <c r="C115" s="132" t="s">
        <v>7</v>
      </c>
      <c r="D115" s="132" t="s">
        <v>184</v>
      </c>
      <c r="E115" s="133" t="s">
        <v>1285</v>
      </c>
      <c r="F115" s="134" t="s">
        <v>1286</v>
      </c>
      <c r="G115" s="135" t="s">
        <v>1082</v>
      </c>
      <c r="H115" s="136">
        <v>1</v>
      </c>
      <c r="I115" s="137"/>
      <c r="J115" s="138">
        <f t="shared" si="10"/>
        <v>0</v>
      </c>
      <c r="K115" s="134" t="s">
        <v>20</v>
      </c>
      <c r="L115" s="33"/>
      <c r="M115" s="139" t="s">
        <v>20</v>
      </c>
      <c r="N115" s="140" t="s">
        <v>45</v>
      </c>
      <c r="P115" s="141">
        <f t="shared" si="11"/>
        <v>0</v>
      </c>
      <c r="Q115" s="141">
        <v>0</v>
      </c>
      <c r="R115" s="141">
        <f t="shared" si="12"/>
        <v>0</v>
      </c>
      <c r="S115" s="141">
        <v>0</v>
      </c>
      <c r="T115" s="142">
        <f t="shared" si="13"/>
        <v>0</v>
      </c>
      <c r="AR115" s="143" t="s">
        <v>189</v>
      </c>
      <c r="AT115" s="143" t="s">
        <v>184</v>
      </c>
      <c r="AU115" s="143" t="s">
        <v>22</v>
      </c>
      <c r="AY115" s="18" t="s">
        <v>181</v>
      </c>
      <c r="BE115" s="144">
        <f t="shared" si="14"/>
        <v>0</v>
      </c>
      <c r="BF115" s="144">
        <f t="shared" si="15"/>
        <v>0</v>
      </c>
      <c r="BG115" s="144">
        <f t="shared" si="16"/>
        <v>0</v>
      </c>
      <c r="BH115" s="144">
        <f t="shared" si="17"/>
        <v>0</v>
      </c>
      <c r="BI115" s="144">
        <f t="shared" si="18"/>
        <v>0</v>
      </c>
      <c r="BJ115" s="18" t="s">
        <v>22</v>
      </c>
      <c r="BK115" s="144">
        <f t="shared" si="19"/>
        <v>0</v>
      </c>
      <c r="BL115" s="18" t="s">
        <v>189</v>
      </c>
      <c r="BM115" s="143" t="s">
        <v>1870</v>
      </c>
    </row>
    <row r="116" spans="2:65" s="1" customFormat="1" ht="16.5" customHeight="1">
      <c r="B116" s="33"/>
      <c r="C116" s="132" t="s">
        <v>359</v>
      </c>
      <c r="D116" s="132" t="s">
        <v>184</v>
      </c>
      <c r="E116" s="133" t="s">
        <v>1288</v>
      </c>
      <c r="F116" s="134" t="s">
        <v>1289</v>
      </c>
      <c r="G116" s="135" t="s">
        <v>1082</v>
      </c>
      <c r="H116" s="136">
        <v>3</v>
      </c>
      <c r="I116" s="137"/>
      <c r="J116" s="138">
        <f t="shared" si="10"/>
        <v>0</v>
      </c>
      <c r="K116" s="134" t="s">
        <v>20</v>
      </c>
      <c r="L116" s="33"/>
      <c r="M116" s="139" t="s">
        <v>20</v>
      </c>
      <c r="N116" s="140" t="s">
        <v>45</v>
      </c>
      <c r="P116" s="141">
        <f t="shared" si="11"/>
        <v>0</v>
      </c>
      <c r="Q116" s="141">
        <v>0</v>
      </c>
      <c r="R116" s="141">
        <f t="shared" si="12"/>
        <v>0</v>
      </c>
      <c r="S116" s="141">
        <v>0</v>
      </c>
      <c r="T116" s="142">
        <f t="shared" si="13"/>
        <v>0</v>
      </c>
      <c r="AR116" s="143" t="s">
        <v>189</v>
      </c>
      <c r="AT116" s="143" t="s">
        <v>184</v>
      </c>
      <c r="AU116" s="143" t="s">
        <v>22</v>
      </c>
      <c r="AY116" s="18" t="s">
        <v>181</v>
      </c>
      <c r="BE116" s="144">
        <f t="shared" si="14"/>
        <v>0</v>
      </c>
      <c r="BF116" s="144">
        <f t="shared" si="15"/>
        <v>0</v>
      </c>
      <c r="BG116" s="144">
        <f t="shared" si="16"/>
        <v>0</v>
      </c>
      <c r="BH116" s="144">
        <f t="shared" si="17"/>
        <v>0</v>
      </c>
      <c r="BI116" s="144">
        <f t="shared" si="18"/>
        <v>0</v>
      </c>
      <c r="BJ116" s="18" t="s">
        <v>22</v>
      </c>
      <c r="BK116" s="144">
        <f t="shared" si="19"/>
        <v>0</v>
      </c>
      <c r="BL116" s="18" t="s">
        <v>189</v>
      </c>
      <c r="BM116" s="143" t="s">
        <v>1871</v>
      </c>
    </row>
    <row r="117" spans="2:65" s="1" customFormat="1" ht="16.5" customHeight="1">
      <c r="B117" s="33"/>
      <c r="C117" s="132" t="s">
        <v>365</v>
      </c>
      <c r="D117" s="132" t="s">
        <v>184</v>
      </c>
      <c r="E117" s="133" t="s">
        <v>1291</v>
      </c>
      <c r="F117" s="134" t="s">
        <v>1292</v>
      </c>
      <c r="G117" s="135" t="s">
        <v>280</v>
      </c>
      <c r="H117" s="136">
        <v>80</v>
      </c>
      <c r="I117" s="137"/>
      <c r="J117" s="138">
        <f t="shared" si="10"/>
        <v>0</v>
      </c>
      <c r="K117" s="134" t="s">
        <v>20</v>
      </c>
      <c r="L117" s="33"/>
      <c r="M117" s="139" t="s">
        <v>20</v>
      </c>
      <c r="N117" s="140" t="s">
        <v>45</v>
      </c>
      <c r="P117" s="141">
        <f t="shared" si="11"/>
        <v>0</v>
      </c>
      <c r="Q117" s="141">
        <v>0</v>
      </c>
      <c r="R117" s="141">
        <f t="shared" si="12"/>
        <v>0</v>
      </c>
      <c r="S117" s="141">
        <v>0</v>
      </c>
      <c r="T117" s="142">
        <f t="shared" si="13"/>
        <v>0</v>
      </c>
      <c r="AR117" s="143" t="s">
        <v>189</v>
      </c>
      <c r="AT117" s="143" t="s">
        <v>184</v>
      </c>
      <c r="AU117" s="143" t="s">
        <v>22</v>
      </c>
      <c r="AY117" s="18" t="s">
        <v>181</v>
      </c>
      <c r="BE117" s="144">
        <f t="shared" si="14"/>
        <v>0</v>
      </c>
      <c r="BF117" s="144">
        <f t="shared" si="15"/>
        <v>0</v>
      </c>
      <c r="BG117" s="144">
        <f t="shared" si="16"/>
        <v>0</v>
      </c>
      <c r="BH117" s="144">
        <f t="shared" si="17"/>
        <v>0</v>
      </c>
      <c r="BI117" s="144">
        <f t="shared" si="18"/>
        <v>0</v>
      </c>
      <c r="BJ117" s="18" t="s">
        <v>22</v>
      </c>
      <c r="BK117" s="144">
        <f t="shared" si="19"/>
        <v>0</v>
      </c>
      <c r="BL117" s="18" t="s">
        <v>189</v>
      </c>
      <c r="BM117" s="143" t="s">
        <v>1872</v>
      </c>
    </row>
    <row r="118" spans="2:65" s="1" customFormat="1" ht="16.5" customHeight="1">
      <c r="B118" s="33"/>
      <c r="C118" s="132" t="s">
        <v>370</v>
      </c>
      <c r="D118" s="132" t="s">
        <v>184</v>
      </c>
      <c r="E118" s="133" t="s">
        <v>1294</v>
      </c>
      <c r="F118" s="134" t="s">
        <v>1295</v>
      </c>
      <c r="G118" s="135" t="s">
        <v>280</v>
      </c>
      <c r="H118" s="136">
        <v>80</v>
      </c>
      <c r="I118" s="137"/>
      <c r="J118" s="138">
        <f t="shared" si="10"/>
        <v>0</v>
      </c>
      <c r="K118" s="134" t="s">
        <v>20</v>
      </c>
      <c r="L118" s="33"/>
      <c r="M118" s="139" t="s">
        <v>20</v>
      </c>
      <c r="N118" s="140" t="s">
        <v>45</v>
      </c>
      <c r="P118" s="141">
        <f t="shared" si="11"/>
        <v>0</v>
      </c>
      <c r="Q118" s="141">
        <v>0</v>
      </c>
      <c r="R118" s="141">
        <f t="shared" si="12"/>
        <v>0</v>
      </c>
      <c r="S118" s="141">
        <v>0</v>
      </c>
      <c r="T118" s="142">
        <f t="shared" si="13"/>
        <v>0</v>
      </c>
      <c r="AR118" s="143" t="s">
        <v>189</v>
      </c>
      <c r="AT118" s="143" t="s">
        <v>184</v>
      </c>
      <c r="AU118" s="143" t="s">
        <v>22</v>
      </c>
      <c r="AY118" s="18" t="s">
        <v>181</v>
      </c>
      <c r="BE118" s="144">
        <f t="shared" si="14"/>
        <v>0</v>
      </c>
      <c r="BF118" s="144">
        <f t="shared" si="15"/>
        <v>0</v>
      </c>
      <c r="BG118" s="144">
        <f t="shared" si="16"/>
        <v>0</v>
      </c>
      <c r="BH118" s="144">
        <f t="shared" si="17"/>
        <v>0</v>
      </c>
      <c r="BI118" s="144">
        <f t="shared" si="18"/>
        <v>0</v>
      </c>
      <c r="BJ118" s="18" t="s">
        <v>22</v>
      </c>
      <c r="BK118" s="144">
        <f t="shared" si="19"/>
        <v>0</v>
      </c>
      <c r="BL118" s="18" t="s">
        <v>189</v>
      </c>
      <c r="BM118" s="143" t="s">
        <v>1873</v>
      </c>
    </row>
    <row r="119" spans="2:65" s="11" customFormat="1" ht="25.9" customHeight="1">
      <c r="B119" s="120"/>
      <c r="D119" s="121" t="s">
        <v>73</v>
      </c>
      <c r="E119" s="122" t="s">
        <v>1194</v>
      </c>
      <c r="F119" s="122" t="s">
        <v>1297</v>
      </c>
      <c r="I119" s="123"/>
      <c r="J119" s="124">
        <f>BK119</f>
        <v>0</v>
      </c>
      <c r="L119" s="120"/>
      <c r="M119" s="125"/>
      <c r="P119" s="126">
        <f>SUM(P120:P126)</f>
        <v>0</v>
      </c>
      <c r="R119" s="126">
        <f>SUM(R120:R126)</f>
        <v>0</v>
      </c>
      <c r="T119" s="127">
        <f>SUM(T120:T126)</f>
        <v>0</v>
      </c>
      <c r="AR119" s="121" t="s">
        <v>22</v>
      </c>
      <c r="AT119" s="128" t="s">
        <v>73</v>
      </c>
      <c r="AU119" s="128" t="s">
        <v>74</v>
      </c>
      <c r="AY119" s="121" t="s">
        <v>181</v>
      </c>
      <c r="BK119" s="129">
        <f>SUM(BK120:BK126)</f>
        <v>0</v>
      </c>
    </row>
    <row r="120" spans="2:65" s="1" customFormat="1" ht="16.5" customHeight="1">
      <c r="B120" s="33"/>
      <c r="C120" s="132" t="s">
        <v>402</v>
      </c>
      <c r="D120" s="132" t="s">
        <v>184</v>
      </c>
      <c r="E120" s="133" t="s">
        <v>1298</v>
      </c>
      <c r="F120" s="134" t="s">
        <v>1299</v>
      </c>
      <c r="G120" s="135" t="s">
        <v>1070</v>
      </c>
      <c r="H120" s="136">
        <v>5</v>
      </c>
      <c r="I120" s="137"/>
      <c r="J120" s="138">
        <f t="shared" ref="J120:J126" si="20">ROUND(I120*H120,2)</f>
        <v>0</v>
      </c>
      <c r="K120" s="134" t="s">
        <v>20</v>
      </c>
      <c r="L120" s="33"/>
      <c r="M120" s="139" t="s">
        <v>20</v>
      </c>
      <c r="N120" s="140" t="s">
        <v>45</v>
      </c>
      <c r="P120" s="141">
        <f t="shared" ref="P120:P126" si="21">O120*H120</f>
        <v>0</v>
      </c>
      <c r="Q120" s="141">
        <v>0</v>
      </c>
      <c r="R120" s="141">
        <f t="shared" ref="R120:R126" si="22">Q120*H120</f>
        <v>0</v>
      </c>
      <c r="S120" s="141">
        <v>0</v>
      </c>
      <c r="T120" s="142">
        <f t="shared" ref="T120:T126" si="23">S120*H120</f>
        <v>0</v>
      </c>
      <c r="AR120" s="143" t="s">
        <v>189</v>
      </c>
      <c r="AT120" s="143" t="s">
        <v>184</v>
      </c>
      <c r="AU120" s="143" t="s">
        <v>22</v>
      </c>
      <c r="AY120" s="18" t="s">
        <v>181</v>
      </c>
      <c r="BE120" s="144">
        <f t="shared" ref="BE120:BE126" si="24">IF(N120="základní",J120,0)</f>
        <v>0</v>
      </c>
      <c r="BF120" s="144">
        <f t="shared" ref="BF120:BF126" si="25">IF(N120="snížená",J120,0)</f>
        <v>0</v>
      </c>
      <c r="BG120" s="144">
        <f t="shared" ref="BG120:BG126" si="26">IF(N120="zákl. přenesená",J120,0)</f>
        <v>0</v>
      </c>
      <c r="BH120" s="144">
        <f t="shared" ref="BH120:BH126" si="27">IF(N120="sníž. přenesená",J120,0)</f>
        <v>0</v>
      </c>
      <c r="BI120" s="144">
        <f t="shared" ref="BI120:BI126" si="28">IF(N120="nulová",J120,0)</f>
        <v>0</v>
      </c>
      <c r="BJ120" s="18" t="s">
        <v>22</v>
      </c>
      <c r="BK120" s="144">
        <f t="shared" ref="BK120:BK126" si="29">ROUND(I120*H120,2)</f>
        <v>0</v>
      </c>
      <c r="BL120" s="18" t="s">
        <v>189</v>
      </c>
      <c r="BM120" s="143" t="s">
        <v>1874</v>
      </c>
    </row>
    <row r="121" spans="2:65" s="1" customFormat="1" ht="16.5" customHeight="1">
      <c r="B121" s="33"/>
      <c r="C121" s="132" t="s">
        <v>409</v>
      </c>
      <c r="D121" s="132" t="s">
        <v>184</v>
      </c>
      <c r="E121" s="133" t="s">
        <v>1304</v>
      </c>
      <c r="F121" s="134" t="s">
        <v>1305</v>
      </c>
      <c r="G121" s="135" t="s">
        <v>1070</v>
      </c>
      <c r="H121" s="136">
        <v>5</v>
      </c>
      <c r="I121" s="137"/>
      <c r="J121" s="138">
        <f t="shared" si="20"/>
        <v>0</v>
      </c>
      <c r="K121" s="134" t="s">
        <v>20</v>
      </c>
      <c r="L121" s="33"/>
      <c r="M121" s="139" t="s">
        <v>20</v>
      </c>
      <c r="N121" s="140" t="s">
        <v>45</v>
      </c>
      <c r="P121" s="141">
        <f t="shared" si="21"/>
        <v>0</v>
      </c>
      <c r="Q121" s="141">
        <v>0</v>
      </c>
      <c r="R121" s="141">
        <f t="shared" si="22"/>
        <v>0</v>
      </c>
      <c r="S121" s="141">
        <v>0</v>
      </c>
      <c r="T121" s="142">
        <f t="shared" si="23"/>
        <v>0</v>
      </c>
      <c r="AR121" s="143" t="s">
        <v>189</v>
      </c>
      <c r="AT121" s="143" t="s">
        <v>184</v>
      </c>
      <c r="AU121" s="143" t="s">
        <v>22</v>
      </c>
      <c r="AY121" s="18" t="s">
        <v>181</v>
      </c>
      <c r="BE121" s="144">
        <f t="shared" si="24"/>
        <v>0</v>
      </c>
      <c r="BF121" s="144">
        <f t="shared" si="25"/>
        <v>0</v>
      </c>
      <c r="BG121" s="144">
        <f t="shared" si="26"/>
        <v>0</v>
      </c>
      <c r="BH121" s="144">
        <f t="shared" si="27"/>
        <v>0</v>
      </c>
      <c r="BI121" s="144">
        <f t="shared" si="28"/>
        <v>0</v>
      </c>
      <c r="BJ121" s="18" t="s">
        <v>22</v>
      </c>
      <c r="BK121" s="144">
        <f t="shared" si="29"/>
        <v>0</v>
      </c>
      <c r="BL121" s="18" t="s">
        <v>189</v>
      </c>
      <c r="BM121" s="143" t="s">
        <v>1875</v>
      </c>
    </row>
    <row r="122" spans="2:65" s="1" customFormat="1" ht="16.5" customHeight="1">
      <c r="B122" s="33"/>
      <c r="C122" s="132" t="s">
        <v>418</v>
      </c>
      <c r="D122" s="132" t="s">
        <v>184</v>
      </c>
      <c r="E122" s="133" t="s">
        <v>1310</v>
      </c>
      <c r="F122" s="134" t="s">
        <v>1311</v>
      </c>
      <c r="G122" s="135" t="s">
        <v>1070</v>
      </c>
      <c r="H122" s="136">
        <v>4</v>
      </c>
      <c r="I122" s="137"/>
      <c r="J122" s="138">
        <f t="shared" si="20"/>
        <v>0</v>
      </c>
      <c r="K122" s="134" t="s">
        <v>20</v>
      </c>
      <c r="L122" s="33"/>
      <c r="M122" s="139" t="s">
        <v>20</v>
      </c>
      <c r="N122" s="140" t="s">
        <v>45</v>
      </c>
      <c r="P122" s="141">
        <f t="shared" si="21"/>
        <v>0</v>
      </c>
      <c r="Q122" s="141">
        <v>0</v>
      </c>
      <c r="R122" s="141">
        <f t="shared" si="22"/>
        <v>0</v>
      </c>
      <c r="S122" s="141">
        <v>0</v>
      </c>
      <c r="T122" s="142">
        <f t="shared" si="23"/>
        <v>0</v>
      </c>
      <c r="AR122" s="143" t="s">
        <v>189</v>
      </c>
      <c r="AT122" s="143" t="s">
        <v>184</v>
      </c>
      <c r="AU122" s="143" t="s">
        <v>22</v>
      </c>
      <c r="AY122" s="18" t="s">
        <v>181</v>
      </c>
      <c r="BE122" s="144">
        <f t="shared" si="24"/>
        <v>0</v>
      </c>
      <c r="BF122" s="144">
        <f t="shared" si="25"/>
        <v>0</v>
      </c>
      <c r="BG122" s="144">
        <f t="shared" si="26"/>
        <v>0</v>
      </c>
      <c r="BH122" s="144">
        <f t="shared" si="27"/>
        <v>0</v>
      </c>
      <c r="BI122" s="144">
        <f t="shared" si="28"/>
        <v>0</v>
      </c>
      <c r="BJ122" s="18" t="s">
        <v>22</v>
      </c>
      <c r="BK122" s="144">
        <f t="shared" si="29"/>
        <v>0</v>
      </c>
      <c r="BL122" s="18" t="s">
        <v>189</v>
      </c>
      <c r="BM122" s="143" t="s">
        <v>1876</v>
      </c>
    </row>
    <row r="123" spans="2:65" s="1" customFormat="1" ht="16.5" customHeight="1">
      <c r="B123" s="33"/>
      <c r="C123" s="132" t="s">
        <v>424</v>
      </c>
      <c r="D123" s="132" t="s">
        <v>184</v>
      </c>
      <c r="E123" s="133" t="s">
        <v>1322</v>
      </c>
      <c r="F123" s="134" t="s">
        <v>1323</v>
      </c>
      <c r="G123" s="135" t="s">
        <v>1082</v>
      </c>
      <c r="H123" s="136">
        <v>4</v>
      </c>
      <c r="I123" s="137"/>
      <c r="J123" s="138">
        <f t="shared" si="20"/>
        <v>0</v>
      </c>
      <c r="K123" s="134" t="s">
        <v>20</v>
      </c>
      <c r="L123" s="33"/>
      <c r="M123" s="139" t="s">
        <v>20</v>
      </c>
      <c r="N123" s="140" t="s">
        <v>45</v>
      </c>
      <c r="P123" s="141">
        <f t="shared" si="21"/>
        <v>0</v>
      </c>
      <c r="Q123" s="141">
        <v>0</v>
      </c>
      <c r="R123" s="141">
        <f t="shared" si="22"/>
        <v>0</v>
      </c>
      <c r="S123" s="141">
        <v>0</v>
      </c>
      <c r="T123" s="142">
        <f t="shared" si="23"/>
        <v>0</v>
      </c>
      <c r="AR123" s="143" t="s">
        <v>189</v>
      </c>
      <c r="AT123" s="143" t="s">
        <v>184</v>
      </c>
      <c r="AU123" s="143" t="s">
        <v>22</v>
      </c>
      <c r="AY123" s="18" t="s">
        <v>181</v>
      </c>
      <c r="BE123" s="144">
        <f t="shared" si="24"/>
        <v>0</v>
      </c>
      <c r="BF123" s="144">
        <f t="shared" si="25"/>
        <v>0</v>
      </c>
      <c r="BG123" s="144">
        <f t="shared" si="26"/>
        <v>0</v>
      </c>
      <c r="BH123" s="144">
        <f t="shared" si="27"/>
        <v>0</v>
      </c>
      <c r="BI123" s="144">
        <f t="shared" si="28"/>
        <v>0</v>
      </c>
      <c r="BJ123" s="18" t="s">
        <v>22</v>
      </c>
      <c r="BK123" s="144">
        <f t="shared" si="29"/>
        <v>0</v>
      </c>
      <c r="BL123" s="18" t="s">
        <v>189</v>
      </c>
      <c r="BM123" s="143" t="s">
        <v>1877</v>
      </c>
    </row>
    <row r="124" spans="2:65" s="1" customFormat="1" ht="16.5" customHeight="1">
      <c r="B124" s="33"/>
      <c r="C124" s="132" t="s">
        <v>431</v>
      </c>
      <c r="D124" s="132" t="s">
        <v>184</v>
      </c>
      <c r="E124" s="133" t="s">
        <v>1328</v>
      </c>
      <c r="F124" s="134" t="s">
        <v>1329</v>
      </c>
      <c r="G124" s="135" t="s">
        <v>1070</v>
      </c>
      <c r="H124" s="136">
        <v>16</v>
      </c>
      <c r="I124" s="137"/>
      <c r="J124" s="138">
        <f t="shared" si="20"/>
        <v>0</v>
      </c>
      <c r="K124" s="134" t="s">
        <v>20</v>
      </c>
      <c r="L124" s="33"/>
      <c r="M124" s="139" t="s">
        <v>20</v>
      </c>
      <c r="N124" s="140" t="s">
        <v>45</v>
      </c>
      <c r="P124" s="141">
        <f t="shared" si="21"/>
        <v>0</v>
      </c>
      <c r="Q124" s="141">
        <v>0</v>
      </c>
      <c r="R124" s="141">
        <f t="shared" si="22"/>
        <v>0</v>
      </c>
      <c r="S124" s="141">
        <v>0</v>
      </c>
      <c r="T124" s="142">
        <f t="shared" si="23"/>
        <v>0</v>
      </c>
      <c r="AR124" s="143" t="s">
        <v>189</v>
      </c>
      <c r="AT124" s="143" t="s">
        <v>184</v>
      </c>
      <c r="AU124" s="143" t="s">
        <v>22</v>
      </c>
      <c r="AY124" s="18" t="s">
        <v>181</v>
      </c>
      <c r="BE124" s="144">
        <f t="shared" si="24"/>
        <v>0</v>
      </c>
      <c r="BF124" s="144">
        <f t="shared" si="25"/>
        <v>0</v>
      </c>
      <c r="BG124" s="144">
        <f t="shared" si="26"/>
        <v>0</v>
      </c>
      <c r="BH124" s="144">
        <f t="shared" si="27"/>
        <v>0</v>
      </c>
      <c r="BI124" s="144">
        <f t="shared" si="28"/>
        <v>0</v>
      </c>
      <c r="BJ124" s="18" t="s">
        <v>22</v>
      </c>
      <c r="BK124" s="144">
        <f t="shared" si="29"/>
        <v>0</v>
      </c>
      <c r="BL124" s="18" t="s">
        <v>189</v>
      </c>
      <c r="BM124" s="143" t="s">
        <v>1878</v>
      </c>
    </row>
    <row r="125" spans="2:65" s="1" customFormat="1" ht="16.5" customHeight="1">
      <c r="B125" s="33"/>
      <c r="C125" s="132" t="s">
        <v>436</v>
      </c>
      <c r="D125" s="132" t="s">
        <v>184</v>
      </c>
      <c r="E125" s="133" t="s">
        <v>1849</v>
      </c>
      <c r="F125" s="134" t="s">
        <v>478</v>
      </c>
      <c r="G125" s="135" t="s">
        <v>1070</v>
      </c>
      <c r="H125" s="136">
        <v>1</v>
      </c>
      <c r="I125" s="137"/>
      <c r="J125" s="138">
        <f t="shared" si="20"/>
        <v>0</v>
      </c>
      <c r="K125" s="134" t="s">
        <v>20</v>
      </c>
      <c r="L125" s="33"/>
      <c r="M125" s="139" t="s">
        <v>20</v>
      </c>
      <c r="N125" s="140" t="s">
        <v>45</v>
      </c>
      <c r="P125" s="141">
        <f t="shared" si="21"/>
        <v>0</v>
      </c>
      <c r="Q125" s="141">
        <v>0</v>
      </c>
      <c r="R125" s="141">
        <f t="shared" si="22"/>
        <v>0</v>
      </c>
      <c r="S125" s="141">
        <v>0</v>
      </c>
      <c r="T125" s="142">
        <f t="shared" si="23"/>
        <v>0</v>
      </c>
      <c r="AR125" s="143" t="s">
        <v>189</v>
      </c>
      <c r="AT125" s="143" t="s">
        <v>184</v>
      </c>
      <c r="AU125" s="143" t="s">
        <v>22</v>
      </c>
      <c r="AY125" s="18" t="s">
        <v>181</v>
      </c>
      <c r="BE125" s="144">
        <f t="shared" si="24"/>
        <v>0</v>
      </c>
      <c r="BF125" s="144">
        <f t="shared" si="25"/>
        <v>0</v>
      </c>
      <c r="BG125" s="144">
        <f t="shared" si="26"/>
        <v>0</v>
      </c>
      <c r="BH125" s="144">
        <f t="shared" si="27"/>
        <v>0</v>
      </c>
      <c r="BI125" s="144">
        <f t="shared" si="28"/>
        <v>0</v>
      </c>
      <c r="BJ125" s="18" t="s">
        <v>22</v>
      </c>
      <c r="BK125" s="144">
        <f t="shared" si="29"/>
        <v>0</v>
      </c>
      <c r="BL125" s="18" t="s">
        <v>189</v>
      </c>
      <c r="BM125" s="143" t="s">
        <v>1879</v>
      </c>
    </row>
    <row r="126" spans="2:65" s="1" customFormat="1" ht="16.5" customHeight="1">
      <c r="B126" s="33"/>
      <c r="C126" s="132" t="s">
        <v>441</v>
      </c>
      <c r="D126" s="132" t="s">
        <v>184</v>
      </c>
      <c r="E126" s="133" t="s">
        <v>1249</v>
      </c>
      <c r="F126" s="134" t="s">
        <v>1250</v>
      </c>
      <c r="G126" s="135" t="s">
        <v>1251</v>
      </c>
      <c r="H126" s="136">
        <v>15</v>
      </c>
      <c r="I126" s="137"/>
      <c r="J126" s="138">
        <f t="shared" si="20"/>
        <v>0</v>
      </c>
      <c r="K126" s="134" t="s">
        <v>20</v>
      </c>
      <c r="L126" s="33"/>
      <c r="M126" s="139" t="s">
        <v>20</v>
      </c>
      <c r="N126" s="140" t="s">
        <v>45</v>
      </c>
      <c r="P126" s="141">
        <f t="shared" si="21"/>
        <v>0</v>
      </c>
      <c r="Q126" s="141">
        <v>0</v>
      </c>
      <c r="R126" s="141">
        <f t="shared" si="22"/>
        <v>0</v>
      </c>
      <c r="S126" s="141">
        <v>0</v>
      </c>
      <c r="T126" s="142">
        <f t="shared" si="23"/>
        <v>0</v>
      </c>
      <c r="AR126" s="143" t="s">
        <v>189</v>
      </c>
      <c r="AT126" s="143" t="s">
        <v>184</v>
      </c>
      <c r="AU126" s="143" t="s">
        <v>22</v>
      </c>
      <c r="AY126" s="18" t="s">
        <v>181</v>
      </c>
      <c r="BE126" s="144">
        <f t="shared" si="24"/>
        <v>0</v>
      </c>
      <c r="BF126" s="144">
        <f t="shared" si="25"/>
        <v>0</v>
      </c>
      <c r="BG126" s="144">
        <f t="shared" si="26"/>
        <v>0</v>
      </c>
      <c r="BH126" s="144">
        <f t="shared" si="27"/>
        <v>0</v>
      </c>
      <c r="BI126" s="144">
        <f t="shared" si="28"/>
        <v>0</v>
      </c>
      <c r="BJ126" s="18" t="s">
        <v>22</v>
      </c>
      <c r="BK126" s="144">
        <f t="shared" si="29"/>
        <v>0</v>
      </c>
      <c r="BL126" s="18" t="s">
        <v>189</v>
      </c>
      <c r="BM126" s="143" t="s">
        <v>1880</v>
      </c>
    </row>
    <row r="127" spans="2:65" s="11" customFormat="1" ht="25.9" customHeight="1">
      <c r="B127" s="120"/>
      <c r="D127" s="121" t="s">
        <v>73</v>
      </c>
      <c r="E127" s="122" t="s">
        <v>1334</v>
      </c>
      <c r="F127" s="122" t="s">
        <v>1335</v>
      </c>
      <c r="I127" s="123"/>
      <c r="J127" s="124">
        <f>BK127</f>
        <v>0</v>
      </c>
      <c r="L127" s="120"/>
      <c r="M127" s="125"/>
      <c r="P127" s="126">
        <f>SUM(P128:P145)</f>
        <v>0</v>
      </c>
      <c r="R127" s="126">
        <f>SUM(R128:R145)</f>
        <v>0</v>
      </c>
      <c r="T127" s="127">
        <f>SUM(T128:T145)</f>
        <v>0</v>
      </c>
      <c r="AR127" s="121" t="s">
        <v>22</v>
      </c>
      <c r="AT127" s="128" t="s">
        <v>73</v>
      </c>
      <c r="AU127" s="128" t="s">
        <v>74</v>
      </c>
      <c r="AY127" s="121" t="s">
        <v>181</v>
      </c>
      <c r="BK127" s="129">
        <f>SUM(BK128:BK145)</f>
        <v>0</v>
      </c>
    </row>
    <row r="128" spans="2:65" s="1" customFormat="1" ht="16.5" customHeight="1">
      <c r="B128" s="33"/>
      <c r="C128" s="132" t="s">
        <v>449</v>
      </c>
      <c r="D128" s="132" t="s">
        <v>184</v>
      </c>
      <c r="E128" s="133" t="s">
        <v>1336</v>
      </c>
      <c r="F128" s="134" t="s">
        <v>1337</v>
      </c>
      <c r="G128" s="135" t="s">
        <v>1251</v>
      </c>
      <c r="H128" s="136">
        <v>20</v>
      </c>
      <c r="I128" s="137"/>
      <c r="J128" s="138">
        <f t="shared" ref="J128:J144" si="30">ROUND(I128*H128,2)</f>
        <v>0</v>
      </c>
      <c r="K128" s="134" t="s">
        <v>20</v>
      </c>
      <c r="L128" s="33"/>
      <c r="M128" s="139" t="s">
        <v>20</v>
      </c>
      <c r="N128" s="140" t="s">
        <v>45</v>
      </c>
      <c r="P128" s="141">
        <f t="shared" ref="P128:P144" si="31">O128*H128</f>
        <v>0</v>
      </c>
      <c r="Q128" s="141">
        <v>0</v>
      </c>
      <c r="R128" s="141">
        <f t="shared" ref="R128:R144" si="32">Q128*H128</f>
        <v>0</v>
      </c>
      <c r="S128" s="141">
        <v>0</v>
      </c>
      <c r="T128" s="142">
        <f t="shared" ref="T128:T144" si="33">S128*H128</f>
        <v>0</v>
      </c>
      <c r="AR128" s="143" t="s">
        <v>189</v>
      </c>
      <c r="AT128" s="143" t="s">
        <v>184</v>
      </c>
      <c r="AU128" s="143" t="s">
        <v>22</v>
      </c>
      <c r="AY128" s="18" t="s">
        <v>181</v>
      </c>
      <c r="BE128" s="144">
        <f t="shared" ref="BE128:BE144" si="34">IF(N128="základní",J128,0)</f>
        <v>0</v>
      </c>
      <c r="BF128" s="144">
        <f t="shared" ref="BF128:BF144" si="35">IF(N128="snížená",J128,0)</f>
        <v>0</v>
      </c>
      <c r="BG128" s="144">
        <f t="shared" ref="BG128:BG144" si="36">IF(N128="zákl. přenesená",J128,0)</f>
        <v>0</v>
      </c>
      <c r="BH128" s="144">
        <f t="shared" ref="BH128:BH144" si="37">IF(N128="sníž. přenesená",J128,0)</f>
        <v>0</v>
      </c>
      <c r="BI128" s="144">
        <f t="shared" ref="BI128:BI144" si="38">IF(N128="nulová",J128,0)</f>
        <v>0</v>
      </c>
      <c r="BJ128" s="18" t="s">
        <v>22</v>
      </c>
      <c r="BK128" s="144">
        <f t="shared" ref="BK128:BK144" si="39">ROUND(I128*H128,2)</f>
        <v>0</v>
      </c>
      <c r="BL128" s="18" t="s">
        <v>189</v>
      </c>
      <c r="BM128" s="143" t="s">
        <v>1881</v>
      </c>
    </row>
    <row r="129" spans="2:65" s="1" customFormat="1" ht="16.5" customHeight="1">
      <c r="B129" s="33"/>
      <c r="C129" s="132" t="s">
        <v>466</v>
      </c>
      <c r="D129" s="132" t="s">
        <v>184</v>
      </c>
      <c r="E129" s="133" t="s">
        <v>1343</v>
      </c>
      <c r="F129" s="134" t="s">
        <v>1344</v>
      </c>
      <c r="G129" s="135" t="s">
        <v>280</v>
      </c>
      <c r="H129" s="136">
        <v>2</v>
      </c>
      <c r="I129" s="137"/>
      <c r="J129" s="138">
        <f t="shared" si="30"/>
        <v>0</v>
      </c>
      <c r="K129" s="134" t="s">
        <v>20</v>
      </c>
      <c r="L129" s="33"/>
      <c r="M129" s="139" t="s">
        <v>20</v>
      </c>
      <c r="N129" s="140" t="s">
        <v>45</v>
      </c>
      <c r="P129" s="141">
        <f t="shared" si="31"/>
        <v>0</v>
      </c>
      <c r="Q129" s="141">
        <v>0</v>
      </c>
      <c r="R129" s="141">
        <f t="shared" si="32"/>
        <v>0</v>
      </c>
      <c r="S129" s="141">
        <v>0</v>
      </c>
      <c r="T129" s="142">
        <f t="shared" si="33"/>
        <v>0</v>
      </c>
      <c r="AR129" s="143" t="s">
        <v>189</v>
      </c>
      <c r="AT129" s="143" t="s">
        <v>184</v>
      </c>
      <c r="AU129" s="143" t="s">
        <v>22</v>
      </c>
      <c r="AY129" s="18" t="s">
        <v>181</v>
      </c>
      <c r="BE129" s="144">
        <f t="shared" si="34"/>
        <v>0</v>
      </c>
      <c r="BF129" s="144">
        <f t="shared" si="35"/>
        <v>0</v>
      </c>
      <c r="BG129" s="144">
        <f t="shared" si="36"/>
        <v>0</v>
      </c>
      <c r="BH129" s="144">
        <f t="shared" si="37"/>
        <v>0</v>
      </c>
      <c r="BI129" s="144">
        <f t="shared" si="38"/>
        <v>0</v>
      </c>
      <c r="BJ129" s="18" t="s">
        <v>22</v>
      </c>
      <c r="BK129" s="144">
        <f t="shared" si="39"/>
        <v>0</v>
      </c>
      <c r="BL129" s="18" t="s">
        <v>189</v>
      </c>
      <c r="BM129" s="143" t="s">
        <v>1882</v>
      </c>
    </row>
    <row r="130" spans="2:65" s="1" customFormat="1" ht="16.5" customHeight="1">
      <c r="B130" s="33"/>
      <c r="C130" s="132" t="s">
        <v>472</v>
      </c>
      <c r="D130" s="132" t="s">
        <v>184</v>
      </c>
      <c r="E130" s="133" t="s">
        <v>1346</v>
      </c>
      <c r="F130" s="134" t="s">
        <v>1347</v>
      </c>
      <c r="G130" s="135" t="s">
        <v>1082</v>
      </c>
      <c r="H130" s="136">
        <v>2</v>
      </c>
      <c r="I130" s="137"/>
      <c r="J130" s="138">
        <f t="shared" si="30"/>
        <v>0</v>
      </c>
      <c r="K130" s="134" t="s">
        <v>20</v>
      </c>
      <c r="L130" s="33"/>
      <c r="M130" s="139" t="s">
        <v>20</v>
      </c>
      <c r="N130" s="140" t="s">
        <v>45</v>
      </c>
      <c r="P130" s="141">
        <f t="shared" si="31"/>
        <v>0</v>
      </c>
      <c r="Q130" s="141">
        <v>0</v>
      </c>
      <c r="R130" s="141">
        <f t="shared" si="32"/>
        <v>0</v>
      </c>
      <c r="S130" s="141">
        <v>0</v>
      </c>
      <c r="T130" s="142">
        <f t="shared" si="33"/>
        <v>0</v>
      </c>
      <c r="AR130" s="143" t="s">
        <v>189</v>
      </c>
      <c r="AT130" s="143" t="s">
        <v>184</v>
      </c>
      <c r="AU130" s="143" t="s">
        <v>22</v>
      </c>
      <c r="AY130" s="18" t="s">
        <v>181</v>
      </c>
      <c r="BE130" s="144">
        <f t="shared" si="34"/>
        <v>0</v>
      </c>
      <c r="BF130" s="144">
        <f t="shared" si="35"/>
        <v>0</v>
      </c>
      <c r="BG130" s="144">
        <f t="shared" si="36"/>
        <v>0</v>
      </c>
      <c r="BH130" s="144">
        <f t="shared" si="37"/>
        <v>0</v>
      </c>
      <c r="BI130" s="144">
        <f t="shared" si="38"/>
        <v>0</v>
      </c>
      <c r="BJ130" s="18" t="s">
        <v>22</v>
      </c>
      <c r="BK130" s="144">
        <f t="shared" si="39"/>
        <v>0</v>
      </c>
      <c r="BL130" s="18" t="s">
        <v>189</v>
      </c>
      <c r="BM130" s="143" t="s">
        <v>1883</v>
      </c>
    </row>
    <row r="131" spans="2:65" s="1" customFormat="1" ht="16.5" customHeight="1">
      <c r="B131" s="33"/>
      <c r="C131" s="132" t="s">
        <v>479</v>
      </c>
      <c r="D131" s="132" t="s">
        <v>184</v>
      </c>
      <c r="E131" s="133" t="s">
        <v>1349</v>
      </c>
      <c r="F131" s="134" t="s">
        <v>1280</v>
      </c>
      <c r="G131" s="135" t="s">
        <v>1082</v>
      </c>
      <c r="H131" s="136">
        <v>2</v>
      </c>
      <c r="I131" s="137"/>
      <c r="J131" s="138">
        <f t="shared" si="30"/>
        <v>0</v>
      </c>
      <c r="K131" s="134" t="s">
        <v>20</v>
      </c>
      <c r="L131" s="33"/>
      <c r="M131" s="139" t="s">
        <v>20</v>
      </c>
      <c r="N131" s="140" t="s">
        <v>45</v>
      </c>
      <c r="P131" s="141">
        <f t="shared" si="31"/>
        <v>0</v>
      </c>
      <c r="Q131" s="141">
        <v>0</v>
      </c>
      <c r="R131" s="141">
        <f t="shared" si="32"/>
        <v>0</v>
      </c>
      <c r="S131" s="141">
        <v>0</v>
      </c>
      <c r="T131" s="142">
        <f t="shared" si="33"/>
        <v>0</v>
      </c>
      <c r="AR131" s="143" t="s">
        <v>189</v>
      </c>
      <c r="AT131" s="143" t="s">
        <v>184</v>
      </c>
      <c r="AU131" s="143" t="s">
        <v>22</v>
      </c>
      <c r="AY131" s="18" t="s">
        <v>181</v>
      </c>
      <c r="BE131" s="144">
        <f t="shared" si="34"/>
        <v>0</v>
      </c>
      <c r="BF131" s="144">
        <f t="shared" si="35"/>
        <v>0</v>
      </c>
      <c r="BG131" s="144">
        <f t="shared" si="36"/>
        <v>0</v>
      </c>
      <c r="BH131" s="144">
        <f t="shared" si="37"/>
        <v>0</v>
      </c>
      <c r="BI131" s="144">
        <f t="shared" si="38"/>
        <v>0</v>
      </c>
      <c r="BJ131" s="18" t="s">
        <v>22</v>
      </c>
      <c r="BK131" s="144">
        <f t="shared" si="39"/>
        <v>0</v>
      </c>
      <c r="BL131" s="18" t="s">
        <v>189</v>
      </c>
      <c r="BM131" s="143" t="s">
        <v>1884</v>
      </c>
    </row>
    <row r="132" spans="2:65" s="1" customFormat="1" ht="16.5" customHeight="1">
      <c r="B132" s="33"/>
      <c r="C132" s="132" t="s">
        <v>494</v>
      </c>
      <c r="D132" s="132" t="s">
        <v>184</v>
      </c>
      <c r="E132" s="133" t="s">
        <v>1354</v>
      </c>
      <c r="F132" s="134" t="s">
        <v>1355</v>
      </c>
      <c r="G132" s="135" t="s">
        <v>1239</v>
      </c>
      <c r="H132" s="136">
        <v>5</v>
      </c>
      <c r="I132" s="137"/>
      <c r="J132" s="138">
        <f t="shared" si="30"/>
        <v>0</v>
      </c>
      <c r="K132" s="134" t="s">
        <v>20</v>
      </c>
      <c r="L132" s="33"/>
      <c r="M132" s="139" t="s">
        <v>20</v>
      </c>
      <c r="N132" s="140" t="s">
        <v>45</v>
      </c>
      <c r="P132" s="141">
        <f t="shared" si="31"/>
        <v>0</v>
      </c>
      <c r="Q132" s="141">
        <v>0</v>
      </c>
      <c r="R132" s="141">
        <f t="shared" si="32"/>
        <v>0</v>
      </c>
      <c r="S132" s="141">
        <v>0</v>
      </c>
      <c r="T132" s="142">
        <f t="shared" si="33"/>
        <v>0</v>
      </c>
      <c r="AR132" s="143" t="s">
        <v>189</v>
      </c>
      <c r="AT132" s="143" t="s">
        <v>184</v>
      </c>
      <c r="AU132" s="143" t="s">
        <v>22</v>
      </c>
      <c r="AY132" s="18" t="s">
        <v>181</v>
      </c>
      <c r="BE132" s="144">
        <f t="shared" si="34"/>
        <v>0</v>
      </c>
      <c r="BF132" s="144">
        <f t="shared" si="35"/>
        <v>0</v>
      </c>
      <c r="BG132" s="144">
        <f t="shared" si="36"/>
        <v>0</v>
      </c>
      <c r="BH132" s="144">
        <f t="shared" si="37"/>
        <v>0</v>
      </c>
      <c r="BI132" s="144">
        <f t="shared" si="38"/>
        <v>0</v>
      </c>
      <c r="BJ132" s="18" t="s">
        <v>22</v>
      </c>
      <c r="BK132" s="144">
        <f t="shared" si="39"/>
        <v>0</v>
      </c>
      <c r="BL132" s="18" t="s">
        <v>189</v>
      </c>
      <c r="BM132" s="143" t="s">
        <v>1885</v>
      </c>
    </row>
    <row r="133" spans="2:65" s="1" customFormat="1" ht="16.5" customHeight="1">
      <c r="B133" s="33"/>
      <c r="C133" s="132" t="s">
        <v>499</v>
      </c>
      <c r="D133" s="132" t="s">
        <v>184</v>
      </c>
      <c r="E133" s="133" t="s">
        <v>1357</v>
      </c>
      <c r="F133" s="134" t="s">
        <v>1358</v>
      </c>
      <c r="G133" s="135" t="s">
        <v>1082</v>
      </c>
      <c r="H133" s="136">
        <v>1</v>
      </c>
      <c r="I133" s="137"/>
      <c r="J133" s="138">
        <f t="shared" si="30"/>
        <v>0</v>
      </c>
      <c r="K133" s="134" t="s">
        <v>20</v>
      </c>
      <c r="L133" s="33"/>
      <c r="M133" s="139" t="s">
        <v>20</v>
      </c>
      <c r="N133" s="140" t="s">
        <v>45</v>
      </c>
      <c r="P133" s="141">
        <f t="shared" si="31"/>
        <v>0</v>
      </c>
      <c r="Q133" s="141">
        <v>0</v>
      </c>
      <c r="R133" s="141">
        <f t="shared" si="32"/>
        <v>0</v>
      </c>
      <c r="S133" s="141">
        <v>0</v>
      </c>
      <c r="T133" s="142">
        <f t="shared" si="33"/>
        <v>0</v>
      </c>
      <c r="AR133" s="143" t="s">
        <v>189</v>
      </c>
      <c r="AT133" s="143" t="s">
        <v>184</v>
      </c>
      <c r="AU133" s="143" t="s">
        <v>22</v>
      </c>
      <c r="AY133" s="18" t="s">
        <v>181</v>
      </c>
      <c r="BE133" s="144">
        <f t="shared" si="34"/>
        <v>0</v>
      </c>
      <c r="BF133" s="144">
        <f t="shared" si="35"/>
        <v>0</v>
      </c>
      <c r="BG133" s="144">
        <f t="shared" si="36"/>
        <v>0</v>
      </c>
      <c r="BH133" s="144">
        <f t="shared" si="37"/>
        <v>0</v>
      </c>
      <c r="BI133" s="144">
        <f t="shared" si="38"/>
        <v>0</v>
      </c>
      <c r="BJ133" s="18" t="s">
        <v>22</v>
      </c>
      <c r="BK133" s="144">
        <f t="shared" si="39"/>
        <v>0</v>
      </c>
      <c r="BL133" s="18" t="s">
        <v>189</v>
      </c>
      <c r="BM133" s="143" t="s">
        <v>1886</v>
      </c>
    </row>
    <row r="134" spans="2:65" s="1" customFormat="1" ht="16.5" customHeight="1">
      <c r="B134" s="33"/>
      <c r="C134" s="132" t="s">
        <v>506</v>
      </c>
      <c r="D134" s="132" t="s">
        <v>184</v>
      </c>
      <c r="E134" s="133" t="s">
        <v>1360</v>
      </c>
      <c r="F134" s="134" t="s">
        <v>1361</v>
      </c>
      <c r="G134" s="135" t="s">
        <v>1082</v>
      </c>
      <c r="H134" s="136">
        <v>1</v>
      </c>
      <c r="I134" s="137"/>
      <c r="J134" s="138">
        <f t="shared" si="30"/>
        <v>0</v>
      </c>
      <c r="K134" s="134" t="s">
        <v>20</v>
      </c>
      <c r="L134" s="33"/>
      <c r="M134" s="139" t="s">
        <v>20</v>
      </c>
      <c r="N134" s="140" t="s">
        <v>45</v>
      </c>
      <c r="P134" s="141">
        <f t="shared" si="31"/>
        <v>0</v>
      </c>
      <c r="Q134" s="141">
        <v>0</v>
      </c>
      <c r="R134" s="141">
        <f t="shared" si="32"/>
        <v>0</v>
      </c>
      <c r="S134" s="141">
        <v>0</v>
      </c>
      <c r="T134" s="142">
        <f t="shared" si="33"/>
        <v>0</v>
      </c>
      <c r="AR134" s="143" t="s">
        <v>189</v>
      </c>
      <c r="AT134" s="143" t="s">
        <v>184</v>
      </c>
      <c r="AU134" s="143" t="s">
        <v>22</v>
      </c>
      <c r="AY134" s="18" t="s">
        <v>181</v>
      </c>
      <c r="BE134" s="144">
        <f t="shared" si="34"/>
        <v>0</v>
      </c>
      <c r="BF134" s="144">
        <f t="shared" si="35"/>
        <v>0</v>
      </c>
      <c r="BG134" s="144">
        <f t="shared" si="36"/>
        <v>0</v>
      </c>
      <c r="BH134" s="144">
        <f t="shared" si="37"/>
        <v>0</v>
      </c>
      <c r="BI134" s="144">
        <f t="shared" si="38"/>
        <v>0</v>
      </c>
      <c r="BJ134" s="18" t="s">
        <v>22</v>
      </c>
      <c r="BK134" s="144">
        <f t="shared" si="39"/>
        <v>0</v>
      </c>
      <c r="BL134" s="18" t="s">
        <v>189</v>
      </c>
      <c r="BM134" s="143" t="s">
        <v>1887</v>
      </c>
    </row>
    <row r="135" spans="2:65" s="1" customFormat="1" ht="16.5" customHeight="1">
      <c r="B135" s="33"/>
      <c r="C135" s="132" t="s">
        <v>510</v>
      </c>
      <c r="D135" s="132" t="s">
        <v>184</v>
      </c>
      <c r="E135" s="133" t="s">
        <v>1363</v>
      </c>
      <c r="F135" s="134" t="s">
        <v>1364</v>
      </c>
      <c r="G135" s="135" t="s">
        <v>1082</v>
      </c>
      <c r="H135" s="136">
        <v>1</v>
      </c>
      <c r="I135" s="137"/>
      <c r="J135" s="138">
        <f t="shared" si="30"/>
        <v>0</v>
      </c>
      <c r="K135" s="134" t="s">
        <v>20</v>
      </c>
      <c r="L135" s="33"/>
      <c r="M135" s="139" t="s">
        <v>20</v>
      </c>
      <c r="N135" s="140" t="s">
        <v>45</v>
      </c>
      <c r="P135" s="141">
        <f t="shared" si="31"/>
        <v>0</v>
      </c>
      <c r="Q135" s="141">
        <v>0</v>
      </c>
      <c r="R135" s="141">
        <f t="shared" si="32"/>
        <v>0</v>
      </c>
      <c r="S135" s="141">
        <v>0</v>
      </c>
      <c r="T135" s="142">
        <f t="shared" si="33"/>
        <v>0</v>
      </c>
      <c r="AR135" s="143" t="s">
        <v>189</v>
      </c>
      <c r="AT135" s="143" t="s">
        <v>184</v>
      </c>
      <c r="AU135" s="143" t="s">
        <v>22</v>
      </c>
      <c r="AY135" s="18" t="s">
        <v>181</v>
      </c>
      <c r="BE135" s="144">
        <f t="shared" si="34"/>
        <v>0</v>
      </c>
      <c r="BF135" s="144">
        <f t="shared" si="35"/>
        <v>0</v>
      </c>
      <c r="BG135" s="144">
        <f t="shared" si="36"/>
        <v>0</v>
      </c>
      <c r="BH135" s="144">
        <f t="shared" si="37"/>
        <v>0</v>
      </c>
      <c r="BI135" s="144">
        <f t="shared" si="38"/>
        <v>0</v>
      </c>
      <c r="BJ135" s="18" t="s">
        <v>22</v>
      </c>
      <c r="BK135" s="144">
        <f t="shared" si="39"/>
        <v>0</v>
      </c>
      <c r="BL135" s="18" t="s">
        <v>189</v>
      </c>
      <c r="BM135" s="143" t="s">
        <v>1888</v>
      </c>
    </row>
    <row r="136" spans="2:65" s="1" customFormat="1" ht="16.5" customHeight="1">
      <c r="B136" s="33"/>
      <c r="C136" s="132" t="s">
        <v>516</v>
      </c>
      <c r="D136" s="132" t="s">
        <v>184</v>
      </c>
      <c r="E136" s="133" t="s">
        <v>1366</v>
      </c>
      <c r="F136" s="134" t="s">
        <v>1367</v>
      </c>
      <c r="G136" s="135" t="s">
        <v>1082</v>
      </c>
      <c r="H136" s="136">
        <v>1</v>
      </c>
      <c r="I136" s="137"/>
      <c r="J136" s="138">
        <f t="shared" si="30"/>
        <v>0</v>
      </c>
      <c r="K136" s="134" t="s">
        <v>20</v>
      </c>
      <c r="L136" s="33"/>
      <c r="M136" s="139" t="s">
        <v>20</v>
      </c>
      <c r="N136" s="140" t="s">
        <v>45</v>
      </c>
      <c r="P136" s="141">
        <f t="shared" si="31"/>
        <v>0</v>
      </c>
      <c r="Q136" s="141">
        <v>0</v>
      </c>
      <c r="R136" s="141">
        <f t="shared" si="32"/>
        <v>0</v>
      </c>
      <c r="S136" s="141">
        <v>0</v>
      </c>
      <c r="T136" s="142">
        <f t="shared" si="33"/>
        <v>0</v>
      </c>
      <c r="AR136" s="143" t="s">
        <v>189</v>
      </c>
      <c r="AT136" s="143" t="s">
        <v>184</v>
      </c>
      <c r="AU136" s="143" t="s">
        <v>22</v>
      </c>
      <c r="AY136" s="18" t="s">
        <v>181</v>
      </c>
      <c r="BE136" s="144">
        <f t="shared" si="34"/>
        <v>0</v>
      </c>
      <c r="BF136" s="144">
        <f t="shared" si="35"/>
        <v>0</v>
      </c>
      <c r="BG136" s="144">
        <f t="shared" si="36"/>
        <v>0</v>
      </c>
      <c r="BH136" s="144">
        <f t="shared" si="37"/>
        <v>0</v>
      </c>
      <c r="BI136" s="144">
        <f t="shared" si="38"/>
        <v>0</v>
      </c>
      <c r="BJ136" s="18" t="s">
        <v>22</v>
      </c>
      <c r="BK136" s="144">
        <f t="shared" si="39"/>
        <v>0</v>
      </c>
      <c r="BL136" s="18" t="s">
        <v>189</v>
      </c>
      <c r="BM136" s="143" t="s">
        <v>1889</v>
      </c>
    </row>
    <row r="137" spans="2:65" s="1" customFormat="1" ht="16.5" customHeight="1">
      <c r="B137" s="33"/>
      <c r="C137" s="132" t="s">
        <v>520</v>
      </c>
      <c r="D137" s="132" t="s">
        <v>184</v>
      </c>
      <c r="E137" s="133" t="s">
        <v>1369</v>
      </c>
      <c r="F137" s="134" t="s">
        <v>1370</v>
      </c>
      <c r="G137" s="135" t="s">
        <v>1082</v>
      </c>
      <c r="H137" s="136">
        <v>1</v>
      </c>
      <c r="I137" s="137"/>
      <c r="J137" s="138">
        <f t="shared" si="30"/>
        <v>0</v>
      </c>
      <c r="K137" s="134" t="s">
        <v>20</v>
      </c>
      <c r="L137" s="33"/>
      <c r="M137" s="139" t="s">
        <v>20</v>
      </c>
      <c r="N137" s="140" t="s">
        <v>45</v>
      </c>
      <c r="P137" s="141">
        <f t="shared" si="31"/>
        <v>0</v>
      </c>
      <c r="Q137" s="141">
        <v>0</v>
      </c>
      <c r="R137" s="141">
        <f t="shared" si="32"/>
        <v>0</v>
      </c>
      <c r="S137" s="141">
        <v>0</v>
      </c>
      <c r="T137" s="142">
        <f t="shared" si="33"/>
        <v>0</v>
      </c>
      <c r="AR137" s="143" t="s">
        <v>189</v>
      </c>
      <c r="AT137" s="143" t="s">
        <v>184</v>
      </c>
      <c r="AU137" s="143" t="s">
        <v>22</v>
      </c>
      <c r="AY137" s="18" t="s">
        <v>181</v>
      </c>
      <c r="BE137" s="144">
        <f t="shared" si="34"/>
        <v>0</v>
      </c>
      <c r="BF137" s="144">
        <f t="shared" si="35"/>
        <v>0</v>
      </c>
      <c r="BG137" s="144">
        <f t="shared" si="36"/>
        <v>0</v>
      </c>
      <c r="BH137" s="144">
        <f t="shared" si="37"/>
        <v>0</v>
      </c>
      <c r="BI137" s="144">
        <f t="shared" si="38"/>
        <v>0</v>
      </c>
      <c r="BJ137" s="18" t="s">
        <v>22</v>
      </c>
      <c r="BK137" s="144">
        <f t="shared" si="39"/>
        <v>0</v>
      </c>
      <c r="BL137" s="18" t="s">
        <v>189</v>
      </c>
      <c r="BM137" s="143" t="s">
        <v>1890</v>
      </c>
    </row>
    <row r="138" spans="2:65" s="1" customFormat="1" ht="16.5" customHeight="1">
      <c r="B138" s="33"/>
      <c r="C138" s="132" t="s">
        <v>461</v>
      </c>
      <c r="D138" s="132" t="s">
        <v>184</v>
      </c>
      <c r="E138" s="133" t="s">
        <v>1891</v>
      </c>
      <c r="F138" s="134" t="s">
        <v>1340</v>
      </c>
      <c r="G138" s="135" t="s">
        <v>1251</v>
      </c>
      <c r="H138" s="136">
        <v>20</v>
      </c>
      <c r="I138" s="137"/>
      <c r="J138" s="138">
        <f t="shared" si="30"/>
        <v>0</v>
      </c>
      <c r="K138" s="134" t="s">
        <v>20</v>
      </c>
      <c r="L138" s="33"/>
      <c r="M138" s="139" t="s">
        <v>20</v>
      </c>
      <c r="N138" s="140" t="s">
        <v>45</v>
      </c>
      <c r="P138" s="141">
        <f t="shared" si="31"/>
        <v>0</v>
      </c>
      <c r="Q138" s="141">
        <v>0</v>
      </c>
      <c r="R138" s="141">
        <f t="shared" si="32"/>
        <v>0</v>
      </c>
      <c r="S138" s="141">
        <v>0</v>
      </c>
      <c r="T138" s="142">
        <f t="shared" si="33"/>
        <v>0</v>
      </c>
      <c r="AR138" s="143" t="s">
        <v>189</v>
      </c>
      <c r="AT138" s="143" t="s">
        <v>184</v>
      </c>
      <c r="AU138" s="143" t="s">
        <v>22</v>
      </c>
      <c r="AY138" s="18" t="s">
        <v>181</v>
      </c>
      <c r="BE138" s="144">
        <f t="shared" si="34"/>
        <v>0</v>
      </c>
      <c r="BF138" s="144">
        <f t="shared" si="35"/>
        <v>0</v>
      </c>
      <c r="BG138" s="144">
        <f t="shared" si="36"/>
        <v>0</v>
      </c>
      <c r="BH138" s="144">
        <f t="shared" si="37"/>
        <v>0</v>
      </c>
      <c r="BI138" s="144">
        <f t="shared" si="38"/>
        <v>0</v>
      </c>
      <c r="BJ138" s="18" t="s">
        <v>22</v>
      </c>
      <c r="BK138" s="144">
        <f t="shared" si="39"/>
        <v>0</v>
      </c>
      <c r="BL138" s="18" t="s">
        <v>189</v>
      </c>
      <c r="BM138" s="143" t="s">
        <v>1892</v>
      </c>
    </row>
    <row r="139" spans="2:65" s="1" customFormat="1" ht="16.5" customHeight="1">
      <c r="B139" s="33"/>
      <c r="C139" s="132" t="s">
        <v>488</v>
      </c>
      <c r="D139" s="132" t="s">
        <v>184</v>
      </c>
      <c r="E139" s="133" t="s">
        <v>1893</v>
      </c>
      <c r="F139" s="134" t="s">
        <v>1352</v>
      </c>
      <c r="G139" s="135" t="s">
        <v>1070</v>
      </c>
      <c r="H139" s="136">
        <v>1</v>
      </c>
      <c r="I139" s="137"/>
      <c r="J139" s="138">
        <f t="shared" si="30"/>
        <v>0</v>
      </c>
      <c r="K139" s="134" t="s">
        <v>20</v>
      </c>
      <c r="L139" s="33"/>
      <c r="M139" s="139" t="s">
        <v>20</v>
      </c>
      <c r="N139" s="140" t="s">
        <v>45</v>
      </c>
      <c r="P139" s="141">
        <f t="shared" si="31"/>
        <v>0</v>
      </c>
      <c r="Q139" s="141">
        <v>0</v>
      </c>
      <c r="R139" s="141">
        <f t="shared" si="32"/>
        <v>0</v>
      </c>
      <c r="S139" s="141">
        <v>0</v>
      </c>
      <c r="T139" s="142">
        <f t="shared" si="33"/>
        <v>0</v>
      </c>
      <c r="AR139" s="143" t="s">
        <v>189</v>
      </c>
      <c r="AT139" s="143" t="s">
        <v>184</v>
      </c>
      <c r="AU139" s="143" t="s">
        <v>22</v>
      </c>
      <c r="AY139" s="18" t="s">
        <v>181</v>
      </c>
      <c r="BE139" s="144">
        <f t="shared" si="34"/>
        <v>0</v>
      </c>
      <c r="BF139" s="144">
        <f t="shared" si="35"/>
        <v>0</v>
      </c>
      <c r="BG139" s="144">
        <f t="shared" si="36"/>
        <v>0</v>
      </c>
      <c r="BH139" s="144">
        <f t="shared" si="37"/>
        <v>0</v>
      </c>
      <c r="BI139" s="144">
        <f t="shared" si="38"/>
        <v>0</v>
      </c>
      <c r="BJ139" s="18" t="s">
        <v>22</v>
      </c>
      <c r="BK139" s="144">
        <f t="shared" si="39"/>
        <v>0</v>
      </c>
      <c r="BL139" s="18" t="s">
        <v>189</v>
      </c>
      <c r="BM139" s="143" t="s">
        <v>1894</v>
      </c>
    </row>
    <row r="140" spans="2:65" s="1" customFormat="1" ht="16.5" customHeight="1">
      <c r="B140" s="33"/>
      <c r="C140" s="132" t="s">
        <v>526</v>
      </c>
      <c r="D140" s="132" t="s">
        <v>184</v>
      </c>
      <c r="E140" s="133" t="s">
        <v>1895</v>
      </c>
      <c r="F140" s="134" t="s">
        <v>1896</v>
      </c>
      <c r="G140" s="135" t="s">
        <v>1082</v>
      </c>
      <c r="H140" s="136">
        <v>1</v>
      </c>
      <c r="I140" s="137"/>
      <c r="J140" s="138">
        <f t="shared" si="30"/>
        <v>0</v>
      </c>
      <c r="K140" s="134" t="s">
        <v>20</v>
      </c>
      <c r="L140" s="33"/>
      <c r="M140" s="139" t="s">
        <v>20</v>
      </c>
      <c r="N140" s="140" t="s">
        <v>45</v>
      </c>
      <c r="P140" s="141">
        <f t="shared" si="31"/>
        <v>0</v>
      </c>
      <c r="Q140" s="141">
        <v>0</v>
      </c>
      <c r="R140" s="141">
        <f t="shared" si="32"/>
        <v>0</v>
      </c>
      <c r="S140" s="141">
        <v>0</v>
      </c>
      <c r="T140" s="142">
        <f t="shared" si="33"/>
        <v>0</v>
      </c>
      <c r="AR140" s="143" t="s">
        <v>189</v>
      </c>
      <c r="AT140" s="143" t="s">
        <v>184</v>
      </c>
      <c r="AU140" s="143" t="s">
        <v>22</v>
      </c>
      <c r="AY140" s="18" t="s">
        <v>181</v>
      </c>
      <c r="BE140" s="144">
        <f t="shared" si="34"/>
        <v>0</v>
      </c>
      <c r="BF140" s="144">
        <f t="shared" si="35"/>
        <v>0</v>
      </c>
      <c r="BG140" s="144">
        <f t="shared" si="36"/>
        <v>0</v>
      </c>
      <c r="BH140" s="144">
        <f t="shared" si="37"/>
        <v>0</v>
      </c>
      <c r="BI140" s="144">
        <f t="shared" si="38"/>
        <v>0</v>
      </c>
      <c r="BJ140" s="18" t="s">
        <v>22</v>
      </c>
      <c r="BK140" s="144">
        <f t="shared" si="39"/>
        <v>0</v>
      </c>
      <c r="BL140" s="18" t="s">
        <v>189</v>
      </c>
      <c r="BM140" s="143" t="s">
        <v>1897</v>
      </c>
    </row>
    <row r="141" spans="2:65" s="1" customFormat="1" ht="16.5" customHeight="1">
      <c r="B141" s="33"/>
      <c r="C141" s="132" t="s">
        <v>536</v>
      </c>
      <c r="D141" s="132" t="s">
        <v>184</v>
      </c>
      <c r="E141" s="133" t="s">
        <v>1898</v>
      </c>
      <c r="F141" s="134" t="s">
        <v>1391</v>
      </c>
      <c r="G141" s="135" t="s">
        <v>1070</v>
      </c>
      <c r="H141" s="136">
        <v>1</v>
      </c>
      <c r="I141" s="137"/>
      <c r="J141" s="138">
        <f t="shared" si="30"/>
        <v>0</v>
      </c>
      <c r="K141" s="134" t="s">
        <v>20</v>
      </c>
      <c r="L141" s="33"/>
      <c r="M141" s="139" t="s">
        <v>20</v>
      </c>
      <c r="N141" s="140" t="s">
        <v>45</v>
      </c>
      <c r="P141" s="141">
        <f t="shared" si="31"/>
        <v>0</v>
      </c>
      <c r="Q141" s="141">
        <v>0</v>
      </c>
      <c r="R141" s="141">
        <f t="shared" si="32"/>
        <v>0</v>
      </c>
      <c r="S141" s="141">
        <v>0</v>
      </c>
      <c r="T141" s="142">
        <f t="shared" si="33"/>
        <v>0</v>
      </c>
      <c r="AR141" s="143" t="s">
        <v>189</v>
      </c>
      <c r="AT141" s="143" t="s">
        <v>184</v>
      </c>
      <c r="AU141" s="143" t="s">
        <v>22</v>
      </c>
      <c r="AY141" s="18" t="s">
        <v>181</v>
      </c>
      <c r="BE141" s="144">
        <f t="shared" si="34"/>
        <v>0</v>
      </c>
      <c r="BF141" s="144">
        <f t="shared" si="35"/>
        <v>0</v>
      </c>
      <c r="BG141" s="144">
        <f t="shared" si="36"/>
        <v>0</v>
      </c>
      <c r="BH141" s="144">
        <f t="shared" si="37"/>
        <v>0</v>
      </c>
      <c r="BI141" s="144">
        <f t="shared" si="38"/>
        <v>0</v>
      </c>
      <c r="BJ141" s="18" t="s">
        <v>22</v>
      </c>
      <c r="BK141" s="144">
        <f t="shared" si="39"/>
        <v>0</v>
      </c>
      <c r="BL141" s="18" t="s">
        <v>189</v>
      </c>
      <c r="BM141" s="143" t="s">
        <v>1899</v>
      </c>
    </row>
    <row r="142" spans="2:65" s="1" customFormat="1" ht="16.5" customHeight="1">
      <c r="B142" s="33"/>
      <c r="C142" s="132" t="s">
        <v>540</v>
      </c>
      <c r="D142" s="132" t="s">
        <v>184</v>
      </c>
      <c r="E142" s="133" t="s">
        <v>1900</v>
      </c>
      <c r="F142" s="134" t="s">
        <v>478</v>
      </c>
      <c r="G142" s="135" t="s">
        <v>1070</v>
      </c>
      <c r="H142" s="136">
        <v>1</v>
      </c>
      <c r="I142" s="137"/>
      <c r="J142" s="138">
        <f t="shared" si="30"/>
        <v>0</v>
      </c>
      <c r="K142" s="134" t="s">
        <v>20</v>
      </c>
      <c r="L142" s="33"/>
      <c r="M142" s="139" t="s">
        <v>20</v>
      </c>
      <c r="N142" s="140" t="s">
        <v>45</v>
      </c>
      <c r="P142" s="141">
        <f t="shared" si="31"/>
        <v>0</v>
      </c>
      <c r="Q142" s="141">
        <v>0</v>
      </c>
      <c r="R142" s="141">
        <f t="shared" si="32"/>
        <v>0</v>
      </c>
      <c r="S142" s="141">
        <v>0</v>
      </c>
      <c r="T142" s="142">
        <f t="shared" si="33"/>
        <v>0</v>
      </c>
      <c r="AR142" s="143" t="s">
        <v>189</v>
      </c>
      <c r="AT142" s="143" t="s">
        <v>184</v>
      </c>
      <c r="AU142" s="143" t="s">
        <v>22</v>
      </c>
      <c r="AY142" s="18" t="s">
        <v>181</v>
      </c>
      <c r="BE142" s="144">
        <f t="shared" si="34"/>
        <v>0</v>
      </c>
      <c r="BF142" s="144">
        <f t="shared" si="35"/>
        <v>0</v>
      </c>
      <c r="BG142" s="144">
        <f t="shared" si="36"/>
        <v>0</v>
      </c>
      <c r="BH142" s="144">
        <f t="shared" si="37"/>
        <v>0</v>
      </c>
      <c r="BI142" s="144">
        <f t="shared" si="38"/>
        <v>0</v>
      </c>
      <c r="BJ142" s="18" t="s">
        <v>22</v>
      </c>
      <c r="BK142" s="144">
        <f t="shared" si="39"/>
        <v>0</v>
      </c>
      <c r="BL142" s="18" t="s">
        <v>189</v>
      </c>
      <c r="BM142" s="143" t="s">
        <v>1901</v>
      </c>
    </row>
    <row r="143" spans="2:65" s="1" customFormat="1" ht="16.5" customHeight="1">
      <c r="B143" s="33"/>
      <c r="C143" s="132" t="s">
        <v>550</v>
      </c>
      <c r="D143" s="132" t="s">
        <v>184</v>
      </c>
      <c r="E143" s="133" t="s">
        <v>1902</v>
      </c>
      <c r="F143" s="134" t="s">
        <v>1388</v>
      </c>
      <c r="G143" s="135" t="s">
        <v>1341</v>
      </c>
      <c r="H143" s="136">
        <v>10</v>
      </c>
      <c r="I143" s="137"/>
      <c r="J143" s="138">
        <f t="shared" si="30"/>
        <v>0</v>
      </c>
      <c r="K143" s="134" t="s">
        <v>20</v>
      </c>
      <c r="L143" s="33"/>
      <c r="M143" s="139" t="s">
        <v>20</v>
      </c>
      <c r="N143" s="140" t="s">
        <v>45</v>
      </c>
      <c r="P143" s="141">
        <f t="shared" si="31"/>
        <v>0</v>
      </c>
      <c r="Q143" s="141">
        <v>0</v>
      </c>
      <c r="R143" s="141">
        <f t="shared" si="32"/>
        <v>0</v>
      </c>
      <c r="S143" s="141">
        <v>0</v>
      </c>
      <c r="T143" s="142">
        <f t="shared" si="33"/>
        <v>0</v>
      </c>
      <c r="AR143" s="143" t="s">
        <v>189</v>
      </c>
      <c r="AT143" s="143" t="s">
        <v>184</v>
      </c>
      <c r="AU143" s="143" t="s">
        <v>22</v>
      </c>
      <c r="AY143" s="18" t="s">
        <v>181</v>
      </c>
      <c r="BE143" s="144">
        <f t="shared" si="34"/>
        <v>0</v>
      </c>
      <c r="BF143" s="144">
        <f t="shared" si="35"/>
        <v>0</v>
      </c>
      <c r="BG143" s="144">
        <f t="shared" si="36"/>
        <v>0</v>
      </c>
      <c r="BH143" s="144">
        <f t="shared" si="37"/>
        <v>0</v>
      </c>
      <c r="BI143" s="144">
        <f t="shared" si="38"/>
        <v>0</v>
      </c>
      <c r="BJ143" s="18" t="s">
        <v>22</v>
      </c>
      <c r="BK143" s="144">
        <f t="shared" si="39"/>
        <v>0</v>
      </c>
      <c r="BL143" s="18" t="s">
        <v>189</v>
      </c>
      <c r="BM143" s="143" t="s">
        <v>1903</v>
      </c>
    </row>
    <row r="144" spans="2:65" s="1" customFormat="1" ht="16.5" customHeight="1">
      <c r="B144" s="33"/>
      <c r="C144" s="132" t="s">
        <v>545</v>
      </c>
      <c r="D144" s="132" t="s">
        <v>184</v>
      </c>
      <c r="E144" s="133" t="s">
        <v>1249</v>
      </c>
      <c r="F144" s="134" t="s">
        <v>1250</v>
      </c>
      <c r="G144" s="135" t="s">
        <v>1251</v>
      </c>
      <c r="H144" s="136">
        <v>10</v>
      </c>
      <c r="I144" s="137"/>
      <c r="J144" s="138">
        <f t="shared" si="30"/>
        <v>0</v>
      </c>
      <c r="K144" s="134" t="s">
        <v>20</v>
      </c>
      <c r="L144" s="33"/>
      <c r="M144" s="139" t="s">
        <v>20</v>
      </c>
      <c r="N144" s="140" t="s">
        <v>45</v>
      </c>
      <c r="P144" s="141">
        <f t="shared" si="31"/>
        <v>0</v>
      </c>
      <c r="Q144" s="141">
        <v>0</v>
      </c>
      <c r="R144" s="141">
        <f t="shared" si="32"/>
        <v>0</v>
      </c>
      <c r="S144" s="141">
        <v>0</v>
      </c>
      <c r="T144" s="142">
        <f t="shared" si="33"/>
        <v>0</v>
      </c>
      <c r="AR144" s="143" t="s">
        <v>189</v>
      </c>
      <c r="AT144" s="143" t="s">
        <v>184</v>
      </c>
      <c r="AU144" s="143" t="s">
        <v>22</v>
      </c>
      <c r="AY144" s="18" t="s">
        <v>181</v>
      </c>
      <c r="BE144" s="144">
        <f t="shared" si="34"/>
        <v>0</v>
      </c>
      <c r="BF144" s="144">
        <f t="shared" si="35"/>
        <v>0</v>
      </c>
      <c r="BG144" s="144">
        <f t="shared" si="36"/>
        <v>0</v>
      </c>
      <c r="BH144" s="144">
        <f t="shared" si="37"/>
        <v>0</v>
      </c>
      <c r="BI144" s="144">
        <f t="shared" si="38"/>
        <v>0</v>
      </c>
      <c r="BJ144" s="18" t="s">
        <v>22</v>
      </c>
      <c r="BK144" s="144">
        <f t="shared" si="39"/>
        <v>0</v>
      </c>
      <c r="BL144" s="18" t="s">
        <v>189</v>
      </c>
      <c r="BM144" s="143" t="s">
        <v>1904</v>
      </c>
    </row>
    <row r="145" spans="2:47" s="1" customFormat="1" ht="97.5">
      <c r="B145" s="33"/>
      <c r="D145" s="150" t="s">
        <v>1232</v>
      </c>
      <c r="F145" s="195" t="s">
        <v>1396</v>
      </c>
      <c r="I145" s="147"/>
      <c r="L145" s="33"/>
      <c r="M145" s="196"/>
      <c r="N145" s="192"/>
      <c r="O145" s="192"/>
      <c r="P145" s="192"/>
      <c r="Q145" s="192"/>
      <c r="R145" s="192"/>
      <c r="S145" s="192"/>
      <c r="T145" s="197"/>
      <c r="AT145" s="18" t="s">
        <v>1232</v>
      </c>
      <c r="AU145" s="18" t="s">
        <v>22</v>
      </c>
    </row>
    <row r="146" spans="2:47" s="1" customFormat="1" ht="6.95" customHeight="1"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33"/>
    </row>
  </sheetData>
  <sheetProtection algorithmName="SHA-512" hashValue="r9hlXmLlnVC5wlafAz/P2vpaxGKHArSL3tITPsFmcZNV7cu0I4MtAGnhAvKfdwLaNZPbkVVCUyp2xhdcRVfDew==" saltValue="qgFyNTo6vsbTGBby9CNMZzQU7PNdKr4uyncf2EoGGvTiNOrzdsLTOM/WlW8BRZMLNEGqxtYLJYouFVeSuF9jMg==" spinCount="100000" sheet="1" objects="1" scenarios="1" formatColumns="0" formatRows="0" autoFilter="0"/>
  <autoFilter ref="C88:K145" xr:uid="{00000000-0009-0000-0000-000008000000}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43</vt:i4>
      </vt:variant>
    </vt:vector>
  </HeadingPairs>
  <TitlesOfParts>
    <vt:vector size="65" baseType="lpstr">
      <vt:lpstr>Rekapitulace stavby</vt:lpstr>
      <vt:lpstr>SO_A - Část A - stavební ...</vt:lpstr>
      <vt:lpstr>SO_A1 - Elektroinstalace</vt:lpstr>
      <vt:lpstr>SO_A2 - Vodovod, kanaliza...</vt:lpstr>
      <vt:lpstr>SO_A3 - Vzduchotechnika</vt:lpstr>
      <vt:lpstr>VRN_A - Vedlejší náklady</vt:lpstr>
      <vt:lpstr>SO_B - Část B - stavební ...</vt:lpstr>
      <vt:lpstr>SO_B1 - Elektroinstalace</vt:lpstr>
      <vt:lpstr>SO_B2 - Vodovod, kanaliza...</vt:lpstr>
      <vt:lpstr>SO_B3 - Vzduchotechnika</vt:lpstr>
      <vt:lpstr>VRN_B - Vedlejší náklady</vt:lpstr>
      <vt:lpstr>SO_C - Část C - stavební ...</vt:lpstr>
      <vt:lpstr>SO_C1 - Elektroinstalace</vt:lpstr>
      <vt:lpstr>SO_C2 - Vodovod, kanaliza...</vt:lpstr>
      <vt:lpstr>SO_C3 - Vzduchotechnika</vt:lpstr>
      <vt:lpstr>VRN_C - Vedlejší náklady</vt:lpstr>
      <vt:lpstr>SO_D - Část D - stavební ...</vt:lpstr>
      <vt:lpstr>SO_D1 - Elektroinstalace</vt:lpstr>
      <vt:lpstr>SO_D2 - Vodovod, kanaliza...</vt:lpstr>
      <vt:lpstr>SO_D3 - Vzduchotechnika</vt:lpstr>
      <vt:lpstr>VRN_D - Vedlejší náklady</vt:lpstr>
      <vt:lpstr>Pokyny pro vyplnění</vt:lpstr>
      <vt:lpstr>'Rekapitulace stavby'!Názvy_tisku</vt:lpstr>
      <vt:lpstr>'SO_A - Část A - stavební ...'!Názvy_tisku</vt:lpstr>
      <vt:lpstr>'SO_A1 - Elektroinstalace'!Názvy_tisku</vt:lpstr>
      <vt:lpstr>'SO_A2 - Vodovod, kanaliza...'!Názvy_tisku</vt:lpstr>
      <vt:lpstr>'SO_A3 - Vzduchotechnika'!Názvy_tisku</vt:lpstr>
      <vt:lpstr>'SO_B - Část B - stavební ...'!Názvy_tisku</vt:lpstr>
      <vt:lpstr>'SO_B1 - Elektroinstalace'!Názvy_tisku</vt:lpstr>
      <vt:lpstr>'SO_B2 - Vodovod, kanaliza...'!Názvy_tisku</vt:lpstr>
      <vt:lpstr>'SO_B3 - Vzduchotechnika'!Názvy_tisku</vt:lpstr>
      <vt:lpstr>'SO_C - Část C - stavební ...'!Názvy_tisku</vt:lpstr>
      <vt:lpstr>'SO_C1 - Elektroinstalace'!Názvy_tisku</vt:lpstr>
      <vt:lpstr>'SO_C2 - Vodovod, kanaliza...'!Názvy_tisku</vt:lpstr>
      <vt:lpstr>'SO_C3 - Vzduchotechnika'!Názvy_tisku</vt:lpstr>
      <vt:lpstr>'SO_D - Část D - stavební ...'!Názvy_tisku</vt:lpstr>
      <vt:lpstr>'SO_D1 - Elektroinstalace'!Názvy_tisku</vt:lpstr>
      <vt:lpstr>'SO_D2 - Vodovod, kanaliza...'!Názvy_tisku</vt:lpstr>
      <vt:lpstr>'SO_D3 - Vzduchotechnika'!Názvy_tisku</vt:lpstr>
      <vt:lpstr>'VRN_A - Vedlejší náklady'!Názvy_tisku</vt:lpstr>
      <vt:lpstr>'VRN_B - Vedlejší náklady'!Názvy_tisku</vt:lpstr>
      <vt:lpstr>'VRN_C - Vedlejší náklady'!Názvy_tisku</vt:lpstr>
      <vt:lpstr>'VRN_D - Vedlejší náklady'!Názvy_tisku</vt:lpstr>
      <vt:lpstr>'Pokyny pro vyplnění'!Oblast_tisku</vt:lpstr>
      <vt:lpstr>'Rekapitulace stavby'!Oblast_tisku</vt:lpstr>
      <vt:lpstr>'SO_A - Část A - stavební ...'!Oblast_tisku</vt:lpstr>
      <vt:lpstr>'SO_A1 - Elektroinstalace'!Oblast_tisku</vt:lpstr>
      <vt:lpstr>'SO_A2 - Vodovod, kanaliza...'!Oblast_tisku</vt:lpstr>
      <vt:lpstr>'SO_A3 - Vzduchotechnika'!Oblast_tisku</vt:lpstr>
      <vt:lpstr>'SO_B - Část B - stavební ...'!Oblast_tisku</vt:lpstr>
      <vt:lpstr>'SO_B1 - Elektroinstalace'!Oblast_tisku</vt:lpstr>
      <vt:lpstr>'SO_B2 - Vodovod, kanaliza...'!Oblast_tisku</vt:lpstr>
      <vt:lpstr>'SO_B3 - Vzduchotechnika'!Oblast_tisku</vt:lpstr>
      <vt:lpstr>'SO_C - Část C - stavební ...'!Oblast_tisku</vt:lpstr>
      <vt:lpstr>'SO_C1 - Elektroinstalace'!Oblast_tisku</vt:lpstr>
      <vt:lpstr>'SO_C2 - Vodovod, kanaliza...'!Oblast_tisku</vt:lpstr>
      <vt:lpstr>'SO_C3 - Vzduchotechnika'!Oblast_tisku</vt:lpstr>
      <vt:lpstr>'SO_D - Část D - stavební ...'!Oblast_tisku</vt:lpstr>
      <vt:lpstr>'SO_D1 - Elektroinstalace'!Oblast_tisku</vt:lpstr>
      <vt:lpstr>'SO_D2 - Vodovod, kanaliza...'!Oblast_tisku</vt:lpstr>
      <vt:lpstr>'SO_D3 - Vzduchotechnika'!Oblast_tisku</vt:lpstr>
      <vt:lpstr>'VRN_A - Vedlejší náklady'!Oblast_tisku</vt:lpstr>
      <vt:lpstr>'VRN_B - Vedlejší náklady'!Oblast_tisku</vt:lpstr>
      <vt:lpstr>'VRN_C - Vedlejší náklady'!Oblast_tisku</vt:lpstr>
      <vt:lpstr>'VRN_D - Vedlejší náklady'!Oblast_tisku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Roman Bielak</cp:lastModifiedBy>
  <dcterms:created xsi:type="dcterms:W3CDTF">2025-04-28T21:21:42Z</dcterms:created>
  <dcterms:modified xsi:type="dcterms:W3CDTF">2025-09-19T11:29:16Z</dcterms:modified>
</cp:coreProperties>
</file>