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5068_INGTOP METAL - snížení energetické náročnosti budovy - stavební práce/00_Vnitřní/Soutěž INGTOP/7.- Elektroinstalace/"/>
    </mc:Choice>
  </mc:AlternateContent>
  <xr:revisionPtr revIDLastSave="1" documentId="11_2D5AD0C29AFE50737580ABC31F901329B4160550" xr6:coauthVersionLast="47" xr6:coauthVersionMax="47" xr10:uidLastSave="{500CBC97-418F-43B0-8815-91C028A5B9FA}"/>
  <bookViews>
    <workbookView xWindow="28800" yWindow="2025" windowWidth="39825" windowHeight="19575" xr2:uid="{00000000-000D-0000-FFFF-FFFF00000000}"/>
  </bookViews>
  <sheets>
    <sheet name="Rekapitulace stavby" sheetId="1" r:id="rId1"/>
    <sheet name="07 - Část VII. – Elektroi..." sheetId="2" r:id="rId2"/>
    <sheet name="Pokyny pro vyplnění" sheetId="3" r:id="rId3"/>
  </sheets>
  <definedNames>
    <definedName name="_xlnm._FilterDatabase" localSheetId="1" hidden="1">'07 - Část VII. – Elektroi...'!$C$95:$K$611</definedName>
    <definedName name="_xlnm.Print_Titles" localSheetId="1">'07 - Část VII. – Elektroi...'!$95:$95</definedName>
    <definedName name="_xlnm.Print_Titles" localSheetId="0">'Rekapitulace stavby'!$52:$52</definedName>
    <definedName name="_xlnm.Print_Area" localSheetId="1">'07 - Část VII. – Elektroi...'!$C$4:$J$39,'07 - Část VII. – Elektroi...'!$C$45:$J$77,'07 - Část VII. – Elektroi...'!$C$83:$K$611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608" i="2"/>
  <c r="BH608" i="2"/>
  <c r="BG608" i="2"/>
  <c r="BF608" i="2"/>
  <c r="T608" i="2"/>
  <c r="T607" i="2"/>
  <c r="R608" i="2"/>
  <c r="R607" i="2"/>
  <c r="P608" i="2"/>
  <c r="P607" i="2"/>
  <c r="BI604" i="2"/>
  <c r="BH604" i="2"/>
  <c r="BG604" i="2"/>
  <c r="BF604" i="2"/>
  <c r="T604" i="2"/>
  <c r="R604" i="2"/>
  <c r="P604" i="2"/>
  <c r="BI600" i="2"/>
  <c r="BH600" i="2"/>
  <c r="BG600" i="2"/>
  <c r="BF600" i="2"/>
  <c r="T600" i="2"/>
  <c r="R600" i="2"/>
  <c r="P600" i="2"/>
  <c r="BI597" i="2"/>
  <c r="BH597" i="2"/>
  <c r="BG597" i="2"/>
  <c r="BF597" i="2"/>
  <c r="T597" i="2"/>
  <c r="R597" i="2"/>
  <c r="P597" i="2"/>
  <c r="BI593" i="2"/>
  <c r="BH593" i="2"/>
  <c r="BG593" i="2"/>
  <c r="BF593" i="2"/>
  <c r="T593" i="2"/>
  <c r="R593" i="2"/>
  <c r="P593" i="2"/>
  <c r="BI589" i="2"/>
  <c r="BH589" i="2"/>
  <c r="BG589" i="2"/>
  <c r="BF589" i="2"/>
  <c r="T589" i="2"/>
  <c r="R589" i="2"/>
  <c r="P589" i="2"/>
  <c r="BI583" i="2"/>
  <c r="BH583" i="2"/>
  <c r="BG583" i="2"/>
  <c r="BF583" i="2"/>
  <c r="T583" i="2"/>
  <c r="R583" i="2"/>
  <c r="P583" i="2"/>
  <c r="BI579" i="2"/>
  <c r="BH579" i="2"/>
  <c r="BG579" i="2"/>
  <c r="BF579" i="2"/>
  <c r="T579" i="2"/>
  <c r="R579" i="2"/>
  <c r="P579" i="2"/>
  <c r="BI573" i="2"/>
  <c r="BH573" i="2"/>
  <c r="BG573" i="2"/>
  <c r="BF573" i="2"/>
  <c r="T573" i="2"/>
  <c r="T572" i="2" s="1"/>
  <c r="R573" i="2"/>
  <c r="R572" i="2" s="1"/>
  <c r="P573" i="2"/>
  <c r="P572" i="2"/>
  <c r="BI568" i="2"/>
  <c r="BH568" i="2"/>
  <c r="BG568" i="2"/>
  <c r="BF568" i="2"/>
  <c r="T568" i="2"/>
  <c r="R568" i="2"/>
  <c r="P568" i="2"/>
  <c r="BI563" i="2"/>
  <c r="BH563" i="2"/>
  <c r="BG563" i="2"/>
  <c r="BF563" i="2"/>
  <c r="T563" i="2"/>
  <c r="R563" i="2"/>
  <c r="P563" i="2"/>
  <c r="BI559" i="2"/>
  <c r="BH559" i="2"/>
  <c r="BG559" i="2"/>
  <c r="BF559" i="2"/>
  <c r="T559" i="2"/>
  <c r="R559" i="2"/>
  <c r="P559" i="2"/>
  <c r="BI553" i="2"/>
  <c r="BH553" i="2"/>
  <c r="BG553" i="2"/>
  <c r="BF553" i="2"/>
  <c r="T553" i="2"/>
  <c r="R553" i="2"/>
  <c r="P553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27" i="2"/>
  <c r="BH527" i="2"/>
  <c r="BG527" i="2"/>
  <c r="BF527" i="2"/>
  <c r="T527" i="2"/>
  <c r="R527" i="2"/>
  <c r="P527" i="2"/>
  <c r="BI525" i="2"/>
  <c r="BH525" i="2"/>
  <c r="BG525" i="2"/>
  <c r="BF525" i="2"/>
  <c r="T525" i="2"/>
  <c r="R525" i="2"/>
  <c r="P525" i="2"/>
  <c r="BI520" i="2"/>
  <c r="BH520" i="2"/>
  <c r="BG520" i="2"/>
  <c r="BF520" i="2"/>
  <c r="T520" i="2"/>
  <c r="R520" i="2"/>
  <c r="P520" i="2"/>
  <c r="BI518" i="2"/>
  <c r="BH518" i="2"/>
  <c r="BG518" i="2"/>
  <c r="BF518" i="2"/>
  <c r="T518" i="2"/>
  <c r="R518" i="2"/>
  <c r="P518" i="2"/>
  <c r="BI513" i="2"/>
  <c r="BH513" i="2"/>
  <c r="BG513" i="2"/>
  <c r="BF513" i="2"/>
  <c r="T513" i="2"/>
  <c r="R513" i="2"/>
  <c r="P513" i="2"/>
  <c r="BI511" i="2"/>
  <c r="BH511" i="2"/>
  <c r="BG511" i="2"/>
  <c r="BF511" i="2"/>
  <c r="T511" i="2"/>
  <c r="R511" i="2"/>
  <c r="P511" i="2"/>
  <c r="BI506" i="2"/>
  <c r="BH506" i="2"/>
  <c r="BG506" i="2"/>
  <c r="BF506" i="2"/>
  <c r="T506" i="2"/>
  <c r="R506" i="2"/>
  <c r="P506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497" i="2"/>
  <c r="BH497" i="2"/>
  <c r="BG497" i="2"/>
  <c r="BF497" i="2"/>
  <c r="T497" i="2"/>
  <c r="R497" i="2"/>
  <c r="P497" i="2"/>
  <c r="BI490" i="2"/>
  <c r="BH490" i="2"/>
  <c r="BG490" i="2"/>
  <c r="BF490" i="2"/>
  <c r="T490" i="2"/>
  <c r="T489" i="2"/>
  <c r="R490" i="2"/>
  <c r="R489" i="2"/>
  <c r="P490" i="2"/>
  <c r="P489" i="2" s="1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5" i="2"/>
  <c r="BH475" i="2"/>
  <c r="BG475" i="2"/>
  <c r="BF475" i="2"/>
  <c r="T475" i="2"/>
  <c r="R475" i="2"/>
  <c r="P475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88" i="2"/>
  <c r="BH388" i="2"/>
  <c r="BG388" i="2"/>
  <c r="BF388" i="2"/>
  <c r="T388" i="2"/>
  <c r="R388" i="2"/>
  <c r="P388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0" i="2"/>
  <c r="BH360" i="2"/>
  <c r="BG360" i="2"/>
  <c r="BF360" i="2"/>
  <c r="T360" i="2"/>
  <c r="R360" i="2"/>
  <c r="P360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09" i="2"/>
  <c r="BH109" i="2"/>
  <c r="BG109" i="2"/>
  <c r="BF109" i="2"/>
  <c r="J34" i="2" s="1"/>
  <c r="T109" i="2"/>
  <c r="T103" i="2"/>
  <c r="R109" i="2"/>
  <c r="P109" i="2"/>
  <c r="BI104" i="2"/>
  <c r="BH104" i="2"/>
  <c r="BG104" i="2"/>
  <c r="BF104" i="2"/>
  <c r="T104" i="2"/>
  <c r="R104" i="2"/>
  <c r="R103" i="2" s="1"/>
  <c r="P104" i="2"/>
  <c r="P103" i="2" s="1"/>
  <c r="BI99" i="2"/>
  <c r="F37" i="2" s="1"/>
  <c r="BH99" i="2"/>
  <c r="F36" i="2" s="1"/>
  <c r="BG99" i="2"/>
  <c r="F35" i="2" s="1"/>
  <c r="BF99" i="2"/>
  <c r="T99" i="2"/>
  <c r="T98" i="2" s="1"/>
  <c r="R99" i="2"/>
  <c r="R98" i="2"/>
  <c r="P99" i="2"/>
  <c r="P98" i="2" s="1"/>
  <c r="J93" i="2"/>
  <c r="F92" i="2"/>
  <c r="F90" i="2"/>
  <c r="E88" i="2"/>
  <c r="J55" i="2"/>
  <c r="F54" i="2"/>
  <c r="F52" i="2"/>
  <c r="E50" i="2"/>
  <c r="J21" i="2"/>
  <c r="E21" i="2"/>
  <c r="J92" i="2" s="1"/>
  <c r="J20" i="2"/>
  <c r="J18" i="2"/>
  <c r="E18" i="2"/>
  <c r="F93" i="2"/>
  <c r="J17" i="2"/>
  <c r="J12" i="2"/>
  <c r="J90" i="2"/>
  <c r="E7" i="2"/>
  <c r="E86" i="2"/>
  <c r="L50" i="1"/>
  <c r="AM50" i="1"/>
  <c r="AM49" i="1"/>
  <c r="L49" i="1"/>
  <c r="AM47" i="1"/>
  <c r="L47" i="1"/>
  <c r="L45" i="1"/>
  <c r="L44" i="1"/>
  <c r="J553" i="2"/>
  <c r="BK455" i="2"/>
  <c r="BK417" i="2"/>
  <c r="BK328" i="2"/>
  <c r="J608" i="2"/>
  <c r="J568" i="2"/>
  <c r="J520" i="2"/>
  <c r="J417" i="2"/>
  <c r="BK395" i="2"/>
  <c r="BK366" i="2"/>
  <c r="BK309" i="2"/>
  <c r="J248" i="2"/>
  <c r="J190" i="2"/>
  <c r="J353" i="2"/>
  <c r="BK302" i="2"/>
  <c r="J254" i="2"/>
  <c r="J224" i="2"/>
  <c r="BK190" i="2"/>
  <c r="J158" i="2"/>
  <c r="BK593" i="2"/>
  <c r="J563" i="2"/>
  <c r="BK539" i="2"/>
  <c r="J525" i="2"/>
  <c r="BK504" i="2"/>
  <c r="J471" i="2"/>
  <c r="J351" i="2"/>
  <c r="BK295" i="2"/>
  <c r="BK244" i="2"/>
  <c r="J204" i="2"/>
  <c r="BK150" i="2"/>
  <c r="J469" i="2"/>
  <c r="BK430" i="2"/>
  <c r="BK335" i="2"/>
  <c r="J302" i="2"/>
  <c r="J267" i="2"/>
  <c r="BK242" i="2"/>
  <c r="BK185" i="2"/>
  <c r="BK126" i="2"/>
  <c r="J546" i="2"/>
  <c r="BK520" i="2"/>
  <c r="BK490" i="2"/>
  <c r="BK471" i="2"/>
  <c r="J438" i="2"/>
  <c r="BK287" i="2"/>
  <c r="J231" i="2"/>
  <c r="J177" i="2"/>
  <c r="BK99" i="2"/>
  <c r="BK104" i="2"/>
  <c r="J450" i="2"/>
  <c r="J383" i="2"/>
  <c r="BK231" i="2"/>
  <c r="BK174" i="2"/>
  <c r="AS54" i="1"/>
  <c r="BK568" i="2"/>
  <c r="J511" i="2"/>
  <c r="J486" i="2"/>
  <c r="BK447" i="2"/>
  <c r="BK408" i="2"/>
  <c r="J360" i="2"/>
  <c r="J299" i="2"/>
  <c r="J193" i="2"/>
  <c r="J119" i="2"/>
  <c r="J453" i="2"/>
  <c r="J444" i="2"/>
  <c r="J420" i="2"/>
  <c r="J395" i="2"/>
  <c r="BK360" i="2"/>
  <c r="J337" i="2"/>
  <c r="BK313" i="2"/>
  <c r="J307" i="2"/>
  <c r="BK293" i="2"/>
  <c r="J271" i="2"/>
  <c r="BK248" i="2"/>
  <c r="J226" i="2"/>
  <c r="BK201" i="2"/>
  <c r="BK123" i="2"/>
  <c r="BK600" i="2"/>
  <c r="BK506" i="2"/>
  <c r="BK464" i="2"/>
  <c r="BK426" i="2"/>
  <c r="J169" i="2"/>
  <c r="J579" i="2"/>
  <c r="J548" i="2"/>
  <c r="J513" i="2"/>
  <c r="J475" i="2"/>
  <c r="J426" i="2"/>
  <c r="J342" i="2"/>
  <c r="J293" i="2"/>
  <c r="J220" i="2"/>
  <c r="BK177" i="2"/>
  <c r="BK563" i="2"/>
  <c r="J502" i="2"/>
  <c r="J309" i="2"/>
  <c r="BK116" i="2"/>
  <c r="J559" i="2"/>
  <c r="J527" i="2"/>
  <c r="J481" i="2"/>
  <c r="J441" i="2"/>
  <c r="BK278" i="2"/>
  <c r="J201" i="2"/>
  <c r="BK142" i="2"/>
  <c r="J401" i="2"/>
  <c r="BK337" i="2"/>
  <c r="J289" i="2"/>
  <c r="BK169" i="2"/>
  <c r="J123" i="2"/>
  <c r="J99" i="2"/>
  <c r="J604" i="2"/>
  <c r="BK579" i="2"/>
  <c r="BK553" i="2"/>
  <c r="J497" i="2"/>
  <c r="BK462" i="2"/>
  <c r="BK438" i="2"/>
  <c r="BK399" i="2"/>
  <c r="J372" i="2"/>
  <c r="J335" i="2"/>
  <c r="BK215" i="2"/>
  <c r="J161" i="2"/>
  <c r="J116" i="2"/>
  <c r="BK444" i="2"/>
  <c r="BK414" i="2"/>
  <c r="BK393" i="2"/>
  <c r="J355" i="2"/>
  <c r="J250" i="2"/>
  <c r="BK211" i="2"/>
  <c r="BK161" i="2"/>
  <c r="BK109" i="2"/>
  <c r="BK583" i="2"/>
  <c r="BK478" i="2"/>
  <c r="BK420" i="2"/>
  <c r="BK383" i="2"/>
  <c r="J344" i="2"/>
  <c r="BK269" i="2"/>
  <c r="BK469" i="2"/>
  <c r="J430" i="2"/>
  <c r="J414" i="2"/>
  <c r="J406" i="2"/>
  <c r="J376" i="2"/>
  <c r="BK351" i="2"/>
  <c r="BK323" i="2"/>
  <c r="J285" i="2"/>
  <c r="BK257" i="2"/>
  <c r="J242" i="2"/>
  <c r="J215" i="2"/>
  <c r="BK182" i="2"/>
  <c r="J153" i="2"/>
  <c r="BK532" i="2"/>
  <c r="BK475" i="2"/>
  <c r="BK441" i="2"/>
  <c r="BK342" i="2"/>
  <c r="BK271" i="2"/>
  <c r="BK597" i="2"/>
  <c r="J504" i="2"/>
  <c r="J447" i="2"/>
  <c r="BK411" i="2"/>
  <c r="BK376" i="2"/>
  <c r="BK319" i="2"/>
  <c r="BK267" i="2"/>
  <c r="BK130" i="2"/>
  <c r="J381" i="2"/>
  <c r="J313" i="2"/>
  <c r="BK265" i="2"/>
  <c r="BK233" i="2"/>
  <c r="J211" i="2"/>
  <c r="J600" i="2"/>
  <c r="J573" i="2"/>
  <c r="BK546" i="2"/>
  <c r="BK534" i="2"/>
  <c r="J518" i="2"/>
  <c r="BK486" i="2"/>
  <c r="J393" i="2"/>
  <c r="J319" i="2"/>
  <c r="J287" i="2"/>
  <c r="BK254" i="2"/>
  <c r="BK229" i="2"/>
  <c r="J174" i="2"/>
  <c r="BK423" i="2"/>
  <c r="BK381" i="2"/>
  <c r="BK344" i="2"/>
  <c r="J323" i="2"/>
  <c r="BK289" i="2"/>
  <c r="J257" i="2"/>
  <c r="BK224" i="2"/>
  <c r="J597" i="2"/>
  <c r="BK559" i="2"/>
  <c r="J532" i="2"/>
  <c r="J506" i="2"/>
  <c r="J462" i="2"/>
  <c r="J265" i="2"/>
  <c r="BK220" i="2"/>
  <c r="J145" i="2"/>
  <c r="J166" i="2"/>
  <c r="J411" i="2"/>
  <c r="BK307" i="2"/>
  <c r="J278" i="2"/>
  <c r="J233" i="2"/>
  <c r="J126" i="2"/>
  <c r="BK450" i="2"/>
  <c r="BK406" i="2"/>
  <c r="BK370" i="2"/>
  <c r="J315" i="2"/>
  <c r="BK276" i="2"/>
  <c r="BK193" i="2"/>
  <c r="J150" i="2"/>
  <c r="BK604" i="2"/>
  <c r="BK573" i="2"/>
  <c r="J539" i="2"/>
  <c r="BK513" i="2"/>
  <c r="J399" i="2"/>
  <c r="BK330" i="2"/>
  <c r="BK250" i="2"/>
  <c r="BK158" i="2"/>
  <c r="BK541" i="2"/>
  <c r="BK481" i="2"/>
  <c r="J408" i="2"/>
  <c r="J295" i="2"/>
  <c r="J534" i="2"/>
  <c r="J490" i="2"/>
  <c r="J455" i="2"/>
  <c r="BK401" i="2"/>
  <c r="J388" i="2"/>
  <c r="BK353" i="2"/>
  <c r="J330" i="2"/>
  <c r="BK226" i="2"/>
  <c r="BK153" i="2"/>
  <c r="J104" i="2"/>
  <c r="J370" i="2"/>
  <c r="J276" i="2"/>
  <c r="J244" i="2"/>
  <c r="J137" i="2"/>
  <c r="J142" i="2"/>
  <c r="BK589" i="2"/>
  <c r="BK548" i="2"/>
  <c r="BK525" i="2"/>
  <c r="BK502" i="2"/>
  <c r="BK372" i="2"/>
  <c r="BK315" i="2"/>
  <c r="BK237" i="2"/>
  <c r="BK204" i="2"/>
  <c r="J130" i="2"/>
  <c r="J583" i="2"/>
  <c r="BK518" i="2"/>
  <c r="J366" i="2"/>
  <c r="BK285" i="2"/>
  <c r="J593" i="2"/>
  <c r="J541" i="2"/>
  <c r="BK497" i="2"/>
  <c r="J464" i="2"/>
  <c r="BK299" i="2"/>
  <c r="J237" i="2"/>
  <c r="BK166" i="2"/>
  <c r="BK119" i="2"/>
  <c r="BK388" i="2"/>
  <c r="J328" i="2"/>
  <c r="J229" i="2"/>
  <c r="J182" i="2"/>
  <c r="BK145" i="2"/>
  <c r="J109" i="2"/>
  <c r="BK608" i="2"/>
  <c r="J589" i="2"/>
  <c r="BK527" i="2"/>
  <c r="BK511" i="2"/>
  <c r="J478" i="2"/>
  <c r="BK453" i="2"/>
  <c r="J423" i="2"/>
  <c r="BK355" i="2"/>
  <c r="J269" i="2"/>
  <c r="J185" i="2"/>
  <c r="BK137" i="2"/>
  <c r="F34" i="2" l="1"/>
  <c r="P129" i="2"/>
  <c r="P128" i="2" s="1"/>
  <c r="R129" i="2"/>
  <c r="R128" i="2" s="1"/>
  <c r="BK496" i="2"/>
  <c r="J496" i="2" s="1"/>
  <c r="J69" i="2" s="1"/>
  <c r="P115" i="2"/>
  <c r="P97" i="2"/>
  <c r="BK429" i="2"/>
  <c r="J429" i="2"/>
  <c r="J66" i="2"/>
  <c r="T496" i="2"/>
  <c r="T129" i="2"/>
  <c r="P496" i="2"/>
  <c r="R558" i="2"/>
  <c r="T578" i="2"/>
  <c r="T115" i="2"/>
  <c r="T97" i="2" s="1"/>
  <c r="P429" i="2"/>
  <c r="R496" i="2"/>
  <c r="R495" i="2"/>
  <c r="P558" i="2"/>
  <c r="BK596" i="2"/>
  <c r="J596" i="2"/>
  <c r="J75" i="2"/>
  <c r="BK129" i="2"/>
  <c r="J129" i="2"/>
  <c r="J65" i="2" s="1"/>
  <c r="R429" i="2"/>
  <c r="T558" i="2"/>
  <c r="BK578" i="2"/>
  <c r="J578" i="2" s="1"/>
  <c r="J72" i="2" s="1"/>
  <c r="R578" i="2"/>
  <c r="P588" i="2"/>
  <c r="T588" i="2"/>
  <c r="R596" i="2"/>
  <c r="BK115" i="2"/>
  <c r="J115" i="2"/>
  <c r="J63" i="2" s="1"/>
  <c r="R115" i="2"/>
  <c r="R97" i="2" s="1"/>
  <c r="T429" i="2"/>
  <c r="T128" i="2" s="1"/>
  <c r="BK558" i="2"/>
  <c r="J558" i="2"/>
  <c r="J70" i="2" s="1"/>
  <c r="P578" i="2"/>
  <c r="BK588" i="2"/>
  <c r="J588" i="2"/>
  <c r="J74" i="2"/>
  <c r="R588" i="2"/>
  <c r="R587" i="2"/>
  <c r="P596" i="2"/>
  <c r="T596" i="2"/>
  <c r="BK103" i="2"/>
  <c r="J103" i="2" s="1"/>
  <c r="J62" i="2" s="1"/>
  <c r="BK98" i="2"/>
  <c r="J98" i="2"/>
  <c r="J61" i="2" s="1"/>
  <c r="BK489" i="2"/>
  <c r="J489" i="2"/>
  <c r="J67" i="2"/>
  <c r="BK572" i="2"/>
  <c r="J572" i="2"/>
  <c r="J71" i="2"/>
  <c r="BK607" i="2"/>
  <c r="J607" i="2" s="1"/>
  <c r="J76" i="2" s="1"/>
  <c r="BC55" i="1"/>
  <c r="BA55" i="1"/>
  <c r="BB55" i="1"/>
  <c r="AW55" i="1"/>
  <c r="E48" i="2"/>
  <c r="J52" i="2"/>
  <c r="J54" i="2"/>
  <c r="F55" i="2"/>
  <c r="BE99" i="2"/>
  <c r="BE104" i="2"/>
  <c r="BE109" i="2"/>
  <c r="BE116" i="2"/>
  <c r="BE119" i="2"/>
  <c r="BE123" i="2"/>
  <c r="BE126" i="2"/>
  <c r="BE130" i="2"/>
  <c r="BE137" i="2"/>
  <c r="BE142" i="2"/>
  <c r="BE145" i="2"/>
  <c r="BE150" i="2"/>
  <c r="BE153" i="2"/>
  <c r="BE158" i="2"/>
  <c r="BE161" i="2"/>
  <c r="BE166" i="2"/>
  <c r="BE169" i="2"/>
  <c r="BE174" i="2"/>
  <c r="BE177" i="2"/>
  <c r="BE182" i="2"/>
  <c r="BE185" i="2"/>
  <c r="BE190" i="2"/>
  <c r="BE193" i="2"/>
  <c r="BE201" i="2"/>
  <c r="BE204" i="2"/>
  <c r="BE211" i="2"/>
  <c r="BE215" i="2"/>
  <c r="BE220" i="2"/>
  <c r="BE224" i="2"/>
  <c r="BE226" i="2"/>
  <c r="BE229" i="2"/>
  <c r="BE231" i="2"/>
  <c r="BE233" i="2"/>
  <c r="BE237" i="2"/>
  <c r="BE242" i="2"/>
  <c r="BE244" i="2"/>
  <c r="BE248" i="2"/>
  <c r="BE250" i="2"/>
  <c r="BE254" i="2"/>
  <c r="BE257" i="2"/>
  <c r="BE265" i="2"/>
  <c r="BE267" i="2"/>
  <c r="BE269" i="2"/>
  <c r="BE271" i="2"/>
  <c r="BE276" i="2"/>
  <c r="BE278" i="2"/>
  <c r="BE285" i="2"/>
  <c r="BE287" i="2"/>
  <c r="BE289" i="2"/>
  <c r="BE293" i="2"/>
  <c r="BE295" i="2"/>
  <c r="BE299" i="2"/>
  <c r="BE302" i="2"/>
  <c r="BE307" i="2"/>
  <c r="BE309" i="2"/>
  <c r="BE313" i="2"/>
  <c r="BE315" i="2"/>
  <c r="BE319" i="2"/>
  <c r="BE323" i="2"/>
  <c r="BE328" i="2"/>
  <c r="BE330" i="2"/>
  <c r="BE335" i="2"/>
  <c r="BE337" i="2"/>
  <c r="BE342" i="2"/>
  <c r="BE344" i="2"/>
  <c r="BE351" i="2"/>
  <c r="BE353" i="2"/>
  <c r="BE355" i="2"/>
  <c r="BE360" i="2"/>
  <c r="BE366" i="2"/>
  <c r="BE370" i="2"/>
  <c r="BE372" i="2"/>
  <c r="BE376" i="2"/>
  <c r="BE381" i="2"/>
  <c r="BE383" i="2"/>
  <c r="BE388" i="2"/>
  <c r="BE393" i="2"/>
  <c r="BE395" i="2"/>
  <c r="BE399" i="2"/>
  <c r="BE401" i="2"/>
  <c r="BE406" i="2"/>
  <c r="BE408" i="2"/>
  <c r="BE411" i="2"/>
  <c r="BE414" i="2"/>
  <c r="BE417" i="2"/>
  <c r="BE420" i="2"/>
  <c r="BE423" i="2"/>
  <c r="BE426" i="2"/>
  <c r="BE430" i="2"/>
  <c r="BE438" i="2"/>
  <c r="BE441" i="2"/>
  <c r="BE444" i="2"/>
  <c r="BE447" i="2"/>
  <c r="BE450" i="2"/>
  <c r="BE453" i="2"/>
  <c r="BE455" i="2"/>
  <c r="BE462" i="2"/>
  <c r="BE464" i="2"/>
  <c r="BE469" i="2"/>
  <c r="BE471" i="2"/>
  <c r="BE475" i="2"/>
  <c r="BE478" i="2"/>
  <c r="BE481" i="2"/>
  <c r="BE486" i="2"/>
  <c r="BE490" i="2"/>
  <c r="BE497" i="2"/>
  <c r="BE502" i="2"/>
  <c r="BE504" i="2"/>
  <c r="BE506" i="2"/>
  <c r="BE511" i="2"/>
  <c r="BE513" i="2"/>
  <c r="BE518" i="2"/>
  <c r="BE520" i="2"/>
  <c r="BE525" i="2"/>
  <c r="BE527" i="2"/>
  <c r="BE532" i="2"/>
  <c r="BE534" i="2"/>
  <c r="BE539" i="2"/>
  <c r="BE541" i="2"/>
  <c r="BE546" i="2"/>
  <c r="BE548" i="2"/>
  <c r="BE553" i="2"/>
  <c r="BE559" i="2"/>
  <c r="BE563" i="2"/>
  <c r="BE568" i="2"/>
  <c r="BE573" i="2"/>
  <c r="BE579" i="2"/>
  <c r="BE583" i="2"/>
  <c r="BE589" i="2"/>
  <c r="BE593" i="2"/>
  <c r="BE597" i="2"/>
  <c r="BE600" i="2"/>
  <c r="BE604" i="2"/>
  <c r="BE608" i="2"/>
  <c r="BD55" i="1"/>
  <c r="BA54" i="1"/>
  <c r="W30" i="1" s="1"/>
  <c r="BD54" i="1"/>
  <c r="W33" i="1"/>
  <c r="BC54" i="1"/>
  <c r="W32" i="1"/>
  <c r="BB54" i="1"/>
  <c r="W31" i="1"/>
  <c r="R96" i="2" l="1"/>
  <c r="T587" i="2"/>
  <c r="P587" i="2"/>
  <c r="T495" i="2"/>
  <c r="T96" i="2"/>
  <c r="P495" i="2"/>
  <c r="P96" i="2"/>
  <c r="AU55" i="1"/>
  <c r="AU54" i="1" s="1"/>
  <c r="BK97" i="2"/>
  <c r="J97" i="2"/>
  <c r="J60" i="2" s="1"/>
  <c r="BK587" i="2"/>
  <c r="J587" i="2"/>
  <c r="J73" i="2"/>
  <c r="BK128" i="2"/>
  <c r="J128" i="2"/>
  <c r="J64" i="2"/>
  <c r="BK495" i="2"/>
  <c r="J495" i="2"/>
  <c r="J68" i="2"/>
  <c r="AX54" i="1"/>
  <c r="J33" i="2"/>
  <c r="AV55" i="1" s="1"/>
  <c r="AT55" i="1" s="1"/>
  <c r="AY54" i="1"/>
  <c r="F33" i="2"/>
  <c r="AZ55" i="1" s="1"/>
  <c r="AZ54" i="1" s="1"/>
  <c r="W29" i="1" s="1"/>
  <c r="AW54" i="1"/>
  <c r="AK30" i="1"/>
  <c r="BK96" i="2" l="1"/>
  <c r="J96" i="2"/>
  <c r="J59" i="2" s="1"/>
  <c r="AV54" i="1"/>
  <c r="AK29" i="1"/>
  <c r="J30" i="2" l="1"/>
  <c r="AG55" i="1" s="1"/>
  <c r="AG54" i="1" s="1"/>
  <c r="AT54" i="1"/>
  <c r="AK26" i="1" l="1"/>
  <c r="AN54" i="1"/>
  <c r="J39" i="2"/>
  <c r="AN55" i="1"/>
  <c r="AK35" i="1"/>
</calcChain>
</file>

<file path=xl/sharedStrings.xml><?xml version="1.0" encoding="utf-8"?>
<sst xmlns="http://schemas.openxmlformats.org/spreadsheetml/2006/main" count="4763" uniqueCount="1156">
  <si>
    <t>Export Komplet</t>
  </si>
  <si>
    <t>VZ</t>
  </si>
  <si>
    <t>2.0</t>
  </si>
  <si>
    <t>ZAMOK</t>
  </si>
  <si>
    <t>False</t>
  </si>
  <si>
    <t>{b1bcc906-40fb-4ab5-a4dc-c345f4f00df4}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</si>
  <si>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</si>
  <si>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</si>
  <si>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</si>
  <si>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</si>
  <si>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</si>
  <si>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</si>
  <si>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</si>
  <si>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</si>
  <si>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79/2025-VII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</si>
  <si>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</si>
  <si>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</si>
  <si>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ČÁST VII - Snížení energetické náročnosti budovy parc. č. 2037/2, Týniště nad Orlicí</t>
  </si>
  <si>
    <t>KSO:</t>
  </si>
  <si>
    <t/>
  </si>
  <si>
    <t>CC-CZ:</t>
  </si>
  <si>
    <t>Místo:</t>
  </si>
  <si>
    <t xml:space="preserve"> </t>
  </si>
  <si>
    <t>Datum:</t>
  </si>
  <si>
    <t>31. 7. 2025</t>
  </si>
  <si>
    <t>Zadavatel:</t>
  </si>
  <si>
    <t>IČ:</t>
  </si>
  <si>
    <t>INGTOP METAL, s.r.o.</t>
  </si>
  <si>
    <t>DIČ:</t>
  </si>
  <si>
    <t>Účastník:</t>
  </si>
  <si>
    <t>Vyplň údaj</t>
  </si>
  <si>
    <t>Projektant:</t>
  </si>
  <si>
    <t>True</t>
  </si>
  <si>
    <t>Zpracovatel:</t>
  </si>
  <si>
    <t>ING. MILAN VOPAŘIL, DIS.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</si>
  <si>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</si>
  <si>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</si>
  <si>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</si>
  <si>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</si>
  <si>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</si>
  <si>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</si>
  <si>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</si>
  <si>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</si>
  <si>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</si>
  <si>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</si>
  <si>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</si>
  <si>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</si>
  <si>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</si>
  <si>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</si>
  <si>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</si>
  <si>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</si>
  <si>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</si>
  <si>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</si>
  <si>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</si>
  <si>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</si>
  <si>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</si>
  <si>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</si>
  <si>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</si>
  <si>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</si>
  <si>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</si>
  <si>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</si>
  <si>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</si>
  <si>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</si>
  <si>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</si>
  <si>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</si>
  <si>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</si>
  <si>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</si>
  <si>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</si>
  <si>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</si>
  <si>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</si>
  <si>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</si>
  <si>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</si>
  <si>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</si>
  <si>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</si>
  <si>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</si>
  <si>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</si>
  <si>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07</t>
  </si>
  <si>
    <t>Část VII. – Elektroinstalace, napojení technologií, vytápění, filtrace a osvětlení</t>
  </si>
  <si>
    <t>STA</t>
  </si>
  <si>
    <t>1</t>
  </si>
  <si>
    <t>{21aa0476-61a6-4130-a278-395a27573c0a}</t>
  </si>
  <si>
    <t>2</t>
  </si>
  <si>
    <t>KRYCÍ LIST SOUPISU PRACÍ</t>
  </si>
  <si>
    <t>Objekt:</t>
  </si>
  <si>
    <t>07 - Část VII. – Elektroinstalace, napojení technologií, vytápění, filtrace a osvětlení</t>
  </si>
  <si>
    <t>Celá stavba pro snížení energetické náročnosti budovy parc. č. 2037/2, Týniště nad Orlicí je rozdělena do ucelených dílčích celků pro: I.	Opláštění budovy II.	Zateplení podhledu střechy  III.	Výměna oken IV.	Výměna vrat V.	Výměna světlíků VI.	Rekonstrukce vytápění, filtrace a náhrada vzduchu VII.	 Elektroinstalace – napojení technologií, vytápění, filtrace a osvětlení Zhotovitel bere na vědomí koordinaci profesí a výstavbu s ostatními částmi dílčích celků.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</si>
  <si>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</si>
  <si>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</si>
  <si>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</si>
  <si>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</si>
  <si>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</si>
  <si>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</si>
  <si>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</si>
  <si>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</si>
  <si>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</si>
  <si>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</si>
  <si>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</si>
  <si>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751 - Vzduchotechnika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</si>
  <si>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</si>
  <si>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</si>
  <si>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</si>
  <si>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</si>
  <si>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</si>
  <si>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</si>
  <si>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</si>
  <si>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</si>
  <si>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</si>
  <si>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</si>
  <si>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</si>
  <si>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</si>
  <si>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</si>
  <si>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</si>
  <si>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</si>
  <si>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</si>
  <si>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</si>
  <si>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</si>
  <si>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</si>
  <si>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</si>
  <si>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</si>
  <si>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</si>
  <si>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</si>
  <si>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</si>
  <si>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</si>
  <si>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</si>
  <si>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135</t>
  </si>
  <si>
    <t>K</t>
  </si>
  <si>
    <t>174151101</t>
  </si>
  <si>
    <t>Zásyp jam, šachet rýh nebo kolem objektů sypaninou se zhutněním</t>
  </si>
  <si>
    <t>m3</t>
  </si>
  <si>
    <t>CS ÚRS 2025 01</t>
  </si>
  <si>
    <t>4</t>
  </si>
  <si>
    <t>1299716194</t>
  </si>
  <si>
    <t>PP</t>
  </si>
  <si>
    <t>Zásyp sypaninou z jakékoliv horniny strojně s uložením výkopku ve vrstvách se zhutněním jam, šachet, rýh nebo kolem objektů v těchto vykopávkách</t>
  </si>
  <si>
    <t>Online PSC</t>
  </si>
  <si>
    <t>https://podminky.urs.cz/item/CS_URS_2025_01/174151101</t>
  </si>
  <si>
    <t>VV</t>
  </si>
  <si>
    <t>"zÁSYP RÝHY PRO ZEMNÍCÍ PÁSEK"  (20,5+60+20,5+60)*0,20*0,35</t>
  </si>
  <si>
    <t>9</t>
  </si>
  <si>
    <t>Ostatní konstrukce a práce, bourání</t>
  </si>
  <si>
    <t>129</t>
  </si>
  <si>
    <t>741372813</t>
  </si>
  <si>
    <t>Demontáž svítidla průmysl výbojkového závěsného na oku hmotnosti přes 10 kg bez zachování funkčnosti</t>
  </si>
  <si>
    <t>kus</t>
  </si>
  <si>
    <t>16</t>
  </si>
  <si>
    <t>224168222</t>
  </si>
  <si>
    <t>Demontáž svítidel bez zachování funkčnosti (do suti) průmyslových výbojkových závěsných, na oku hmotnosti přes 10 kg</t>
  </si>
  <si>
    <t>https://podminky.urs.cz/item/CS_URS_2025_01/741372813</t>
  </si>
  <si>
    <t>P</t>
  </si>
  <si>
    <t>Poznámka k položce:_x000D_
Deontáž stávajících svítidel typ 541 02 01 osazené RVLX 400 W</t>
  </si>
  <si>
    <t>"RWLX 400W" 90</t>
  </si>
  <si>
    <t>130</t>
  </si>
  <si>
    <t>741372851</t>
  </si>
  <si>
    <t>Demontáž svítidla průmyslového výbojkového - nosných systémů bez zachování funkčnosti</t>
  </si>
  <si>
    <t>m</t>
  </si>
  <si>
    <t>577018050</t>
  </si>
  <si>
    <t>Demontáž svítidel bez zachování funkčnosti (do suti) průmyslových výbojkových doplňků nosných systémů</t>
  </si>
  <si>
    <t>https://podminky.urs.cz/item/CS_URS_2025_01/741372851</t>
  </si>
  <si>
    <t>"demontáž kabelových žlabů" 2*60,94</t>
  </si>
  <si>
    <t>"demontáž kabelových žlabů z vazníků" 2*9*18,70</t>
  </si>
  <si>
    <t>Součet</t>
  </si>
  <si>
    <t>997</t>
  </si>
  <si>
    <t>Doprava suti a vybouraných hmot</t>
  </si>
  <si>
    <t>131</t>
  </si>
  <si>
    <t>997013501</t>
  </si>
  <si>
    <t>Odvoz suti a vybouraných hmot na skládku nebo meziskládku do 1 km se složením</t>
  </si>
  <si>
    <t>t</t>
  </si>
  <si>
    <t>-1461877651</t>
  </si>
  <si>
    <t>Odvoz suti a vybouraných hmot na skládku nebo meziskládku se složením, na vzdálenost do 1 km</t>
  </si>
  <si>
    <t>https://podminky.urs.cz/item/CS_URS_2025_01/997013501</t>
  </si>
  <si>
    <t>132</t>
  </si>
  <si>
    <t>997013509</t>
  </si>
  <si>
    <t>Příplatek k odvozu suti a vybouraných hmot na skládku ZKD 1 km přes 1 km</t>
  </si>
  <si>
    <t>-1338648632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</si>
  <si>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</si>
  <si>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</si>
  <si>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20*3,786</t>
  </si>
  <si>
    <t>133</t>
  </si>
  <si>
    <t>997013511</t>
  </si>
  <si>
    <t>Odvoz suti a vybouraných hmot z meziskládky na skládku do 1 km s naložením a se složením</t>
  </si>
  <si>
    <t>-1934899982</t>
  </si>
  <si>
    <t>Odvoz suti a vybouraných hmot z meziskládky na skládku s naložením a se složením, na vzdálenost do 1 km</t>
  </si>
  <si>
    <t>https://podminky.urs.cz/item/CS_URS_2025_01/997013511</t>
  </si>
  <si>
    <t>134</t>
  </si>
  <si>
    <t>R001.1</t>
  </si>
  <si>
    <t>Poplatek za uložení elektrického odpadu a elektrických zařízení na skládce zatříděný do k. 16 02 14</t>
  </si>
  <si>
    <t>669975473</t>
  </si>
  <si>
    <t>PSV</t>
  </si>
  <si>
    <t>Práce a dodávky PSV</t>
  </si>
  <si>
    <t>741</t>
  </si>
  <si>
    <t>Elektroinstalace - silnoproud</t>
  </si>
  <si>
    <t>741110003R00</t>
  </si>
  <si>
    <t>Demontáž a zpětná montáž svítidel, vypínačů, zásuvek, čidel, antém kameratd. včetně prodloužení přívodů a uchycení o tl. zateplení</t>
  </si>
  <si>
    <t>ks</t>
  </si>
  <si>
    <t>-1536572247</t>
  </si>
  <si>
    <t>Montáž trubek elektroinstalačních s nasunutím nebo našroubováním do krabic plastových tuhých, uložených pevně, vnější Ø přes 35 mm</t>
  </si>
  <si>
    <t>"Zásuvky elektro a vypínače na fasádě" 3</t>
  </si>
  <si>
    <t>"světla na fasádě" 8</t>
  </si>
  <si>
    <t>"antény" 2</t>
  </si>
  <si>
    <t>"další elektro umístěné na fasádě - kamery, snímače apod." 6</t>
  </si>
  <si>
    <t>741122016</t>
  </si>
  <si>
    <t>Montáž kabel Cu bez ukončení uložený pod omítku plný kulatý 3x2,5 až 6 mm2 (např. CYKY)</t>
  </si>
  <si>
    <t>133349339</t>
  </si>
  <si>
    <t>Montáž kabelů měděných bez ukončení uložených pod omítku plných kulatých (např. CYKY), počtu a průřezu žil 3x2,5 až 6 mm2</t>
  </si>
  <si>
    <t>https://podminky.urs.cz/item/CS_URS_2025_01/741122016</t>
  </si>
  <si>
    <t>Poznámka k položce:_x000D_
Kabel CYKY-J 3x2,5mm2 (MONTÁŽ Z PLOŠINY). KABEL SILOVÝ,IZOLACE PVC</t>
  </si>
  <si>
    <t>"Kabel CYKY-J 3x2,5mm2" 1282</t>
  </si>
  <si>
    <t>10</t>
  </si>
  <si>
    <t>M</t>
  </si>
  <si>
    <t>34111036</t>
  </si>
  <si>
    <t>kabel instalační jádro Cu plné izolace PVC plášť PVC 450/750V (CYKY) 3x2,5mm2</t>
  </si>
  <si>
    <t>32</t>
  </si>
  <si>
    <t>-166238394</t>
  </si>
  <si>
    <t>1282*1,15 'Přepočtené koeficientem množství</t>
  </si>
  <si>
    <t>11</t>
  </si>
  <si>
    <t>741122611</t>
  </si>
  <si>
    <t>Montáž kabel Cu plný kulatý žíla 3x1,5 až 6 mm2 uložený pevně (např. CYKY)</t>
  </si>
  <si>
    <t>-827049162</t>
  </si>
  <si>
    <t>Montáž kabelů měděných bez ukončení uložených pevně plných kulatých nebo bezhalogenových (např. CYKY) počtu a průřezu žil 3x1,5 až 6 mm2</t>
  </si>
  <si>
    <t>https://podminky.urs.cz/item/CS_URS_2025_01/741122611</t>
  </si>
  <si>
    <t>Poznámka k položce:_x000D_
Kabel H05RR-F 3x2,5mm2. KABEL SILOVÝ,IZOLACE PVC</t>
  </si>
  <si>
    <t>"Kabel H05RR-F 3x2,5mm2" 16</t>
  </si>
  <si>
    <t>34113407</t>
  </si>
  <si>
    <t>kabel instalační flexibilní jádro Cu lanované izolace pryž plášť pryž 300/500V (H05RR-F) 3x2,50mm2</t>
  </si>
  <si>
    <t>568496941</t>
  </si>
  <si>
    <t>16*1,15 'Přepočtené koeficientem množství</t>
  </si>
  <si>
    <t>13</t>
  </si>
  <si>
    <t>741122621</t>
  </si>
  <si>
    <t>Montáž kabel Cu plný kulatý žíla 4x1,5 až 4 mm2 uložený pevně (např. CYKY)</t>
  </si>
  <si>
    <t>1461214040</t>
  </si>
  <si>
    <t>Montáž kabelů měděných bez ukončení uložených pevně plných kulatých nebo bezhalogenových (např. CYKY) počtu a průřezu žil 4x1,5 až 4 mm2</t>
  </si>
  <si>
    <t>https://podminky.urs.cz/item/CS_URS_2025_01/741122621</t>
  </si>
  <si>
    <t>Poznámka k položce:_x000D_
Kabel H05RR-F 4x1,5mm2. KABEL SILOVÝ,IZOLACE PVC</t>
  </si>
  <si>
    <t>"Kabel H05RR-F 4x1,5mm2" 20</t>
  </si>
  <si>
    <t>14</t>
  </si>
  <si>
    <t>34113411</t>
  </si>
  <si>
    <t>kabel instalační flexibilní jádro Cu lanované izolace pryž plášť pryž 300/500V (H05RR-F) 4x1,50mm2</t>
  </si>
  <si>
    <t>296880743</t>
  </si>
  <si>
    <t>20*1,15 'Přepočtené koeficientem množství</t>
  </si>
  <si>
    <t>15</t>
  </si>
  <si>
    <t>741122625</t>
  </si>
  <si>
    <t>Montáž kabel Cu plný kulatý žíla 4x95 mm2 uložený pevně (např. CYKY)</t>
  </si>
  <si>
    <t>1283865335</t>
  </si>
  <si>
    <t>Montáž kabelů měděných bez ukončení uložených pevně plných kulatých nebo bezhalogenových (např. CYKY) počtu a průřezu žil 4x95 mm2</t>
  </si>
  <si>
    <t>https://podminky.urs.cz/item/CS_URS_2025_01/741122625</t>
  </si>
  <si>
    <t>Poznámka k položce:_x000D_
Kabel CYKY-J 4x95mm2. KABEL SILOVÝ,IZOLACE PVC</t>
  </si>
  <si>
    <t>"Kabel CYKY-J 4x95mm2" 10</t>
  </si>
  <si>
    <t>34113129</t>
  </si>
  <si>
    <t>kabel silový jádro Cu izolace PVC plášť PVC 0,6/1kV (1-CYKY) 4x95mm2</t>
  </si>
  <si>
    <t>597793901</t>
  </si>
  <si>
    <t>10*1,15 'Přepočtené koeficientem množství</t>
  </si>
  <si>
    <t>17</t>
  </si>
  <si>
    <t>741122742</t>
  </si>
  <si>
    <t>Montáž kabel Cu plný kulatý pancéřovaný žíla 5x2,5 až 4 mm2 uložený pevně (např. CYKYDY)</t>
  </si>
  <si>
    <t>-1438920119</t>
  </si>
  <si>
    <t>Montáž kabelů měděných bez ukončení uložených pevně plných kulatých pancéřovaných (např. CYKYDY) počtu a průřezu žil 5x2,5 až 4 mm2</t>
  </si>
  <si>
    <t>https://podminky.urs.cz/item/CS_URS_2025_01/741122742</t>
  </si>
  <si>
    <t>Poznámka k položce:_x000D_
Kabel CYKY-J 5x2,5 mm2 (MONTÁŽ Z PLOŠINY), KABEL SILOVÝ,IZOLACE PVC</t>
  </si>
  <si>
    <t>"Kabel CYKY-J 5x2,5 mm2 (MONTÁŽ Z PLOŠINY)" 175</t>
  </si>
  <si>
    <t>18</t>
  </si>
  <si>
    <t>RMAT0001</t>
  </si>
  <si>
    <t>kabel cyky-j 5x2,5 mm2</t>
  </si>
  <si>
    <t>-1851945320</t>
  </si>
  <si>
    <t>175*1,1 'Přepočtené koeficientem množství</t>
  </si>
  <si>
    <t>19</t>
  </si>
  <si>
    <t>741122743</t>
  </si>
  <si>
    <t>Montáž kabel Cu plný kulatý pancéřovaný žíla 5x6 až 10 mm2 uložený pevně (např. CYKYDY)</t>
  </si>
  <si>
    <t>-1075287660</t>
  </si>
  <si>
    <t>Montáž kabelů měděných bez ukončení uložených pevně plných kulatých pancéřovaných (např. CYKYDY) počtu a průřezu žil 5x6 až 10 mm2</t>
  </si>
  <si>
    <t>https://podminky.urs.cz/item/CS_URS_2025_01/741122743</t>
  </si>
  <si>
    <t>Poznámka k položce:_x000D_
Kabel H05RR-F 5x6mm2. KABEL SILOVÝ,IZOLACE PVC</t>
  </si>
  <si>
    <t>"Kabel H05RR-F 5x6mm2" 16</t>
  </si>
  <si>
    <t>20</t>
  </si>
  <si>
    <t>34113420</t>
  </si>
  <si>
    <t>kabel instalační flexibilní jádro Cu lanované izolace pryž plášť pryž 300/500V (H05RR-F) 5G6,00mm2</t>
  </si>
  <si>
    <t>-347209141</t>
  </si>
  <si>
    <t>-901237939</t>
  </si>
  <si>
    <t>"Kabel H07RN-F 5x10mm2" 25</t>
  </si>
  <si>
    <t>22</t>
  </si>
  <si>
    <t>34113200</t>
  </si>
  <si>
    <t>kabel instalační pancéřovaný jádro Cu plné izolace PVC vnitřní a vnější plášť PVC 0,6/1kV (CYKYPY) 5x10mm2</t>
  </si>
  <si>
    <t>-1576360053</t>
  </si>
  <si>
    <t>25*1,15 'Přepočtené koeficientem množství</t>
  </si>
  <si>
    <t>23</t>
  </si>
  <si>
    <t>741124704</t>
  </si>
  <si>
    <t>Montáž kabel Cu stíněný ovládací žíly 24 až 37x1 mm2 uložený volně (např. JYTY)</t>
  </si>
  <si>
    <t>-1390670893</t>
  </si>
  <si>
    <t>Montáž kabelů měděných ovládacích bez ukončení uložených volně stíněných ovládacích s plným jádrem (např. JYTY) počtu a průměru žil 24 až 37x1 mm2</t>
  </si>
  <si>
    <t>https://podminky.urs.cz/item/CS_URS_2025_01/741124704</t>
  </si>
  <si>
    <t>Poznámka k položce:_x000D_
kabel pro ovládání pohonu oken světlíku 6ks</t>
  </si>
  <si>
    <t>2*(47,50+8,00+4,85+9,00)</t>
  </si>
  <si>
    <t>2*(27,50+8,00+4,85+9,00)</t>
  </si>
  <si>
    <t>2*(2,50+8,00+4,85+9,00)</t>
  </si>
  <si>
    <t>24</t>
  </si>
  <si>
    <t>34113154</t>
  </si>
  <si>
    <t>kabel ovládací průmyslový stíněný laminovanou Al fólií s příložným Cu drátem jádro Cu plné izolace PVC plášť PVC 250V (JYTY) 30x1,00mm2</t>
  </si>
  <si>
    <t>751876974</t>
  </si>
  <si>
    <t>286,1*1,15 'Přepočtené koeficientem množství</t>
  </si>
  <si>
    <t>25</t>
  </si>
  <si>
    <t>741124733</t>
  </si>
  <si>
    <t>Montáž kabel Cu stíněný ovládací žíly 2 až 19x1 mm2 uložený pevně (např. JYTY)</t>
  </si>
  <si>
    <t>-2036051031</t>
  </si>
  <si>
    <t>Montáž kabelů měděných ovládacích bez ukončení uložených pevně stíněných ovládacích s plným jádrem (např. JYTY) počtu a průměru žil 2 až 19x1 mm2</t>
  </si>
  <si>
    <t>https://podminky.urs.cz/item/CS_URS_2025_01/741124733</t>
  </si>
  <si>
    <t>Poznámka k položce:_x000D_
JYTY-O 19x1. KABEL SILOVÝ,IZOLACE PVC</t>
  </si>
  <si>
    <t>"Vodič H07V-U ZŽ 6mm2" 77</t>
  </si>
  <si>
    <t>"JYTY-O 19x1" 20</t>
  </si>
  <si>
    <t>26</t>
  </si>
  <si>
    <t>34113153</t>
  </si>
  <si>
    <t>kabel ovládací průmyslový stíněný laminovanou Al fólií s příložným Cu drátem jádro Cu plné izolace PVC plášť PVC 250V (JYTY) 19x1,00mm2</t>
  </si>
  <si>
    <t>1056333559</t>
  </si>
  <si>
    <t>27</t>
  </si>
  <si>
    <t>34140826</t>
  </si>
  <si>
    <t>vodič propojovací jádro Cu plné izolace PVC 450/750V (H07V-U) 1x6mm2</t>
  </si>
  <si>
    <t>174878926</t>
  </si>
  <si>
    <t>Poznámka k položce:_x000D_
Vodič H07V-U ZŽ 6mm2. KABEL SILOVÝ,IZOLACE PVC</t>
  </si>
  <si>
    <t>77*1,15 'Přepočtené koeficientem množství</t>
  </si>
  <si>
    <t>28</t>
  </si>
  <si>
    <t>741210211</t>
  </si>
  <si>
    <t>Montáž rozvaděč skříňový nebo panelový nedělitelný do 500 kg</t>
  </si>
  <si>
    <t>-161138772</t>
  </si>
  <si>
    <t>Montáž rozvaděčů skříňových nebo panelových bez zapojení vodičů nedělitelných, hmotnosti do 500 kg</t>
  </si>
  <si>
    <t>https://podminky.urs.cz/item/CS_URS_2025_01/741210211</t>
  </si>
  <si>
    <t>Poznámka k položce:_x000D_
Rozvaděč 1200x1800x600 s montážním panelem, vč. příslušenství, dveřním kontaktem, svítidlem, kapsou na dokumentaci,</t>
  </si>
  <si>
    <t>29</t>
  </si>
  <si>
    <t>RMAT0002</t>
  </si>
  <si>
    <t>Rozvaděč 1200x1800x600 s montážním panelem, vč. příslušenství, dveřním kontaktem, svítidlem, kapsou na dokumentaci,</t>
  </si>
  <si>
    <t>kpl</t>
  </si>
  <si>
    <t>2057278451</t>
  </si>
  <si>
    <t>30</t>
  </si>
  <si>
    <t>741240022R00</t>
  </si>
  <si>
    <t>Montáž příslušenství rozvoden - tabulka pro přístroje lepená</t>
  </si>
  <si>
    <t>soubor</t>
  </si>
  <si>
    <t>-602895044</t>
  </si>
  <si>
    <t>Montáž ostatního příslušenství rozvaděčů tabulek výstražných a označovacích pro přístroje lepením</t>
  </si>
  <si>
    <t>Poznámka k položce:_x000D_
Drobný elektroinstalační materiál - šíny, můstky N, PE, popisky, propoj hřebeny a vodiče, apod.</t>
  </si>
  <si>
    <t>31</t>
  </si>
  <si>
    <t>35442110</t>
  </si>
  <si>
    <t>štítek plastový / označení v rozvaděči</t>
  </si>
  <si>
    <t>1800173970</t>
  </si>
  <si>
    <t>34572331</t>
  </si>
  <si>
    <t>páska stahovací kabelová 12,6x230mm</t>
  </si>
  <si>
    <t>100 kus</t>
  </si>
  <si>
    <t>-903613536</t>
  </si>
  <si>
    <t>33</t>
  </si>
  <si>
    <t>741310272</t>
  </si>
  <si>
    <t>Montáž spínač nebo přepínač otočný nebo ovládaný pomocí táhla, 200 A bez zapojení vodičů</t>
  </si>
  <si>
    <t>-694383809</t>
  </si>
  <si>
    <t>Montáž spínačů jedno nebo dvoupólových kloubových, otočných nebo ovládaných pomocí táhel, bez zapojení vodičů spínačů nebo přepínačů 200 A</t>
  </si>
  <si>
    <t>https://podminky.urs.cz/item/CS_URS_2025_01/741310272</t>
  </si>
  <si>
    <t>Poznámka k položce:_x000D_
Zpětnámontáž  tlačítkového TOTAL STOP. Montáž včetně prodlužovacího kabelu a lišt</t>
  </si>
  <si>
    <t>34</t>
  </si>
  <si>
    <t>741310411</t>
  </si>
  <si>
    <t>Montáž spínač tří/čtyřpólový nástěnný do 16 A venkovní nebo mokré se zapojením vodičů</t>
  </si>
  <si>
    <t>847332410</t>
  </si>
  <si>
    <t>Montáž spínačů tří nebo čtyřpólových nástěnných se zapojením vodičů, pro prostředí venkovní nebo mokré do 16 A</t>
  </si>
  <si>
    <t>https://podminky.urs.cz/item/CS_URS_2025_01/741310411</t>
  </si>
  <si>
    <t>Poznámka k položce:_x000D_
ELEKTROINSTALAČNÍ MATERIÁL_x000D_
- Zásuvka nástěnná 16A/5P 400V pro el. vrata</t>
  </si>
  <si>
    <t>"Zásuvka nástěnná 16A/5P 400V pro el. vrata" 3</t>
  </si>
  <si>
    <t>35</t>
  </si>
  <si>
    <t>35811336</t>
  </si>
  <si>
    <t>zásuvka nástěnná 16A - 5pól, řazení 3P+N+PE IP44, bezšroubové svorky</t>
  </si>
  <si>
    <t>-1080192995</t>
  </si>
  <si>
    <t>36</t>
  </si>
  <si>
    <t>741312501</t>
  </si>
  <si>
    <t>Montáž odpínače výkonového pojistkového do 500 V do 160 A bez zapojení vodičů</t>
  </si>
  <si>
    <t>1677084062</t>
  </si>
  <si>
    <t>Montáž odpínačů bez zapojení vodičů výkonových pojistkových do 500 V do 160 A</t>
  </si>
  <si>
    <t>https://podminky.urs.cz/item/CS_URS_2025_01/741312501</t>
  </si>
  <si>
    <t>Poznámka k položce:_x000D_
VÝZBROJ ROZVADĚČE _x000D_
Pojistkový odpínač 3p 125A vč. pojistky 3x125A gG</t>
  </si>
  <si>
    <t>37</t>
  </si>
  <si>
    <t>35825570R00</t>
  </si>
  <si>
    <t>Pojistkový odpínač 3p 125A vč. pojistky 3x125A gG</t>
  </si>
  <si>
    <t>-432697619</t>
  </si>
  <si>
    <t>38</t>
  </si>
  <si>
    <t>741314869</t>
  </si>
  <si>
    <t>Demontáž spínačů vačkových,válcových v krytu se zachováním funkčnosti do 200 A</t>
  </si>
  <si>
    <t>1279583970</t>
  </si>
  <si>
    <t>Demontáž spínačů se zachováním funkčnosti vačkových - válcových v krytu do 200 A</t>
  </si>
  <si>
    <t>https://podminky.urs.cz/item/CS_URS_2025_01/741314869</t>
  </si>
  <si>
    <t>Poznámka k položce:_x000D_
Demontáž stávajícího ovladae TOTAL STOP. Po provedení opláštění bude namontován zpět</t>
  </si>
  <si>
    <t>39</t>
  </si>
  <si>
    <t>741315855</t>
  </si>
  <si>
    <t>Demontáž zásuvek průmyslových nástěnných venkovních bezšroubových bez zachování funkčnosti 3P+N+PE</t>
  </si>
  <si>
    <t>2041790579</t>
  </si>
  <si>
    <t>Demontáž zásuvek bez zachování funkčnosti (do suti) průmyslových nástěnných, pro prostředí venkovní nebo mokré, připojení bezšroubové 3P+N+PE</t>
  </si>
  <si>
    <t>https://podminky.urs.cz/item/CS_URS_2025_01/741315855</t>
  </si>
  <si>
    <t>40</t>
  </si>
  <si>
    <t>741320105</t>
  </si>
  <si>
    <t>Montáž jističů jednopólových nn do 25 A ve skříni se zapojením vodičů</t>
  </si>
  <si>
    <t>-1229926339</t>
  </si>
  <si>
    <t>Montáž jističů se zapojením vodičů jednopólových nn do 25 A ve skříni</t>
  </si>
  <si>
    <t>https://podminky.urs.cz/item/CS_URS_2025_01/741320105</t>
  </si>
  <si>
    <t>Poznámka k položce:_x000D_
VÝZBROJ ROZVADĚČE_x000D_
- Jistič 6A, 1p, char. B 10kA _x000D_
- Jistič 10A, 1p, char. B, 10kA_x000D_
- Jistič 16A, 1p, char. B, 10kA</t>
  </si>
  <si>
    <t>"Jistič 6A, 1p, char. B 10kA " 3</t>
  </si>
  <si>
    <t>"Jistič 10A, 1p, char. B, 10kA" 27</t>
  </si>
  <si>
    <t>"Jistič 16A, 1p, char. B, 10kA"1</t>
  </si>
  <si>
    <t>41</t>
  </si>
  <si>
    <t>35822107</t>
  </si>
  <si>
    <t>jistič 1-pólový 6 A vypínací charakteristika B vypínací schopnost 10 kA</t>
  </si>
  <si>
    <t>1157257354</t>
  </si>
  <si>
    <t>42</t>
  </si>
  <si>
    <t>35822117R00</t>
  </si>
  <si>
    <t>jistič 1-pólový 10 A vypínací charakteristika B vypínací schopnost 10kA</t>
  </si>
  <si>
    <t>1065108878</t>
  </si>
  <si>
    <t>43</t>
  </si>
  <si>
    <t>35822111</t>
  </si>
  <si>
    <t>jistič 1-pólový 16 A vypínací charakteristika B vypínací schopnost 10 kA</t>
  </si>
  <si>
    <t>-916049309</t>
  </si>
  <si>
    <t>44</t>
  </si>
  <si>
    <t>741320166</t>
  </si>
  <si>
    <t>Montáž jističů třípólových nn do 25 A ve skříni se signálním kontaktem se zapojením vodičů</t>
  </si>
  <si>
    <t>2025926390</t>
  </si>
  <si>
    <t>Montáž jističů se zapojením vodičů třípólových nn do 25 A ve skříni, se signálním kontaktem</t>
  </si>
  <si>
    <t>https://podminky.urs.cz/item/CS_URS_2025_01/741320166</t>
  </si>
  <si>
    <t>Poznámka k položce:_x000D_
VÝZBROJ ROZVADĚČE_x000D_
- Jistič 16A, 3p, char. B, 10kA</t>
  </si>
  <si>
    <t>"Jistič 16A, 3p, char. B, 10kA" 3</t>
  </si>
  <si>
    <t>45</t>
  </si>
  <si>
    <t>35822401</t>
  </si>
  <si>
    <t>jistič 3-pólový 16 A vypínací charakteristika B vypínací schopnost 10 kA</t>
  </si>
  <si>
    <t>1655928365</t>
  </si>
  <si>
    <t>46</t>
  </si>
  <si>
    <t>741320176</t>
  </si>
  <si>
    <t>Montáž jističů třípólových nn do 63 A ve skříni se signálním kontaktem se zapojením vodičů</t>
  </si>
  <si>
    <t>969750841</t>
  </si>
  <si>
    <t>Montáž jističů se zapojením vodičů třípólových nn do 63 A ve skříni, se signálním kontaktem</t>
  </si>
  <si>
    <t>https://podminky.urs.cz/item/CS_URS_2025_01/741320176</t>
  </si>
  <si>
    <t>Poznámka k položce:_x000D_
VÝZBROJ ROZVADĚČE_x000D_
- Jistič 32A, 3p, char. C, 10kA_x000D_
- Jistič 40A, 3p, char. C, 10kA</t>
  </si>
  <si>
    <t>"Jistič 32A, 3p, char. C, 10kA" 2</t>
  </si>
  <si>
    <t>"Jistič 40A, 3p, char. C, 10kA" 1</t>
  </si>
  <si>
    <t>47</t>
  </si>
  <si>
    <t>35822176</t>
  </si>
  <si>
    <t>jistič 3-pólový 32 A vypínací charakteristika C vypínací schopnost 10 kA</t>
  </si>
  <si>
    <t>293759056</t>
  </si>
  <si>
    <t>48</t>
  </si>
  <si>
    <t>35822180</t>
  </si>
  <si>
    <t>jistič 3-pólový 40 A vypínací charakteristika C vypínací schopnost 10 kA</t>
  </si>
  <si>
    <t>130567138</t>
  </si>
  <si>
    <t>49</t>
  </si>
  <si>
    <t>741320513</t>
  </si>
  <si>
    <t>Montáž jističů kompaktních třípólových do 750 V do 160 A se zapojením vodičů</t>
  </si>
  <si>
    <t>1677470390</t>
  </si>
  <si>
    <t>Montáž jističů se zapojením vodičů kompaktních do 750 V třípólových do 160 A</t>
  </si>
  <si>
    <t>https://podminky.urs.cz/item/CS_URS_2025_01/741320513</t>
  </si>
  <si>
    <t>Poznámka k položce:_x000D_
Jistič kompaktní 3p 160A 55kA/415V,  připojovací sada pro kabel Cu 95mm2</t>
  </si>
  <si>
    <t>50</t>
  </si>
  <si>
    <t>RMAT0003</t>
  </si>
  <si>
    <t>Jistič kompaktní 3p 160A 55kA/415V,  připojovací sada pro kabel Cu 95mm2</t>
  </si>
  <si>
    <t>-17194259</t>
  </si>
  <si>
    <t>51</t>
  </si>
  <si>
    <t>741320514</t>
  </si>
  <si>
    <t>Montáž jističů kompaktních třípólových do 750 V do 250 A se zapojením vodičů</t>
  </si>
  <si>
    <t>-1144802284</t>
  </si>
  <si>
    <t>Montáž jističů se zapojením vodičů kompaktních do 750 V třípólových do 250 A</t>
  </si>
  <si>
    <t>https://podminky.urs.cz/item/CS_URS_2025_01/741320514</t>
  </si>
  <si>
    <t>Poznámka k položce:_x000D_
Jistič kompaktní 3p 250A 55kA/415V, napěťová spoušť pro TOTAL STOP, ruční pohon na dveře pro hlavní vypnutí, připojovací sada pro kabel Cu 95mm2</t>
  </si>
  <si>
    <t>52</t>
  </si>
  <si>
    <t>35825558</t>
  </si>
  <si>
    <t>jistič kompaktní 250A 3-pól. s vypínací schopností 50kA</t>
  </si>
  <si>
    <t>-1001262217</t>
  </si>
  <si>
    <t>53</t>
  </si>
  <si>
    <t>741321043</t>
  </si>
  <si>
    <t>Montáž proudových chráničů čtyřpólových nn do 63 A ve skříni se zapojením vodičů</t>
  </si>
  <si>
    <t>302922753</t>
  </si>
  <si>
    <t>Montáž proudových chráničů se zapojením vodičů čtyřpólových nn do 63 A ve skříni</t>
  </si>
  <si>
    <t>https://podminky.urs.cz/item/CS_URS_2025_01/741321043</t>
  </si>
  <si>
    <t>Poznámka k položce:_x000D_
VÝZBROJ ROZVADĚČE _x000D_
Proudový chránič 4p 40A, 30mA, char. B, typ A</t>
  </si>
  <si>
    <t>"Proudový chránič 4p 40A, 30mA, char. B, typ A" 1</t>
  </si>
  <si>
    <t>54</t>
  </si>
  <si>
    <t>35829007</t>
  </si>
  <si>
    <t>chránič proudový 4 pólový 40A typ A 0,03A</t>
  </si>
  <si>
    <t>-120857183</t>
  </si>
  <si>
    <t>55</t>
  </si>
  <si>
    <t>741322001</t>
  </si>
  <si>
    <t>Montáž svodiče bleskových proudů nn typ 1 jednopólových impulzní proud do 35 kA se zapojením vodičů</t>
  </si>
  <si>
    <t>1720273585</t>
  </si>
  <si>
    <t>Montáž přepěťových ochran nn se zapojením vodičů svodiče bleskových proudů - typ 1 jednopólových, pro impulsní proud do 35 kA</t>
  </si>
  <si>
    <t>https://podminky.urs.cz/item/CS_URS_2025_01/741322001</t>
  </si>
  <si>
    <t>Poznámka k položce:_x000D_
VÝZBROJ ROZVADĚČE _x000D_
Kombinovaný svodič přepětí třídy T1 + T2, TN-C,ISCCR=50 kA, ITotal(10/350)=75 kA, Iimp=25kA, Up=1,5kV</t>
  </si>
  <si>
    <t>56</t>
  </si>
  <si>
    <t>RMAT0004</t>
  </si>
  <si>
    <t>Kombinovaný svodič přepětí třídy T1 + T2, TN-C,ISCCR=50 kA, ITotal(10/350)=75 kA, Iimp=25kA, Up=1,5kV</t>
  </si>
  <si>
    <t>-1427945110</t>
  </si>
  <si>
    <t>57</t>
  </si>
  <si>
    <t>34141143</t>
  </si>
  <si>
    <t>vodič propojovací jádro Cu lanované izolace PVC 450/750V (H07V-R) 1x50mm2</t>
  </si>
  <si>
    <t>-747591250</t>
  </si>
  <si>
    <t>Poznámka k položce:_x000D_
VÝZBROJ ROZVADĚČE _x000D_
H07V-R 50 mm2 vodič jednožilový propojovací z/ž</t>
  </si>
  <si>
    <t>"H07V-R 50 mm2 vodič jednožilový propojovací z/ž" 2</t>
  </si>
  <si>
    <t>58</t>
  </si>
  <si>
    <t>34141034</t>
  </si>
  <si>
    <t>vodič propojovací flexibilní jádro Cu lanované izolace PVC 450/750V (H07V-K) 1x95mm2</t>
  </si>
  <si>
    <t>2131606684</t>
  </si>
  <si>
    <t>Poznámka k položce:_x000D_
VÝZBROJ ROZVADĚČE _x000D_
H07V-K 95 mm2 z/ž</t>
  </si>
  <si>
    <t>"H07V-K 95 mm2 z/ž" 12</t>
  </si>
  <si>
    <t>59</t>
  </si>
  <si>
    <t>741330011</t>
  </si>
  <si>
    <t>Montáž stykač stejnosměrný vestavný dvou/třípólový do 40 A se zapojením vodičů</t>
  </si>
  <si>
    <t>-2103280973</t>
  </si>
  <si>
    <t>Montáž stykačů nn se zapojením vodičů stejnosměrných vestavných dvou nebo třípólových do 40 A</t>
  </si>
  <si>
    <t>https://podminky.urs.cz/item/CS_URS_2025_01/741330011</t>
  </si>
  <si>
    <t>Poznámka k položce:_x000D_
VÝZBROJ ROZVADĚČE _x000D_
Stykač instalační 20A 230V~ 2xNO s manuálním ovládáním</t>
  </si>
  <si>
    <t>"Stykač instalační 20A 230V~ 2xNO s manuálním ovládáním" 4</t>
  </si>
  <si>
    <t>60</t>
  </si>
  <si>
    <t>35821001</t>
  </si>
  <si>
    <t>stykač 2-pólový 20 A 2N0 230V AC/DC</t>
  </si>
  <si>
    <t>-1890888281</t>
  </si>
  <si>
    <t>61</t>
  </si>
  <si>
    <t>741330052</t>
  </si>
  <si>
    <t>Montáž stykač střídavý vestavný čtyřpólový do 25 A se zapojením vodičů</t>
  </si>
  <si>
    <t>-530654045</t>
  </si>
  <si>
    <t>Montáž stykačů nn se zapojením vodičů střídavých vestavných čtyřpólových do 25 A</t>
  </si>
  <si>
    <t>https://podminky.urs.cz/item/CS_URS_2025_01/741330052</t>
  </si>
  <si>
    <t>Poznámka k položce:_x000D_
VÝZBROJ ROZVADĚČE _x000D_
Stykač instalační 25A 230V~ 4xNO s manuálním ovládáním</t>
  </si>
  <si>
    <t>"Stykač instalační 25A 230V~ 4xNO s manuálním ovládáním" 9</t>
  </si>
  <si>
    <t>62</t>
  </si>
  <si>
    <t>35821000</t>
  </si>
  <si>
    <t>stykač 4-pólový 25 A 4N0 230-240V AC/DC</t>
  </si>
  <si>
    <t>1299873756</t>
  </si>
  <si>
    <t>63</t>
  </si>
  <si>
    <t>741372066</t>
  </si>
  <si>
    <t>Montáž svítidlo LED exteriérové přisazené nástěnné reflektorové bez pohybového čidla se zapojením vodičů</t>
  </si>
  <si>
    <t>-612401324</t>
  </si>
  <si>
    <t>Montáž svítidel s integrovaným zdrojem LED se zapojením vodičů exteriérových přisazených nástěnných reflektorových bez pohybového čidla</t>
  </si>
  <si>
    <t>https://podminky.urs.cz/item/CS_URS_2025_01/741372066</t>
  </si>
  <si>
    <t>Poznámka k položce:_x000D_
ELEKTROINSTALAČNÍ MATERIÁL_x000D_
- Venkovní svítidlo LED , 8700lm 100W, IP65</t>
  </si>
  <si>
    <t>"Venkovní svítidlo LED , 8700lm 100W, IP65" 14</t>
  </si>
  <si>
    <t>64</t>
  </si>
  <si>
    <t>34835011</t>
  </si>
  <si>
    <t>LED reflektor nástěnný přes 80W bez čidla</t>
  </si>
  <si>
    <t>-61165161</t>
  </si>
  <si>
    <t>65</t>
  </si>
  <si>
    <t>741372080</t>
  </si>
  <si>
    <t>Montáž svítidlo LED interiérové přisazené stropní liniové</t>
  </si>
  <si>
    <t>-308855606</t>
  </si>
  <si>
    <t>Montáž svítidel s integrovaným zdrojem LED se zapojením vodičů interiérových přisazených stropních hranatých nebo kruhových liniových</t>
  </si>
  <si>
    <t>https://podminky.urs.cz/item/CS_URS_2025_01/741372080</t>
  </si>
  <si>
    <t>Poznámka k položce:_x000D_
ELEKTROINSTALAČNÍ MATERIÁL_x000D_
- Svítidlo LED 12 500lm 79W,IP65 4K_x000D_
- Svítidlo LED 28 000lm 187W,IP65 4K_x000D_
*umístění dle výpočtu osvětlení</t>
  </si>
  <si>
    <t>"Svítidlo LED 12 500lm 79W,IP65 4K" 38</t>
  </si>
  <si>
    <t>"Svítidlo LED 28 000lm 187W,IP65 4K" 22</t>
  </si>
  <si>
    <t>66</t>
  </si>
  <si>
    <t>RMAT0006</t>
  </si>
  <si>
    <t>LED svítidlo průmyslové stropní, 12500lm 79W, IP65 4K</t>
  </si>
  <si>
    <t>-1822642812</t>
  </si>
  <si>
    <t>67</t>
  </si>
  <si>
    <t>RMAT0007</t>
  </si>
  <si>
    <t>LED svítidlo průmyslové stropní, 28 000lm 187W, IP65 4K</t>
  </si>
  <si>
    <t>92121237</t>
  </si>
  <si>
    <t>68</t>
  </si>
  <si>
    <t>802277502</t>
  </si>
  <si>
    <t>69</t>
  </si>
  <si>
    <t>-1681221253</t>
  </si>
  <si>
    <t>126</t>
  </si>
  <si>
    <t>741410022</t>
  </si>
  <si>
    <t>Montáž pásku uzemňovacího průřezu do 120 mm2 v průmyslové výstavbě v zemi</t>
  </si>
  <si>
    <t>939001442</t>
  </si>
  <si>
    <t>Montáž uzemňovacího vedení s upevněním, propojením a připojením pomocí svorek v zemi s izolací spojů pásku průřezu do 120 mm2 v průmyslové výstavbě</t>
  </si>
  <si>
    <t>https://podminky.urs.cz/item/CS_URS_2025_01/741410022</t>
  </si>
  <si>
    <t>2*62+2*20</t>
  </si>
  <si>
    <t>127</t>
  </si>
  <si>
    <t>35442062</t>
  </si>
  <si>
    <t>pás zemnící 30x4mm FeZn</t>
  </si>
  <si>
    <t>kg</t>
  </si>
  <si>
    <t>2070708560</t>
  </si>
  <si>
    <t>70</t>
  </si>
  <si>
    <t>741420001r00</t>
  </si>
  <si>
    <t>Montáž drát nebo lano hromosvodné svodové D do 10 mm s podpěrou</t>
  </si>
  <si>
    <t>SOUBOR</t>
  </si>
  <si>
    <t>1077254201</t>
  </si>
  <si>
    <t>Montáž bleskosvodné instalace a práce ve výškách</t>
  </si>
  <si>
    <t>https://podminky.urs.cz/item/CS_URS_2025_01/741420001r00</t>
  </si>
  <si>
    <t>Poznámka k položce:_x000D_
ZEMNĚNÍ A HROMOSVOD_x000D_
- Montáž bleskosvodné instalace a práce ve výškách</t>
  </si>
  <si>
    <t>71</t>
  </si>
  <si>
    <t>741420024</t>
  </si>
  <si>
    <t>Montáž svorka hromosvodná na konstrukce</t>
  </si>
  <si>
    <t>-1297371205</t>
  </si>
  <si>
    <t>Montáž hromosvodného vedení svorek na konstrukce</t>
  </si>
  <si>
    <t>https://podminky.urs.cz/item/CS_URS_2025_01/741420024</t>
  </si>
  <si>
    <t>Poznámka k položce:_x000D_
ZEMNĚNÍ A HROMOSVOD</t>
  </si>
  <si>
    <t>9*5</t>
  </si>
  <si>
    <t>72</t>
  </si>
  <si>
    <t>35431020</t>
  </si>
  <si>
    <t>svorka uzemnění Cu připojovací na kovové části pro 1 vodič D 7-10mm -plochá, 2 šrouby</t>
  </si>
  <si>
    <t>678118566</t>
  </si>
  <si>
    <t>73</t>
  </si>
  <si>
    <t>741420054</t>
  </si>
  <si>
    <t>Montáž vedení hromosvodné-tvarování prvku</t>
  </si>
  <si>
    <t>416962213</t>
  </si>
  <si>
    <t>Montáž hromosvodného vedení ochranných prvků tvarování prvků</t>
  </si>
  <si>
    <t>https://podminky.urs.cz/item/CS_URS_2025_01/741420054</t>
  </si>
  <si>
    <t>9*3</t>
  </si>
  <si>
    <t>74</t>
  </si>
  <si>
    <t>741450002</t>
  </si>
  <si>
    <t>Montáž svorkovnice ekvipotenciálního pospojení</t>
  </si>
  <si>
    <t>-177702909</t>
  </si>
  <si>
    <t>Montáž prvků pro vyrovnání potenciálu svorkovnice ekvipotenciálního pospojení</t>
  </si>
  <si>
    <t>https://podminky.urs.cz/item/CS_URS_2025_01/741450002</t>
  </si>
  <si>
    <t>Poznámka k položce:_x000D_
ZEMNĚNÍ A HROMOSVOD_x000D_
- Svorkovnice pro ekvipotencionální připojení Cu se šrouby pro 10 připojení MET</t>
  </si>
  <si>
    <t>"Svorkovnice pro ekvipotencionální připojení Cu se šrouby pro 10 připojení MET" 1</t>
  </si>
  <si>
    <t>75</t>
  </si>
  <si>
    <t>34565002</t>
  </si>
  <si>
    <t>svorkovnice ekvipotenciální 200x65mm</t>
  </si>
  <si>
    <t>-386705291</t>
  </si>
  <si>
    <t>76</t>
  </si>
  <si>
    <t>741450005</t>
  </si>
  <si>
    <t>Montáž svorky pro vyrovnání potenciálu pro izolované upevnění</t>
  </si>
  <si>
    <t>-550875057</t>
  </si>
  <si>
    <t>Montáž prvků pro vyrovnání potenciálu svorky pro izolované upevnění</t>
  </si>
  <si>
    <t>https://podminky.urs.cz/item/CS_URS_2025_01/741450005</t>
  </si>
  <si>
    <t xml:space="preserve">Poznámka k položce:_x000D_
ZEMNĚNÍ A HROMOSVOD_x000D_
- Svorky pro hlavní ochranné pospojení, objímky apod. </t>
  </si>
  <si>
    <t>77</t>
  </si>
  <si>
    <t>34565005</t>
  </si>
  <si>
    <t>zdířka úhlová pro ochranné pospojování</t>
  </si>
  <si>
    <t>-774568082</t>
  </si>
  <si>
    <t>78</t>
  </si>
  <si>
    <t>741450006</t>
  </si>
  <si>
    <t>Montáž svorky pro vyrovnání potenciálu pro vodivé upevnění</t>
  </si>
  <si>
    <t>1387580315</t>
  </si>
  <si>
    <t>Montáž prvků pro vyrovnání potenciálu svorky pro vodivé upevnění</t>
  </si>
  <si>
    <t>https://podminky.urs.cz/item/CS_URS_2025_01/741450006</t>
  </si>
  <si>
    <t>Poznámka k položce:_x000D_
ZEMNĚNÍ A HROMOSVOD_x000D_
- Svorky pro doplňující ochranné pospojení, objímky apod.</t>
  </si>
  <si>
    <t>"Svorky pro doplňující ochranné pospojení, objímky apod." 1</t>
  </si>
  <si>
    <t>79</t>
  </si>
  <si>
    <t>34565006</t>
  </si>
  <si>
    <t>svorka pro vyrovnání potenciálů pro vodivé upevnění šroubem M6</t>
  </si>
  <si>
    <t>1179145855</t>
  </si>
  <si>
    <t>80</t>
  </si>
  <si>
    <t>741810003</t>
  </si>
  <si>
    <t>Celková prohlídka elektrického rozvodu a zařízení přes 0,5 do 1 milionu Kč</t>
  </si>
  <si>
    <t>748157754</t>
  </si>
  <si>
    <t>Zkoušky a prohlídky elektrických rozvodů a zařízení celková prohlídka a vyhotovení revizní zprávy pro objem montážních prací přes 500 do 1000 tis. Kč</t>
  </si>
  <si>
    <t>https://podminky.urs.cz/item/CS_URS_2025_01/741810003</t>
  </si>
  <si>
    <t>81</t>
  </si>
  <si>
    <t>741820001</t>
  </si>
  <si>
    <t>Měření zemních odporů zemniče</t>
  </si>
  <si>
    <t>-2124868965</t>
  </si>
  <si>
    <t>https://podminky.urs.cz/item/CS_URS_2025_01/741820001</t>
  </si>
  <si>
    <t>82</t>
  </si>
  <si>
    <t>506722193</t>
  </si>
  <si>
    <t>83</t>
  </si>
  <si>
    <t>741854911</t>
  </si>
  <si>
    <t>Změření zemního odporu zkušební svorky</t>
  </si>
  <si>
    <t>1128153546</t>
  </si>
  <si>
    <t>Kontrola a zjištění stavu vedení změření zemního odporu s demontáží proměřením a opětovným smontováním svorky zkušební svorky</t>
  </si>
  <si>
    <t>https://podminky.urs.cz/item/CS_URS_2025_01/741854911</t>
  </si>
  <si>
    <t>84</t>
  </si>
  <si>
    <t>998741112</t>
  </si>
  <si>
    <t>Přesun hmot tonážní pro silnoproud s omezením mechanizace v objektech v přes 6 do 12 m</t>
  </si>
  <si>
    <t>-2131169829</t>
  </si>
  <si>
    <t>Přesun hmot pro silnoproud stanovený z hmotnosti přesunovaného materiálu vodorovná dopravní vzdálenost do 50 m s omezením mechanizace v objektech výšky přes 6 do 12 m</t>
  </si>
  <si>
    <t>https://podminky.urs.cz/item/CS_URS_2025_01/998741112</t>
  </si>
  <si>
    <t>85</t>
  </si>
  <si>
    <t>998741192</t>
  </si>
  <si>
    <t>Příplatek k přesunu hmot tonážnímu pro silnoproud za zvětšený přesun do 100 m</t>
  </si>
  <si>
    <t>-1163100645</t>
  </si>
  <si>
    <t>Přesun hmot pro silnoproud stanovený z hmotnosti přesunovaného materiálu vodorovná dopravní vzdálenost do 50 m Příplatek k cenám za zvětšený přesun přes vymezenou vodorovnou dopravní vzdálenost do 100 m</t>
  </si>
  <si>
    <t>https://podminky.urs.cz/item/CS_URS_2025_01/998741192</t>
  </si>
  <si>
    <t>128</t>
  </si>
  <si>
    <t>R001</t>
  </si>
  <si>
    <t xml:space="preserve">Nové provedení ochrany před bleskem a uzemnění </t>
  </si>
  <si>
    <t>1353071998</t>
  </si>
  <si>
    <t>Poznámka k položce:_x000D_
Dodavatel na základě zpracované dokumentace ochrany před bleskem a uzemnění dodá a instaluje jímací tyče, pospojení prvků a konstrukcí viz Část D.7 - technická zpráva</t>
  </si>
  <si>
    <t>742</t>
  </si>
  <si>
    <t>Elektroinstalace - slaboproud</t>
  </si>
  <si>
    <t>86</t>
  </si>
  <si>
    <t>742110003</t>
  </si>
  <si>
    <t>Montáž trubek pro slaboproud plastových ohebných uložených volně na příchytky</t>
  </si>
  <si>
    <t>-779904266</t>
  </si>
  <si>
    <t>Montáž trubek elektroinstalačních plastových ohebných uložených volně na příchytky</t>
  </si>
  <si>
    <t>https://podminky.urs.cz/item/CS_URS_2025_01/742110003</t>
  </si>
  <si>
    <t>"Trubka ohebná 750N, Ř50mm, UV stabilní, vč. příchytek a kotvení" 5</t>
  </si>
  <si>
    <t>"Trubka ohebná 320N, ∅20mm, UV stabilní, vč. příchytek a kotvení" 50</t>
  </si>
  <si>
    <t>"Ohebná kabelová chránička z PE ∅50mm, UV stabilní" 20</t>
  </si>
  <si>
    <t>"Trubka pevná 1250N ∅50mm, vč. kolena, příchytek, spojky na ohebnou PE chráničku ∅50mm" 3</t>
  </si>
  <si>
    <t>87</t>
  </si>
  <si>
    <t>34571372</t>
  </si>
  <si>
    <t>trubka elektroinstalační ohebná dvouplášťová korugovaná HDPE+LDPE UV stab (chránička) D 52/63mm</t>
  </si>
  <si>
    <t>896448461</t>
  </si>
  <si>
    <t>5*1,05 'Přepočtené koeficientem množství</t>
  </si>
  <si>
    <t>88</t>
  </si>
  <si>
    <t>34571370</t>
  </si>
  <si>
    <t>trubka elektroinstalační ohebná dvouplášťová korugovaná HDPE+LDPE UV stab (chránička) D 32/40mm</t>
  </si>
  <si>
    <t>-1174543542</t>
  </si>
  <si>
    <t>50*1,05 'Přepočtené koeficientem množství</t>
  </si>
  <si>
    <t>89</t>
  </si>
  <si>
    <t>34571395</t>
  </si>
  <si>
    <t>trubka elektroinstalační plastová bezhalogenová ohebná středně odolná D 50,5/63mm poloměr ohybu &gt;300mm</t>
  </si>
  <si>
    <t>-507750800</t>
  </si>
  <si>
    <t>20*1,05 'Přepočtené koeficientem množství</t>
  </si>
  <si>
    <t>90</t>
  </si>
  <si>
    <t>34571025</t>
  </si>
  <si>
    <t>trubka elektroinstalační ohebná kovová D 48/54,9mm</t>
  </si>
  <si>
    <t>1729072547</t>
  </si>
  <si>
    <t>3*1,05 'Přepočtené koeficientem množství</t>
  </si>
  <si>
    <t>91</t>
  </si>
  <si>
    <t>34571118</t>
  </si>
  <si>
    <t>příchytka plastová pro tuhé a ohebné plastové trubky 16x49x53mm</t>
  </si>
  <si>
    <t>-561265542</t>
  </si>
  <si>
    <t>78*1,1 'Přepočtené koeficientem množství</t>
  </si>
  <si>
    <t>92</t>
  </si>
  <si>
    <t>34571737</t>
  </si>
  <si>
    <t>příchytka kovová Pz tvar omega požárně odolná průměr trubky 46-54mm</t>
  </si>
  <si>
    <t>-1312646733</t>
  </si>
  <si>
    <t>93</t>
  </si>
  <si>
    <t>742110102</t>
  </si>
  <si>
    <t>Montáž kabelového žlabu pro slaboproud šířky do 150 mm</t>
  </si>
  <si>
    <t>1359539855</t>
  </si>
  <si>
    <t>Montáž kabelového žlabu šířky do 150 mm</t>
  </si>
  <si>
    <t>https://podminky.urs.cz/item/CS_URS_2025_01/742110102</t>
  </si>
  <si>
    <t>Poznámka k položce:_x000D_
ELEKTROINSTALAČNÍ MATERIÁL - kabelové žlaby, rošty, lávky, svítidla apod_x000D_
- Kabelový žlab drátěný 100/50, vč. spojek, nosníků, pospojení, apod.</t>
  </si>
  <si>
    <t>"žlaby na ŽB vaznících" 9*19</t>
  </si>
  <si>
    <t>"žlaby na podélných stěnách" 2*60</t>
  </si>
  <si>
    <t>94</t>
  </si>
  <si>
    <t>34575603</t>
  </si>
  <si>
    <t>žlab kabelový drátěný žárově zinkovaný 150/100mm</t>
  </si>
  <si>
    <t>1811039990</t>
  </si>
  <si>
    <t>95</t>
  </si>
  <si>
    <t>742110505</t>
  </si>
  <si>
    <t>Montáž krabic pro slaboproud zapuštěných plastových odbočných čtyřhranných s víčkem</t>
  </si>
  <si>
    <t>1704909794</t>
  </si>
  <si>
    <t>Montáž krabic elektroinstalačních s víčkem zapuštěných plastových odbočných čtyřhranných</t>
  </si>
  <si>
    <t>https://podminky.urs.cz/item/CS_URS_2025_01/742110505</t>
  </si>
  <si>
    <t>Poznámka k položce:_x000D_
ELEKTROINSTALAČNÍ MATERIÁL - kabelové žlaby, rošty, lávky, svítidla apod_x000D_
- Odbočná krabice s víčkem 104x104x70mm, vč. uychení stahovacími páskami/příp do zdi na hmoždinu</t>
  </si>
  <si>
    <t>"Odbočná krabice s víčkem 104x104x70mm, vč. uychení stahovacími páskami/příp do zdi na hmoždinu" 30</t>
  </si>
  <si>
    <t>96</t>
  </si>
  <si>
    <t>34571459</t>
  </si>
  <si>
    <t>krabice pod omítku PVC odbočná čtvercová 100x100mm s víčkem</t>
  </si>
  <si>
    <t>-243351262</t>
  </si>
  <si>
    <t>97</t>
  </si>
  <si>
    <t>742124008</t>
  </si>
  <si>
    <t>Montáž kabelů datových FTP, UTP, STP pro vnější rozvody do žlabu nebo lišty</t>
  </si>
  <si>
    <t>788414324</t>
  </si>
  <si>
    <t>https://podminky.urs.cz/item/CS_URS_2025_01/742124008</t>
  </si>
  <si>
    <t>Poznámka k položce:_x000D_
ethernetový kabel CAT6 venkovní provedení</t>
  </si>
  <si>
    <t>98</t>
  </si>
  <si>
    <t>34121267</t>
  </si>
  <si>
    <t>kabel datový venkovní celkově stíněný Al fólií jádro Cu plné plášť PE (F/UTP) kategorie 6</t>
  </si>
  <si>
    <t>713050798</t>
  </si>
  <si>
    <t>200*1,2 'Přepočtené koeficientem množství</t>
  </si>
  <si>
    <t>99</t>
  </si>
  <si>
    <t>742340011</t>
  </si>
  <si>
    <t>Montáž přijímače signálu wii</t>
  </si>
  <si>
    <t>-148822696</t>
  </si>
  <si>
    <t>Montáž přijímače signálu wifi</t>
  </si>
  <si>
    <t>https://podminky.urs.cz/item/CS_URS_2025_01/742340011</t>
  </si>
  <si>
    <t>100</t>
  </si>
  <si>
    <t>742340811</t>
  </si>
  <si>
    <t>Demontáž přijímače signálu wifi</t>
  </si>
  <si>
    <t>228000928</t>
  </si>
  <si>
    <t>https://podminky.urs.cz/item/CS_URS_2025_01/742340811</t>
  </si>
  <si>
    <t>Poznámka k položce:_x000D_
Stavební přípomocné práce, demontáže_x000D_
- Demontáž přijímače wifi</t>
  </si>
  <si>
    <t>"Demontáž přijímače wifi" 2</t>
  </si>
  <si>
    <t>101</t>
  </si>
  <si>
    <t>998742202</t>
  </si>
  <si>
    <t>Přesun hmot procentní pro slaboproud v objektech v do 12 m</t>
  </si>
  <si>
    <t>%</t>
  </si>
  <si>
    <t>1518443951</t>
  </si>
  <si>
    <t>Přesun hmot pro slaboproud stanovený procentní sazbou (%) z ceny vodorovná dopravní vzdálenost do 50 m základní v objektech výšky přes 6 do 12 m</t>
  </si>
  <si>
    <t>https://podminky.urs.cz/item/CS_URS_2025_01/998742202</t>
  </si>
  <si>
    <t>751</t>
  </si>
  <si>
    <t>Vzduchotechnika</t>
  </si>
  <si>
    <t>102</t>
  </si>
  <si>
    <t>751721111</t>
  </si>
  <si>
    <t>Montáž klimatizační jednotky venkovní s jednofázovým napájením do 2 vnitřních jednotek</t>
  </si>
  <si>
    <t>-1221776169</t>
  </si>
  <si>
    <t>Montáž klimatizační jednotky venkovní jednofázové napájení do 2 vnitřních jednotek</t>
  </si>
  <si>
    <t>https://podminky.urs.cz/item/CS_URS_2025_01/751721111</t>
  </si>
  <si>
    <t>Poznámka k položce:_x000D_
Stavební přípomocné práce, demontáže_x000D_
- zpětná montáž přívodního kabelu stávající klima jednotky</t>
  </si>
  <si>
    <t>"zpětná montáž přívodního kabelu stávající klima jednotky" 1</t>
  </si>
  <si>
    <t>Práce a dodávky M</t>
  </si>
  <si>
    <t>3</t>
  </si>
  <si>
    <t>21-M</t>
  </si>
  <si>
    <t>Elektromontáže</t>
  </si>
  <si>
    <t>103</t>
  </si>
  <si>
    <t>210040522</t>
  </si>
  <si>
    <t>Montáž vazů nn dvojitých křížových</t>
  </si>
  <si>
    <t>2108674769</t>
  </si>
  <si>
    <t>Montáž vodičů, šablon a vazů venkovního vedení nn včetně naložení, rozvozu a složení kruhů vodičů, navalení na rozvíjecí zařízení, rozvezení, zavěšení a sejmutí rozvinovacích kladek, rozvinutí, nahození a vyregulování vodičů do průhybu, přirážek za ztížené rozvinování, vazů včetně nastříhání vázacího drátu a pásky, potření styčné plochy ochranným tukem, ovinutí páskou dvojitých křížových</t>
  </si>
  <si>
    <t>https://podminky.urs.cz/item/CS_URS_2025_01/210040522</t>
  </si>
  <si>
    <t>Poznámka k položce:_x000D_
ZEMNĚNÍ A HROMOSVOD_x000D_
- Křížová svorka pásek/drát ∅10mm</t>
  </si>
  <si>
    <t>"Křížová svorka pásek/drát ∅10mm" 1</t>
  </si>
  <si>
    <t>104</t>
  </si>
  <si>
    <t>35441875</t>
  </si>
  <si>
    <t>svorka křížová pro vodič D 6-10mm</t>
  </si>
  <si>
    <t>965476923</t>
  </si>
  <si>
    <t>105</t>
  </si>
  <si>
    <t>210100001R00</t>
  </si>
  <si>
    <t>Ukončení vodičů v rozváděči nebo na přístroji včetně zapojení</t>
  </si>
  <si>
    <t>suobor</t>
  </si>
  <si>
    <t>-203763364</t>
  </si>
  <si>
    <t>Ukončení vodičů izolovaných s označením a zapojením v rozváděči nebo na přístroji</t>
  </si>
  <si>
    <t>106</t>
  </si>
  <si>
    <t>210220021</t>
  </si>
  <si>
    <t>Montáž uzemňovacího vedení vodičů FeZn pomocí svorek v zemi páskou do 120 mm2 v průmyslové výstavbě</t>
  </si>
  <si>
    <t>993516544</t>
  </si>
  <si>
    <t>Montáž uzemňovacího vedení s upevněním, propojením a připojením pomocí svorek v zemi s izolací spojů vodičů FeZn páskou průřezu do 120 mm2 v průmyslové výstavbě</t>
  </si>
  <si>
    <t>https://podminky.urs.cz/item/CS_URS_2025_01/210220021</t>
  </si>
  <si>
    <t>"Páska zemnící nerez V2A 30x3,5" 20,5+60+20,5+60</t>
  </si>
  <si>
    <t>107</t>
  </si>
  <si>
    <t>RMAT0005</t>
  </si>
  <si>
    <t>Páska zemnící nerez V2A 30x3,5</t>
  </si>
  <si>
    <t>-1400460742</t>
  </si>
  <si>
    <t>108</t>
  </si>
  <si>
    <t>210220101</t>
  </si>
  <si>
    <t>Montáž hromosvodného vedení svodových vodičů s podpěrami průměru do 10 mm</t>
  </si>
  <si>
    <t>692130455</t>
  </si>
  <si>
    <t>Montáž hromosvodného vedení svodových vodičů s podpěrami, průměru do 10 mm</t>
  </si>
  <si>
    <t>https://podminky.urs.cz/item/CS_URS_2025_01/210220101</t>
  </si>
  <si>
    <t>Poznámka k položce:_x000D_
ZEMNĚNÍ A HROMOSVOD_x000D_
- Drát zemnící AlMgSi ∅8mm, vč. podpěr do sendvičového panelu, zajišťující dostatečnou vzdálenost s od fasády a spojovacích svorek</t>
  </si>
  <si>
    <t>"Drát zemnící AlMgSi prŘ8mm" 100</t>
  </si>
  <si>
    <t>109</t>
  </si>
  <si>
    <t>35441077</t>
  </si>
  <si>
    <t>drát D 8mm AlMgSi</t>
  </si>
  <si>
    <t>1747610794</t>
  </si>
  <si>
    <t>110</t>
  </si>
  <si>
    <t>210220212</t>
  </si>
  <si>
    <t>Montáž tyčí jímacích délky do 3 m na konstrukci zděnou</t>
  </si>
  <si>
    <t>-523303826</t>
  </si>
  <si>
    <t>Montáž hromosvodného vedení jímacích tyčí délky do 3 m na konstrukci zděnou</t>
  </si>
  <si>
    <t>https://podminky.urs.cz/item/CS_URS_2025_01/210220212</t>
  </si>
  <si>
    <t>Poznámka k položce:_x000D_
ZEMNĚNÍ A HROMOSVOD_x000D_
- Tyč jímací 2500mm s držákem na plochou střechu, a bet. podstavců</t>
  </si>
  <si>
    <t>"Tyč jímací 2500mm s držákem na plochou střechu, a bet. podstavců" 2</t>
  </si>
  <si>
    <t>111</t>
  </si>
  <si>
    <t>35441113</t>
  </si>
  <si>
    <t>tyč jímací s rovným koncem 3000mm Cu</t>
  </si>
  <si>
    <t>-666366381</t>
  </si>
  <si>
    <t>112</t>
  </si>
  <si>
    <t>210220361</t>
  </si>
  <si>
    <t>Montáž tyčí zemnicích délky do 2 m s připojením na svodové nebo uzemňovací vedení</t>
  </si>
  <si>
    <t>-513553010</t>
  </si>
  <si>
    <t>Montáž hromosvodného vedení zemnicích desek a tyčí s připojením na svodové nebo uzemňovací vedení bez příslušenství tyčí, délky do 2 m</t>
  </si>
  <si>
    <t>https://podminky.urs.cz/item/CS_URS_2025_01/210220361</t>
  </si>
  <si>
    <t>"Zemnící drát FeZn ∅10/13mm PVC" 9,0</t>
  </si>
  <si>
    <t>113</t>
  </si>
  <si>
    <t>35442090</t>
  </si>
  <si>
    <t>tyč zemnící 2m FeZn</t>
  </si>
  <si>
    <t>-585148653</t>
  </si>
  <si>
    <t>114</t>
  </si>
  <si>
    <t>210220362</t>
  </si>
  <si>
    <t>Montáž tyčí zemnicích délky do 4,5 m s připojením na svodové nebo uzemňovací vedení</t>
  </si>
  <si>
    <t>-427300692</t>
  </si>
  <si>
    <t>Montáž hromosvodného vedení zemnicích desek a tyčí s připojením na svodové nebo uzemňovací vedení bez příslušenství tyčí, délky do 4,5 m</t>
  </si>
  <si>
    <t>https://podminky.urs.cz/item/CS_URS_2025_01/210220362</t>
  </si>
  <si>
    <t>Poznámka k položce:_x000D_
ZEMNĚNÍ A HROMOSVOD_x000D_
Zemnící tyč, vč. svorky a napojení na drát FeZn ∅10mm</t>
  </si>
  <si>
    <t>"Zemnící tyč, vč. svorky a napojení na drát FeZn ∅10mm" 9</t>
  </si>
  <si>
    <t>115</t>
  </si>
  <si>
    <t>35441055</t>
  </si>
  <si>
    <t>tyč jímací s kovaným hrotem 1500mm FeZn</t>
  </si>
  <si>
    <t>1045566249</t>
  </si>
  <si>
    <t>116</t>
  </si>
  <si>
    <t>210290953</t>
  </si>
  <si>
    <t>Montáž trubek ochranných průchozích tloušťky stěny přes 30 do 45 cm průměru odbočky do 42 mm</t>
  </si>
  <si>
    <t>166347733</t>
  </si>
  <si>
    <t>Montáž trubek trubek ochranných průchozích včetně provrtání nebo vysekání otvorů, osazení trubky, vyústění a začistění tloušťka stěny přes 30 do 45 cm, průměr odbočky do 42 mm</t>
  </si>
  <si>
    <t>https://podminky.urs.cz/item/CS_URS_2025_01/210290953</t>
  </si>
  <si>
    <t>Poznámka k položce:_x000D_
ZEMNĚNÍ A HROMOSVOD_x000D_
- Trubka OT 1,7 N, materiál:nerez, vč.uchycení do sendvičového panelu v dostateční vzdálenosti s od fasády</t>
  </si>
  <si>
    <t>9*2,5</t>
  </si>
  <si>
    <t>117</t>
  </si>
  <si>
    <t>35441804</t>
  </si>
  <si>
    <t>trubka ochranná na ochranu svodu - 1700mm, nerez</t>
  </si>
  <si>
    <t>277866053</t>
  </si>
  <si>
    <t>118</t>
  </si>
  <si>
    <t>210292011</t>
  </si>
  <si>
    <t>-431956039</t>
  </si>
  <si>
    <t>Manipulace na stávajícím vedení změření zemního odporu s demontáží proměřením a opětovným smontováním svorky zkušební svorky</t>
  </si>
  <si>
    <t>https://podminky.urs.cz/item/CS_URS_2025_01/210292011</t>
  </si>
  <si>
    <t>Poznámka k položce:_x000D_
ZEMNĚNÍ A HROMOSVOD_x000D_
- Zkušební svorka ZS</t>
  </si>
  <si>
    <t>"Zkušební svorka ZS" 9</t>
  </si>
  <si>
    <t>119</t>
  </si>
  <si>
    <t>218202013</t>
  </si>
  <si>
    <t>Demontáž svítidla výbojkového průmyslového nebo venkovního z výložníku</t>
  </si>
  <si>
    <t>1738100167</t>
  </si>
  <si>
    <t>Demontáž svítidel výbojkových s odpojením vodičů průmyslových nebo venkovních z výložníku</t>
  </si>
  <si>
    <t>https://podminky.urs.cz/item/CS_URS_2025_01/218202013</t>
  </si>
  <si>
    <t>Poznámka k položce:_x000D_
Stavební přípomocné práce, demontáže_x000D_
- Demotáž stávajícího venkovního svítidla</t>
  </si>
  <si>
    <t>"Demotáž stávajícího venkovního svítidla" 8</t>
  </si>
  <si>
    <t>22-M</t>
  </si>
  <si>
    <t>Montáže technologických zařízení pro dopravní stavby</t>
  </si>
  <si>
    <t>120</t>
  </si>
  <si>
    <t>220731022</t>
  </si>
  <si>
    <t>Montáž kamery v krytu</t>
  </si>
  <si>
    <t>-322150131</t>
  </si>
  <si>
    <t>Montáž kamery v krytu včetně posazení na konzoli, přišroubování, připojení sítě 220 V, zapojení ovládacího konektoru, mechanického nastavení, utěsnění šroubů, přívodů, úpravy a zaizolování na konzolu nebo stativ</t>
  </si>
  <si>
    <t>https://podminky.urs.cz/item/CS_URS_2025_01/220731022</t>
  </si>
  <si>
    <t>Poznámka k položce:_x000D_
Zpětná montáž kamer</t>
  </si>
  <si>
    <t>121</t>
  </si>
  <si>
    <t>228111711</t>
  </si>
  <si>
    <t>Demontáž zemniče s bleskosvodem se svodným lanem délky 10 m</t>
  </si>
  <si>
    <t>1005537978</t>
  </si>
  <si>
    <t>Demontáž zemniče s bleskosvodem s demontáží uzemňovacího vodiče délky 25 m uloženého ve výkopu, demontáž rozpojky a svodového lana připevněného na sloup nebo na zeď a demontáž krycí lišty, bez zemních prací s délkou svodového lana 10 m</t>
  </si>
  <si>
    <t>https://podminky.urs.cz/item/CS_URS_2025_01/228111711</t>
  </si>
  <si>
    <t>Poznámka k položce:_x000D_
Demontáž stávajících svodů hromosvodu</t>
  </si>
  <si>
    <t>"stávající zemniče bleskosvodů" 8</t>
  </si>
  <si>
    <t>122</t>
  </si>
  <si>
    <t>228731022</t>
  </si>
  <si>
    <t>Demontáž kamery v krytu z konzoly nebo stativu</t>
  </si>
  <si>
    <t>1847169220</t>
  </si>
  <si>
    <t>Demontáž kamery v krytu včetně odpojení ovládacího konektoru z konzoly nebo stativu</t>
  </si>
  <si>
    <t>https://podminky.urs.cz/item/CS_URS_2025_01/228731022</t>
  </si>
  <si>
    <t>Poznámka k položce:_x000D_
Demontáž kamer - pro zpětnou montáž</t>
  </si>
  <si>
    <t>46-M</t>
  </si>
  <si>
    <t>Zemní práce při extr.mont.pracích</t>
  </si>
  <si>
    <t>123</t>
  </si>
  <si>
    <t>460161111</t>
  </si>
  <si>
    <t>Hloubení kabelových rýh ručně š 35 cm hl 20 cm v hornině tř I skupiny 1 a 2</t>
  </si>
  <si>
    <t>447813546</t>
  </si>
  <si>
    <t>Hloubení kabelových rýh ručně včetně urovnání dna s přemístěním výkopku do vzdálenosti 3 m od okraje jámy nebo s naložením na dopravní prostředek šířky 35 cm hloubky 20 cm v hornině třídy těžitelnosti I skupiny 1 a 2</t>
  </si>
  <si>
    <t>https://podminky.urs.cz/item/CS_URS_2025_01/460161111</t>
  </si>
  <si>
    <t>Poznámka k položce:_x000D_
UZEMNĚNÍ A HROMOSVOD</t>
  </si>
  <si>
    <t>"výkop pro zemnící pásek" 20,5+60+20,5+60</t>
  </si>
  <si>
    <t>HZS</t>
  </si>
  <si>
    <t>Hodinové zúčtovací sazby</t>
  </si>
  <si>
    <t>124</t>
  </si>
  <si>
    <t>HZS3222</t>
  </si>
  <si>
    <t>Hodinová zúčtovací sazba montér slaboproudých zařízení odborný</t>
  </si>
  <si>
    <t>hod</t>
  </si>
  <si>
    <t>512</t>
  </si>
  <si>
    <t>-1601457831</t>
  </si>
  <si>
    <t>Hodinové zúčtovací sazby montáží technologických zařízení na stavebních objektech montér slaboproudých zařízení odborný</t>
  </si>
  <si>
    <t>https://podminky.urs.cz/item/CS_URS_2025_01/HZS3222</t>
  </si>
  <si>
    <t>6*8</t>
  </si>
  <si>
    <t>125</t>
  </si>
  <si>
    <t>HZS4212</t>
  </si>
  <si>
    <t>Hodinová zúčtovací sazba revizní technik specialista</t>
  </si>
  <si>
    <t>1191888380</t>
  </si>
  <si>
    <t>Hodinové zúčtovací sazby ostatních profesí revizní a kontrolní činnost revizní technik specialista</t>
  </si>
  <si>
    <t>https://podminky.urs.cz/item/CS_URS_2025_01/HZS4212</t>
  </si>
  <si>
    <t>Poznámka k položce:_x000D_
Výchozí revize elektroinstalace + bleskosvodné instalace</t>
  </si>
  <si>
    <t>VRN</t>
  </si>
  <si>
    <t>Vedlejší rozpočtové náklady</t>
  </si>
  <si>
    <t>5</t>
  </si>
  <si>
    <t>VRN1</t>
  </si>
  <si>
    <t>Průzkumné, zeměměřičské a projektové práce</t>
  </si>
  <si>
    <t>013244000</t>
  </si>
  <si>
    <t>Výrobní dokumentace elektrotechniky nové řešení uzemnění hromosvod s posouzením rizika přepětí systémem v souladu s pravidly ČSN EN 62305</t>
  </si>
  <si>
    <t>1024</t>
  </si>
  <si>
    <t>-159652851</t>
  </si>
  <si>
    <t>Dokumentace pro provádění stavby</t>
  </si>
  <si>
    <t>https://podminky.urs.cz/item/CS_URS_2025_01/013244000</t>
  </si>
  <si>
    <t>Poznámka k položce:_x000D_
samostatná dokumentace elektroinstalace zaměřená na systém ochrany před bleskem dle platných právních předpisů a technických norem (zejména ČSN EN 62305 a souvisejících). Tato dokumentace musí zahrnovat:_x000D_
Stanovení rizik a návrh stupně ochrany (LPS)_x000D_
Návrh a dokumentace vnější ochrany (LPS – systém jímání)_x000D_
Ochrana FVE panelů_x000D_
Pokládka zemnícího pásku podél budovy_x000D_
Projektová dokumentace musí obsahovat:
Technickou zprávu s uvedením výchozích norem, výpočtů a návrhů.
Výkresovou část s rozmístěním jímací soustavy, svodů, uzemnění, propojení na FVE a kovové konstrukce.
Specifikaci přepěťových ochran.
Návrh ochranného pospojování a připojení všech kovových konstrukcí včetně světlíku.
Schéma uzemnění objektu včetně napojení zemnící smyčky.</t>
  </si>
  <si>
    <t>013254000</t>
  </si>
  <si>
    <t>Dokumentace skutečného provedení stavby</t>
  </si>
  <si>
    <t>724152688</t>
  </si>
  <si>
    <t>https://podminky.urs.cz/item/CS_URS_2025_01/013254000</t>
  </si>
  <si>
    <t>VRN3</t>
  </si>
  <si>
    <t>Zařízení staveniště</t>
  </si>
  <si>
    <t>032103000</t>
  </si>
  <si>
    <t>Náklady na stavební buňky, úpravu stávajících objektů</t>
  </si>
  <si>
    <t>1704721693</t>
  </si>
  <si>
    <t>https://podminky.urs.cz/item/CS_URS_2025_01/032103000</t>
  </si>
  <si>
    <t>032803000</t>
  </si>
  <si>
    <t>Ostatní vybavení staveniště - vysokozdvižné vozíky</t>
  </si>
  <si>
    <t>-1593720096</t>
  </si>
  <si>
    <t>https://podminky.urs.cz/item/CS_URS_2025_01/032803000</t>
  </si>
  <si>
    <t>Poznámka k položce:_x000D_
Přidružená mechanizace (vysokozdvižné vozíky, manipulátory apod.) pro přístup a montáž osvětlení</t>
  </si>
  <si>
    <t>6</t>
  </si>
  <si>
    <t>033103000</t>
  </si>
  <si>
    <t>Připojení energií pro zařízení staveniště</t>
  </si>
  <si>
    <t>-1891592707</t>
  </si>
  <si>
    <t>https://podminky.urs.cz/item/CS_URS_2025_01/033103000</t>
  </si>
  <si>
    <t>VRN4</t>
  </si>
  <si>
    <t>Inženýrská činnost</t>
  </si>
  <si>
    <t>8</t>
  </si>
  <si>
    <t>045303000</t>
  </si>
  <si>
    <t>Koordinační činnost - předávání a přebírán staveniště mezi jednotlivými dílčími částmi</t>
  </si>
  <si>
    <t>-1533222574</t>
  </si>
  <si>
    <t>https://podminky.urs.cz/item/CS_URS_2025_01/045303000</t>
  </si>
  <si>
    <t>Poznámka k položce:_x000D_
Koordinační činnost profesí pro části:_x000D_
V. Výměna světlíku: připojení výklopných oken 6 ks_x000D_
IV. Výměna vrat: přípojení el. motorů 3 ks_x000D_
VI. Rekonstrukce vtápění, filtrace a náhrada vzduchu: připojení jednotek_x000D_
*Při přejímce bude vyhotoven montážní a předávací protokol, jehož součástí budou záznamy o kontrole těsnosti, funkčnosti prvků a použitých materiálech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</si>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</sst>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41320514" TargetMode="External"/><Relationship Id="rId21" Type="http://schemas.openxmlformats.org/officeDocument/2006/relationships/hyperlink" Target="https://podminky.urs.cz/item/CS_URS_2025_01/741315855" TargetMode="External"/><Relationship Id="rId42" Type="http://schemas.openxmlformats.org/officeDocument/2006/relationships/hyperlink" Target="https://podminky.urs.cz/item/CS_URS_2025_01/741810003" TargetMode="External"/><Relationship Id="rId47" Type="http://schemas.openxmlformats.org/officeDocument/2006/relationships/hyperlink" Target="https://podminky.urs.cz/item/CS_URS_2025_01/998741192" TargetMode="External"/><Relationship Id="rId63" Type="http://schemas.openxmlformats.org/officeDocument/2006/relationships/hyperlink" Target="https://podminky.urs.cz/item/CS_URS_2025_01/210292011" TargetMode="External"/><Relationship Id="rId68" Type="http://schemas.openxmlformats.org/officeDocument/2006/relationships/hyperlink" Target="https://podminky.urs.cz/item/CS_URS_2025_01/460161111" TargetMode="External"/><Relationship Id="rId16" Type="http://schemas.openxmlformats.org/officeDocument/2006/relationships/hyperlink" Target="https://podminky.urs.cz/item/CS_URS_2025_01/741210211" TargetMode="External"/><Relationship Id="rId11" Type="http://schemas.openxmlformats.org/officeDocument/2006/relationships/hyperlink" Target="https://podminky.urs.cz/item/CS_URS_2025_01/741122742" TargetMode="External"/><Relationship Id="rId24" Type="http://schemas.openxmlformats.org/officeDocument/2006/relationships/hyperlink" Target="https://podminky.urs.cz/item/CS_URS_2025_01/741320176" TargetMode="External"/><Relationship Id="rId32" Type="http://schemas.openxmlformats.org/officeDocument/2006/relationships/hyperlink" Target="https://podminky.urs.cz/item/CS_URS_2025_01/741372080" TargetMode="External"/><Relationship Id="rId37" Type="http://schemas.openxmlformats.org/officeDocument/2006/relationships/hyperlink" Target="https://podminky.urs.cz/item/CS_URS_2025_01/741420024" TargetMode="External"/><Relationship Id="rId40" Type="http://schemas.openxmlformats.org/officeDocument/2006/relationships/hyperlink" Target="https://podminky.urs.cz/item/CS_URS_2025_01/741450005" TargetMode="External"/><Relationship Id="rId45" Type="http://schemas.openxmlformats.org/officeDocument/2006/relationships/hyperlink" Target="https://podminky.urs.cz/item/CS_URS_2025_01/741854911" TargetMode="External"/><Relationship Id="rId53" Type="http://schemas.openxmlformats.org/officeDocument/2006/relationships/hyperlink" Target="https://podminky.urs.cz/item/CS_URS_2025_01/742340811" TargetMode="External"/><Relationship Id="rId58" Type="http://schemas.openxmlformats.org/officeDocument/2006/relationships/hyperlink" Target="https://podminky.urs.cz/item/CS_URS_2025_01/210220101" TargetMode="External"/><Relationship Id="rId66" Type="http://schemas.openxmlformats.org/officeDocument/2006/relationships/hyperlink" Target="https://podminky.urs.cz/item/CS_URS_2025_01/228111711" TargetMode="External"/><Relationship Id="rId74" Type="http://schemas.openxmlformats.org/officeDocument/2006/relationships/hyperlink" Target="https://podminky.urs.cz/item/CS_URS_2025_01/032803000" TargetMode="External"/><Relationship Id="rId5" Type="http://schemas.openxmlformats.org/officeDocument/2006/relationships/hyperlink" Target="https://podminky.urs.cz/item/CS_URS_2025_01/997013509" TargetMode="External"/><Relationship Id="rId61" Type="http://schemas.openxmlformats.org/officeDocument/2006/relationships/hyperlink" Target="https://podminky.urs.cz/item/CS_URS_2025_01/210220362" TargetMode="External"/><Relationship Id="rId19" Type="http://schemas.openxmlformats.org/officeDocument/2006/relationships/hyperlink" Target="https://podminky.urs.cz/item/CS_URS_2025_01/741312501" TargetMode="External"/><Relationship Id="rId14" Type="http://schemas.openxmlformats.org/officeDocument/2006/relationships/hyperlink" Target="https://podminky.urs.cz/item/CS_URS_2025_01/741124704" TargetMode="External"/><Relationship Id="rId22" Type="http://schemas.openxmlformats.org/officeDocument/2006/relationships/hyperlink" Target="https://podminky.urs.cz/item/CS_URS_2025_01/741320105" TargetMode="External"/><Relationship Id="rId27" Type="http://schemas.openxmlformats.org/officeDocument/2006/relationships/hyperlink" Target="https://podminky.urs.cz/item/CS_URS_2025_01/741321043" TargetMode="External"/><Relationship Id="rId30" Type="http://schemas.openxmlformats.org/officeDocument/2006/relationships/hyperlink" Target="https://podminky.urs.cz/item/CS_URS_2025_01/741330052" TargetMode="External"/><Relationship Id="rId35" Type="http://schemas.openxmlformats.org/officeDocument/2006/relationships/hyperlink" Target="https://podminky.urs.cz/item/CS_URS_2025_01/741410022" TargetMode="External"/><Relationship Id="rId43" Type="http://schemas.openxmlformats.org/officeDocument/2006/relationships/hyperlink" Target="https://podminky.urs.cz/item/CS_URS_2025_01/741820001" TargetMode="External"/><Relationship Id="rId48" Type="http://schemas.openxmlformats.org/officeDocument/2006/relationships/hyperlink" Target="https://podminky.urs.cz/item/CS_URS_2025_01/742110003" TargetMode="External"/><Relationship Id="rId56" Type="http://schemas.openxmlformats.org/officeDocument/2006/relationships/hyperlink" Target="https://podminky.urs.cz/item/CS_URS_2025_01/210040522" TargetMode="External"/><Relationship Id="rId64" Type="http://schemas.openxmlformats.org/officeDocument/2006/relationships/hyperlink" Target="https://podminky.urs.cz/item/CS_URS_2025_01/218202013" TargetMode="External"/><Relationship Id="rId69" Type="http://schemas.openxmlformats.org/officeDocument/2006/relationships/hyperlink" Target="https://podminky.urs.cz/item/CS_URS_2025_01/HZS3222" TargetMode="External"/><Relationship Id="rId77" Type="http://schemas.openxmlformats.org/officeDocument/2006/relationships/drawing" Target="../drawings/drawing2.xml"/><Relationship Id="rId8" Type="http://schemas.openxmlformats.org/officeDocument/2006/relationships/hyperlink" Target="https://podminky.urs.cz/item/CS_URS_2025_01/741122611" TargetMode="External"/><Relationship Id="rId51" Type="http://schemas.openxmlformats.org/officeDocument/2006/relationships/hyperlink" Target="https://podminky.urs.cz/item/CS_URS_2025_01/742124008" TargetMode="External"/><Relationship Id="rId72" Type="http://schemas.openxmlformats.org/officeDocument/2006/relationships/hyperlink" Target="https://podminky.urs.cz/item/CS_URS_2025_01/013254000" TargetMode="External"/><Relationship Id="rId3" Type="http://schemas.openxmlformats.org/officeDocument/2006/relationships/hyperlink" Target="https://podminky.urs.cz/item/CS_URS_2025_01/741372851" TargetMode="External"/><Relationship Id="rId12" Type="http://schemas.openxmlformats.org/officeDocument/2006/relationships/hyperlink" Target="https://podminky.urs.cz/item/CS_URS_2025_01/741122743" TargetMode="External"/><Relationship Id="rId17" Type="http://schemas.openxmlformats.org/officeDocument/2006/relationships/hyperlink" Target="https://podminky.urs.cz/item/CS_URS_2025_01/741310272" TargetMode="External"/><Relationship Id="rId25" Type="http://schemas.openxmlformats.org/officeDocument/2006/relationships/hyperlink" Target="https://podminky.urs.cz/item/CS_URS_2025_01/741320513" TargetMode="External"/><Relationship Id="rId33" Type="http://schemas.openxmlformats.org/officeDocument/2006/relationships/hyperlink" Target="https://podminky.urs.cz/item/CS_URS_2025_01/741372813" TargetMode="External"/><Relationship Id="rId38" Type="http://schemas.openxmlformats.org/officeDocument/2006/relationships/hyperlink" Target="https://podminky.urs.cz/item/CS_URS_2025_01/741420054" TargetMode="External"/><Relationship Id="rId46" Type="http://schemas.openxmlformats.org/officeDocument/2006/relationships/hyperlink" Target="https://podminky.urs.cz/item/CS_URS_2025_01/998741112" TargetMode="External"/><Relationship Id="rId59" Type="http://schemas.openxmlformats.org/officeDocument/2006/relationships/hyperlink" Target="https://podminky.urs.cz/item/CS_URS_2025_01/210220212" TargetMode="External"/><Relationship Id="rId67" Type="http://schemas.openxmlformats.org/officeDocument/2006/relationships/hyperlink" Target="https://podminky.urs.cz/item/CS_URS_2025_01/228731022" TargetMode="External"/><Relationship Id="rId20" Type="http://schemas.openxmlformats.org/officeDocument/2006/relationships/hyperlink" Target="https://podminky.urs.cz/item/CS_URS_2025_01/741314869" TargetMode="External"/><Relationship Id="rId41" Type="http://schemas.openxmlformats.org/officeDocument/2006/relationships/hyperlink" Target="https://podminky.urs.cz/item/CS_URS_2025_01/741450006" TargetMode="External"/><Relationship Id="rId54" Type="http://schemas.openxmlformats.org/officeDocument/2006/relationships/hyperlink" Target="https://podminky.urs.cz/item/CS_URS_2025_01/998742202" TargetMode="External"/><Relationship Id="rId62" Type="http://schemas.openxmlformats.org/officeDocument/2006/relationships/hyperlink" Target="https://podminky.urs.cz/item/CS_URS_2025_01/210290953" TargetMode="External"/><Relationship Id="rId70" Type="http://schemas.openxmlformats.org/officeDocument/2006/relationships/hyperlink" Target="https://podminky.urs.cz/item/CS_URS_2025_01/HZS4212" TargetMode="External"/><Relationship Id="rId75" Type="http://schemas.openxmlformats.org/officeDocument/2006/relationships/hyperlink" Target="https://podminky.urs.cz/item/CS_URS_2025_01/033103000" TargetMode="External"/><Relationship Id="rId1" Type="http://schemas.openxmlformats.org/officeDocument/2006/relationships/hyperlink" Target="https://podminky.urs.cz/item/CS_URS_2025_01/174151101" TargetMode="External"/><Relationship Id="rId6" Type="http://schemas.openxmlformats.org/officeDocument/2006/relationships/hyperlink" Target="https://podminky.urs.cz/item/CS_URS_2025_01/997013511" TargetMode="External"/><Relationship Id="rId15" Type="http://schemas.openxmlformats.org/officeDocument/2006/relationships/hyperlink" Target="https://podminky.urs.cz/item/CS_URS_2025_01/741124733" TargetMode="External"/><Relationship Id="rId23" Type="http://schemas.openxmlformats.org/officeDocument/2006/relationships/hyperlink" Target="https://podminky.urs.cz/item/CS_URS_2025_01/741320166" TargetMode="External"/><Relationship Id="rId28" Type="http://schemas.openxmlformats.org/officeDocument/2006/relationships/hyperlink" Target="https://podminky.urs.cz/item/CS_URS_2025_01/741322001" TargetMode="External"/><Relationship Id="rId36" Type="http://schemas.openxmlformats.org/officeDocument/2006/relationships/hyperlink" Target="https://podminky.urs.cz/item/CS_URS_2025_01/741420001r00" TargetMode="External"/><Relationship Id="rId49" Type="http://schemas.openxmlformats.org/officeDocument/2006/relationships/hyperlink" Target="https://podminky.urs.cz/item/CS_URS_2025_01/742110102" TargetMode="External"/><Relationship Id="rId57" Type="http://schemas.openxmlformats.org/officeDocument/2006/relationships/hyperlink" Target="https://podminky.urs.cz/item/CS_URS_2025_01/210220021" TargetMode="External"/><Relationship Id="rId10" Type="http://schemas.openxmlformats.org/officeDocument/2006/relationships/hyperlink" Target="https://podminky.urs.cz/item/CS_URS_2025_01/741122625" TargetMode="External"/><Relationship Id="rId31" Type="http://schemas.openxmlformats.org/officeDocument/2006/relationships/hyperlink" Target="https://podminky.urs.cz/item/CS_URS_2025_01/741372066" TargetMode="External"/><Relationship Id="rId44" Type="http://schemas.openxmlformats.org/officeDocument/2006/relationships/hyperlink" Target="https://podminky.urs.cz/item/CS_URS_2025_01/741820001" TargetMode="External"/><Relationship Id="rId52" Type="http://schemas.openxmlformats.org/officeDocument/2006/relationships/hyperlink" Target="https://podminky.urs.cz/item/CS_URS_2025_01/742340011" TargetMode="External"/><Relationship Id="rId60" Type="http://schemas.openxmlformats.org/officeDocument/2006/relationships/hyperlink" Target="https://podminky.urs.cz/item/CS_URS_2025_01/210220361" TargetMode="External"/><Relationship Id="rId65" Type="http://schemas.openxmlformats.org/officeDocument/2006/relationships/hyperlink" Target="https://podminky.urs.cz/item/CS_URS_2025_01/220731022" TargetMode="External"/><Relationship Id="rId73" Type="http://schemas.openxmlformats.org/officeDocument/2006/relationships/hyperlink" Target="https://podminky.urs.cz/item/CS_URS_2025_01/032103000" TargetMode="External"/><Relationship Id="rId4" Type="http://schemas.openxmlformats.org/officeDocument/2006/relationships/hyperlink" Target="https://podminky.urs.cz/item/CS_URS_2025_01/997013501" TargetMode="External"/><Relationship Id="rId9" Type="http://schemas.openxmlformats.org/officeDocument/2006/relationships/hyperlink" Target="https://podminky.urs.cz/item/CS_URS_2025_01/741122621" TargetMode="External"/><Relationship Id="rId13" Type="http://schemas.openxmlformats.org/officeDocument/2006/relationships/hyperlink" Target="https://podminky.urs.cz/item/CS_URS_2025_01/741122743" TargetMode="External"/><Relationship Id="rId18" Type="http://schemas.openxmlformats.org/officeDocument/2006/relationships/hyperlink" Target="https://podminky.urs.cz/item/CS_URS_2025_01/741310411" TargetMode="External"/><Relationship Id="rId39" Type="http://schemas.openxmlformats.org/officeDocument/2006/relationships/hyperlink" Target="https://podminky.urs.cz/item/CS_URS_2025_01/741450002" TargetMode="External"/><Relationship Id="rId34" Type="http://schemas.openxmlformats.org/officeDocument/2006/relationships/hyperlink" Target="https://podminky.urs.cz/item/CS_URS_2025_01/741372851" TargetMode="External"/><Relationship Id="rId50" Type="http://schemas.openxmlformats.org/officeDocument/2006/relationships/hyperlink" Target="https://podminky.urs.cz/item/CS_URS_2025_01/742110505" TargetMode="External"/><Relationship Id="rId55" Type="http://schemas.openxmlformats.org/officeDocument/2006/relationships/hyperlink" Target="https://podminky.urs.cz/item/CS_URS_2025_01/751721111" TargetMode="External"/><Relationship Id="rId76" Type="http://schemas.openxmlformats.org/officeDocument/2006/relationships/hyperlink" Target="https://podminky.urs.cz/item/CS_URS_2025_01/045303000" TargetMode="External"/><Relationship Id="rId7" Type="http://schemas.openxmlformats.org/officeDocument/2006/relationships/hyperlink" Target="https://podminky.urs.cz/item/CS_URS_2025_01/741122016" TargetMode="External"/><Relationship Id="rId71" Type="http://schemas.openxmlformats.org/officeDocument/2006/relationships/hyperlink" Target="https://podminky.urs.cz/item/CS_URS_2025_01/013244000" TargetMode="External"/><Relationship Id="rId2" Type="http://schemas.openxmlformats.org/officeDocument/2006/relationships/hyperlink" Target="https://podminky.urs.cz/item/CS_URS_2025_01/741372813" TargetMode="External"/><Relationship Id="rId29" Type="http://schemas.openxmlformats.org/officeDocument/2006/relationships/hyperlink" Target="https://podminky.urs.cz/item/CS_URS_2025_01/7413300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58" t="s">
        <v>14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R5" s="19"/>
      <c r="BE5" s="255" t="s">
        <v>15</v>
      </c>
      <c r="BS5" s="16" t="s">
        <v>6</v>
      </c>
    </row>
    <row r="6" spans="1:74" ht="36.9" customHeight="1">
      <c r="B6" s="19"/>
      <c r="D6" s="25" t="s">
        <v>16</v>
      </c>
      <c r="K6" s="260" t="s">
        <v>17</v>
      </c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R6" s="19"/>
      <c r="BE6" s="256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56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56"/>
      <c r="BS8" s="16" t="s">
        <v>6</v>
      </c>
    </row>
    <row r="9" spans="1:74" ht="14.4" customHeight="1">
      <c r="B9" s="19"/>
      <c r="AR9" s="19"/>
      <c r="BE9" s="256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19</v>
      </c>
      <c r="AR10" s="19"/>
      <c r="BE10" s="256"/>
      <c r="BS10" s="16" t="s">
        <v>6</v>
      </c>
    </row>
    <row r="11" spans="1:74" ht="18.45" customHeight="1">
      <c r="B11" s="19"/>
      <c r="E11" s="24" t="s">
        <v>27</v>
      </c>
      <c r="AK11" s="26" t="s">
        <v>28</v>
      </c>
      <c r="AN11" s="24" t="s">
        <v>19</v>
      </c>
      <c r="AR11" s="19"/>
      <c r="BE11" s="256"/>
      <c r="BS11" s="16" t="s">
        <v>6</v>
      </c>
    </row>
    <row r="12" spans="1:74" ht="6.9" customHeight="1">
      <c r="B12" s="19"/>
      <c r="AR12" s="19"/>
      <c r="BE12" s="256"/>
      <c r="BS12" s="16" t="s">
        <v>6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256"/>
      <c r="BS13" s="16" t="s">
        <v>6</v>
      </c>
    </row>
    <row r="14" spans="1:74" ht="13.2">
      <c r="B14" s="19"/>
      <c r="E14" s="261" t="s">
        <v>30</v>
      </c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" t="s">
        <v>28</v>
      </c>
      <c r="AN14" s="28" t="s">
        <v>30</v>
      </c>
      <c r="AR14" s="19"/>
      <c r="BE14" s="256"/>
      <c r="BS14" s="16" t="s">
        <v>6</v>
      </c>
    </row>
    <row r="15" spans="1:74" ht="6.9" customHeight="1">
      <c r="B15" s="19"/>
      <c r="AR15" s="19"/>
      <c r="BE15" s="256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19</v>
      </c>
      <c r="AR16" s="19"/>
      <c r="BE16" s="256"/>
      <c r="BS16" s="16" t="s">
        <v>4</v>
      </c>
    </row>
    <row r="17" spans="2:71" ht="18.45" customHeight="1">
      <c r="B17" s="19"/>
      <c r="E17" s="24" t="s">
        <v>22</v>
      </c>
      <c r="AK17" s="26" t="s">
        <v>28</v>
      </c>
      <c r="AN17" s="24" t="s">
        <v>19</v>
      </c>
      <c r="AR17" s="19"/>
      <c r="BE17" s="256"/>
      <c r="BS17" s="16" t="s">
        <v>32</v>
      </c>
    </row>
    <row r="18" spans="2:71" ht="6.9" customHeight="1">
      <c r="B18" s="19"/>
      <c r="AR18" s="19"/>
      <c r="BE18" s="256"/>
      <c r="BS18" s="16" t="s">
        <v>6</v>
      </c>
    </row>
    <row r="19" spans="2:71" ht="12" customHeight="1">
      <c r="B19" s="19"/>
      <c r="D19" s="26" t="s">
        <v>33</v>
      </c>
      <c r="AK19" s="26" t="s">
        <v>26</v>
      </c>
      <c r="AN19" s="24" t="s">
        <v>19</v>
      </c>
      <c r="AR19" s="19"/>
      <c r="BE19" s="256"/>
      <c r="BS19" s="16" t="s">
        <v>6</v>
      </c>
    </row>
    <row r="20" spans="2:71" ht="18.45" customHeight="1">
      <c r="B20" s="19"/>
      <c r="E20" s="24" t="s">
        <v>34</v>
      </c>
      <c r="AK20" s="26" t="s">
        <v>28</v>
      </c>
      <c r="AN20" s="24" t="s">
        <v>19</v>
      </c>
      <c r="AR20" s="19"/>
      <c r="BE20" s="256"/>
      <c r="BS20" s="16" t="s">
        <v>32</v>
      </c>
    </row>
    <row r="21" spans="2:71" ht="6.9" customHeight="1">
      <c r="B21" s="19"/>
      <c r="AR21" s="19"/>
      <c r="BE21" s="256"/>
    </row>
    <row r="22" spans="2:71" ht="12" customHeight="1">
      <c r="B22" s="19"/>
      <c r="D22" s="26" t="s">
        <v>35</v>
      </c>
      <c r="AR22" s="19"/>
      <c r="BE22" s="256"/>
    </row>
    <row r="23" spans="2:71" ht="47.25" customHeight="1">
      <c r="B23" s="19"/>
      <c r="E23" s="263" t="s">
        <v>36</v>
      </c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R23" s="19"/>
      <c r="BE23" s="256"/>
    </row>
    <row r="24" spans="2:71" ht="6.9" customHeight="1">
      <c r="B24" s="19"/>
      <c r="AR24" s="19"/>
      <c r="BE24" s="256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56"/>
    </row>
    <row r="26" spans="2:71" s="1" customFormat="1" ht="25.95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64">
        <f>ROUND(AG54,2)</f>
        <v>0</v>
      </c>
      <c r="AL26" s="265"/>
      <c r="AM26" s="265"/>
      <c r="AN26" s="265"/>
      <c r="AO26" s="265"/>
      <c r="AR26" s="31"/>
      <c r="BE26" s="256"/>
    </row>
    <row r="27" spans="2:71" s="1" customFormat="1" ht="6.9" customHeight="1">
      <c r="B27" s="31"/>
      <c r="AR27" s="31"/>
      <c r="BE27" s="256"/>
    </row>
    <row r="28" spans="2:71" s="1" customFormat="1" ht="13.2">
      <c r="B28" s="31"/>
      <c r="L28" s="266" t="s">
        <v>38</v>
      </c>
      <c r="M28" s="266"/>
      <c r="N28" s="266"/>
      <c r="O28" s="266"/>
      <c r="P28" s="266"/>
      <c r="W28" s="266" t="s">
        <v>39</v>
      </c>
      <c r="X28" s="266"/>
      <c r="Y28" s="266"/>
      <c r="Z28" s="266"/>
      <c r="AA28" s="266"/>
      <c r="AB28" s="266"/>
      <c r="AC28" s="266"/>
      <c r="AD28" s="266"/>
      <c r="AE28" s="266"/>
      <c r="AK28" s="266" t="s">
        <v>40</v>
      </c>
      <c r="AL28" s="266"/>
      <c r="AM28" s="266"/>
      <c r="AN28" s="266"/>
      <c r="AO28" s="266"/>
      <c r="AR28" s="31"/>
      <c r="BE28" s="256"/>
    </row>
    <row r="29" spans="2:71" s="2" customFormat="1" ht="14.4" customHeight="1">
      <c r="B29" s="35"/>
      <c r="D29" s="26" t="s">
        <v>41</v>
      </c>
      <c r="F29" s="26" t="s">
        <v>42</v>
      </c>
      <c r="L29" s="269">
        <v>0.21</v>
      </c>
      <c r="M29" s="268"/>
      <c r="N29" s="268"/>
      <c r="O29" s="268"/>
      <c r="P29" s="268"/>
      <c r="W29" s="267">
        <f>ROUND(AZ54, 2)</f>
        <v>0</v>
      </c>
      <c r="X29" s="268"/>
      <c r="Y29" s="268"/>
      <c r="Z29" s="268"/>
      <c r="AA29" s="268"/>
      <c r="AB29" s="268"/>
      <c r="AC29" s="268"/>
      <c r="AD29" s="268"/>
      <c r="AE29" s="268"/>
      <c r="AK29" s="267">
        <f>ROUND(AV54, 2)</f>
        <v>0</v>
      </c>
      <c r="AL29" s="268"/>
      <c r="AM29" s="268"/>
      <c r="AN29" s="268"/>
      <c r="AO29" s="268"/>
      <c r="AR29" s="35"/>
      <c r="BE29" s="257"/>
    </row>
    <row r="30" spans="2:71" s="2" customFormat="1" ht="14.4" customHeight="1">
      <c r="B30" s="35"/>
      <c r="F30" s="26" t="s">
        <v>43</v>
      </c>
      <c r="L30" s="269">
        <v>0.12</v>
      </c>
      <c r="M30" s="268"/>
      <c r="N30" s="268"/>
      <c r="O30" s="268"/>
      <c r="P30" s="268"/>
      <c r="W30" s="267">
        <f>ROUND(BA54, 2)</f>
        <v>0</v>
      </c>
      <c r="X30" s="268"/>
      <c r="Y30" s="268"/>
      <c r="Z30" s="268"/>
      <c r="AA30" s="268"/>
      <c r="AB30" s="268"/>
      <c r="AC30" s="268"/>
      <c r="AD30" s="268"/>
      <c r="AE30" s="268"/>
      <c r="AK30" s="267">
        <f>ROUND(AW54, 2)</f>
        <v>0</v>
      </c>
      <c r="AL30" s="268"/>
      <c r="AM30" s="268"/>
      <c r="AN30" s="268"/>
      <c r="AO30" s="268"/>
      <c r="AR30" s="35"/>
      <c r="BE30" s="257"/>
    </row>
    <row r="31" spans="2:71" s="2" customFormat="1" ht="14.4" hidden="1" customHeight="1">
      <c r="B31" s="35"/>
      <c r="F31" s="26" t="s">
        <v>44</v>
      </c>
      <c r="L31" s="269">
        <v>0.21</v>
      </c>
      <c r="M31" s="268"/>
      <c r="N31" s="268"/>
      <c r="O31" s="268"/>
      <c r="P31" s="268"/>
      <c r="W31" s="267">
        <f>ROUND(BB54, 2)</f>
        <v>0</v>
      </c>
      <c r="X31" s="268"/>
      <c r="Y31" s="268"/>
      <c r="Z31" s="268"/>
      <c r="AA31" s="268"/>
      <c r="AB31" s="268"/>
      <c r="AC31" s="268"/>
      <c r="AD31" s="268"/>
      <c r="AE31" s="268"/>
      <c r="AK31" s="267">
        <v>0</v>
      </c>
      <c r="AL31" s="268"/>
      <c r="AM31" s="268"/>
      <c r="AN31" s="268"/>
      <c r="AO31" s="268"/>
      <c r="AR31" s="35"/>
      <c r="BE31" s="257"/>
    </row>
    <row r="32" spans="2:71" s="2" customFormat="1" ht="14.4" hidden="1" customHeight="1">
      <c r="B32" s="35"/>
      <c r="F32" s="26" t="s">
        <v>45</v>
      </c>
      <c r="L32" s="269">
        <v>0.12</v>
      </c>
      <c r="M32" s="268"/>
      <c r="N32" s="268"/>
      <c r="O32" s="268"/>
      <c r="P32" s="268"/>
      <c r="W32" s="267">
        <f>ROUND(BC54, 2)</f>
        <v>0</v>
      </c>
      <c r="X32" s="268"/>
      <c r="Y32" s="268"/>
      <c r="Z32" s="268"/>
      <c r="AA32" s="268"/>
      <c r="AB32" s="268"/>
      <c r="AC32" s="268"/>
      <c r="AD32" s="268"/>
      <c r="AE32" s="268"/>
      <c r="AK32" s="267">
        <v>0</v>
      </c>
      <c r="AL32" s="268"/>
      <c r="AM32" s="268"/>
      <c r="AN32" s="268"/>
      <c r="AO32" s="268"/>
      <c r="AR32" s="35"/>
      <c r="BE32" s="257"/>
    </row>
    <row r="33" spans="2:44" s="2" customFormat="1" ht="14.4" hidden="1" customHeight="1">
      <c r="B33" s="35"/>
      <c r="F33" s="26" t="s">
        <v>46</v>
      </c>
      <c r="L33" s="269">
        <v>0</v>
      </c>
      <c r="M33" s="268"/>
      <c r="N33" s="268"/>
      <c r="O33" s="268"/>
      <c r="P33" s="268"/>
      <c r="W33" s="267">
        <f>ROUND(BD54, 2)</f>
        <v>0</v>
      </c>
      <c r="X33" s="268"/>
      <c r="Y33" s="268"/>
      <c r="Z33" s="268"/>
      <c r="AA33" s="268"/>
      <c r="AB33" s="268"/>
      <c r="AC33" s="268"/>
      <c r="AD33" s="268"/>
      <c r="AE33" s="268"/>
      <c r="AK33" s="267">
        <v>0</v>
      </c>
      <c r="AL33" s="268"/>
      <c r="AM33" s="268"/>
      <c r="AN33" s="268"/>
      <c r="AO33" s="268"/>
      <c r="AR33" s="35"/>
    </row>
    <row r="34" spans="2:44" s="1" customFormat="1" ht="6.9" customHeight="1">
      <c r="B34" s="31"/>
      <c r="AR34" s="31"/>
    </row>
    <row r="35" spans="2:44" s="1" customFormat="1" ht="25.95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70" t="s">
        <v>49</v>
      </c>
      <c r="Y35" s="271"/>
      <c r="Z35" s="271"/>
      <c r="AA35" s="271"/>
      <c r="AB35" s="271"/>
      <c r="AC35" s="38"/>
      <c r="AD35" s="38"/>
      <c r="AE35" s="38"/>
      <c r="AF35" s="38"/>
      <c r="AG35" s="38"/>
      <c r="AH35" s="38"/>
      <c r="AI35" s="38"/>
      <c r="AJ35" s="38"/>
      <c r="AK35" s="272">
        <f>SUM(AK26:AK33)</f>
        <v>0</v>
      </c>
      <c r="AL35" s="271"/>
      <c r="AM35" s="271"/>
      <c r="AN35" s="271"/>
      <c r="AO35" s="273"/>
      <c r="AP35" s="36"/>
      <c r="AQ35" s="36"/>
      <c r="AR35" s="31"/>
    </row>
    <row r="36" spans="2:44" s="1" customFormat="1" ht="6.9" customHeight="1">
      <c r="B36" s="31"/>
      <c r="AR36" s="31"/>
    </row>
    <row r="37" spans="2:44" s="1" customFormat="1" ht="6.9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" customHeight="1">
      <c r="B42" s="31"/>
      <c r="C42" s="20" t="s">
        <v>50</v>
      </c>
      <c r="AR42" s="31"/>
    </row>
    <row r="43" spans="2:44" s="1" customFormat="1" ht="6.9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79/2025-VII</v>
      </c>
      <c r="AR44" s="44"/>
    </row>
    <row r="45" spans="2:44" s="4" customFormat="1" ht="36.9" customHeight="1">
      <c r="B45" s="45"/>
      <c r="C45" s="46" t="s">
        <v>16</v>
      </c>
      <c r="L45" s="274" t="str">
        <f>K6</f>
        <v>ČÁST VII - Snížení energetické náročnosti budovy parc. č. 2037/2, Týniště nad Orlicí</v>
      </c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R45" s="45"/>
    </row>
    <row r="46" spans="2:44" s="1" customFormat="1" ht="6.9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 xml:space="preserve"> </v>
      </c>
      <c r="AI47" s="26" t="s">
        <v>23</v>
      </c>
      <c r="AM47" s="276" t="str">
        <f>IF(AN8= "","",AN8)</f>
        <v>31. 7. 2025</v>
      </c>
      <c r="AN47" s="276"/>
      <c r="AR47" s="31"/>
    </row>
    <row r="48" spans="2:44" s="1" customFormat="1" ht="6.9" customHeight="1">
      <c r="B48" s="31"/>
      <c r="AR48" s="31"/>
    </row>
    <row r="49" spans="1:91" s="1" customFormat="1" ht="15.15" customHeight="1">
      <c r="B49" s="31"/>
      <c r="C49" s="26" t="s">
        <v>25</v>
      </c>
      <c r="L49" s="3" t="str">
        <f>IF(E11= "","",E11)</f>
        <v>INGTOP METAL, s.r.o.</v>
      </c>
      <c r="AI49" s="26" t="s">
        <v>31</v>
      </c>
      <c r="AM49" s="277" t="str">
        <f>IF(E17="","",E17)</f>
        <v xml:space="preserve"> </v>
      </c>
      <c r="AN49" s="278"/>
      <c r="AO49" s="278"/>
      <c r="AP49" s="278"/>
      <c r="AR49" s="31"/>
      <c r="AS49" s="279" t="s">
        <v>51</v>
      </c>
      <c r="AT49" s="280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15" customHeight="1">
      <c r="B50" s="31"/>
      <c r="C50" s="26" t="s">
        <v>29</v>
      </c>
      <c r="L50" s="3" t="str">
        <f>IF(E14= "Vyplň údaj","",E14)</f>
        <v/>
      </c>
      <c r="AI50" s="26" t="s">
        <v>33</v>
      </c>
      <c r="AM50" s="277" t="str">
        <f>IF(E20="","",E20)</f>
        <v>ING. MILAN VOPAŘIL, DIS.</v>
      </c>
      <c r="AN50" s="278"/>
      <c r="AO50" s="278"/>
      <c r="AP50" s="278"/>
      <c r="AR50" s="31"/>
      <c r="AS50" s="281"/>
      <c r="AT50" s="282"/>
      <c r="BD50" s="52"/>
    </row>
    <row r="51" spans="1:91" s="1" customFormat="1" ht="10.8" customHeight="1">
      <c r="B51" s="31"/>
      <c r="AR51" s="31"/>
      <c r="AS51" s="281"/>
      <c r="AT51" s="282"/>
      <c r="BD51" s="52"/>
    </row>
    <row r="52" spans="1:91" s="1" customFormat="1" ht="29.25" customHeight="1">
      <c r="B52" s="31"/>
      <c r="C52" s="283" t="s">
        <v>52</v>
      </c>
      <c r="D52" s="284"/>
      <c r="E52" s="284"/>
      <c r="F52" s="284"/>
      <c r="G52" s="284"/>
      <c r="H52" s="53"/>
      <c r="I52" s="285" t="s">
        <v>53</v>
      </c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6" t="s">
        <v>54</v>
      </c>
      <c r="AH52" s="284"/>
      <c r="AI52" s="284"/>
      <c r="AJ52" s="284"/>
      <c r="AK52" s="284"/>
      <c r="AL52" s="284"/>
      <c r="AM52" s="284"/>
      <c r="AN52" s="285" t="s">
        <v>55</v>
      </c>
      <c r="AO52" s="284"/>
      <c r="AP52" s="284"/>
      <c r="AQ52" s="54" t="s">
        <v>56</v>
      </c>
      <c r="AR52" s="31"/>
      <c r="AS52" s="55" t="s">
        <v>57</v>
      </c>
      <c r="AT52" s="56" t="s">
        <v>58</v>
      </c>
      <c r="AU52" s="56" t="s">
        <v>59</v>
      </c>
      <c r="AV52" s="56" t="s">
        <v>60</v>
      </c>
      <c r="AW52" s="56" t="s">
        <v>61</v>
      </c>
      <c r="AX52" s="56" t="s">
        <v>62</v>
      </c>
      <c r="AY52" s="56" t="s">
        <v>63</v>
      </c>
      <c r="AZ52" s="56" t="s">
        <v>64</v>
      </c>
      <c r="BA52" s="56" t="s">
        <v>65</v>
      </c>
      <c r="BB52" s="56" t="s">
        <v>66</v>
      </c>
      <c r="BC52" s="56" t="s">
        <v>67</v>
      </c>
      <c r="BD52" s="57" t="s">
        <v>68</v>
      </c>
    </row>
    <row r="53" spans="1:91" s="1" customFormat="1" ht="10.8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" customHeight="1">
      <c r="B54" s="59"/>
      <c r="C54" s="60" t="s">
        <v>69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90">
        <f>ROUND(AG55,2)</f>
        <v>0</v>
      </c>
      <c r="AH54" s="290"/>
      <c r="AI54" s="290"/>
      <c r="AJ54" s="290"/>
      <c r="AK54" s="290"/>
      <c r="AL54" s="290"/>
      <c r="AM54" s="290"/>
      <c r="AN54" s="291">
        <f>SUM(AG54,AT54)</f>
        <v>0</v>
      </c>
      <c r="AO54" s="291"/>
      <c r="AP54" s="291"/>
      <c r="AQ54" s="63" t="s">
        <v>19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70</v>
      </c>
      <c r="BT54" s="68" t="s">
        <v>71</v>
      </c>
      <c r="BU54" s="69" t="s">
        <v>72</v>
      </c>
      <c r="BV54" s="68" t="s">
        <v>73</v>
      </c>
      <c r="BW54" s="68" t="s">
        <v>5</v>
      </c>
      <c r="BX54" s="68" t="s">
        <v>74</v>
      </c>
      <c r="CL54" s="68" t="s">
        <v>19</v>
      </c>
    </row>
    <row r="55" spans="1:91" s="6" customFormat="1" ht="24.75" customHeight="1">
      <c r="A55" s="70" t="s">
        <v>75</v>
      </c>
      <c r="B55" s="71"/>
      <c r="C55" s="72"/>
      <c r="D55" s="289" t="s">
        <v>76</v>
      </c>
      <c r="E55" s="289"/>
      <c r="F55" s="289"/>
      <c r="G55" s="289"/>
      <c r="H55" s="289"/>
      <c r="I55" s="73"/>
      <c r="J55" s="289" t="s">
        <v>77</v>
      </c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7">
        <f>'07 - Část VII. – Elektroi...'!J30</f>
        <v>0</v>
      </c>
      <c r="AH55" s="288"/>
      <c r="AI55" s="288"/>
      <c r="AJ55" s="288"/>
      <c r="AK55" s="288"/>
      <c r="AL55" s="288"/>
      <c r="AM55" s="288"/>
      <c r="AN55" s="287">
        <f>SUM(AG55,AT55)</f>
        <v>0</v>
      </c>
      <c r="AO55" s="288"/>
      <c r="AP55" s="288"/>
      <c r="AQ55" s="74" t="s">
        <v>78</v>
      </c>
      <c r="AR55" s="71"/>
      <c r="AS55" s="75">
        <v>0</v>
      </c>
      <c r="AT55" s="76">
        <f>ROUND(SUM(AV55:AW55),2)</f>
        <v>0</v>
      </c>
      <c r="AU55" s="77">
        <f>'07 - Část VII. – Elektroi...'!P96</f>
        <v>0</v>
      </c>
      <c r="AV55" s="76">
        <f>'07 - Část VII. – Elektroi...'!J33</f>
        <v>0</v>
      </c>
      <c r="AW55" s="76">
        <f>'07 - Část VII. – Elektroi...'!J34</f>
        <v>0</v>
      </c>
      <c r="AX55" s="76">
        <f>'07 - Část VII. – Elektroi...'!J35</f>
        <v>0</v>
      </c>
      <c r="AY55" s="76">
        <f>'07 - Část VII. – Elektroi...'!J36</f>
        <v>0</v>
      </c>
      <c r="AZ55" s="76">
        <f>'07 - Část VII. – Elektroi...'!F33</f>
        <v>0</v>
      </c>
      <c r="BA55" s="76">
        <f>'07 - Část VII. – Elektroi...'!F34</f>
        <v>0</v>
      </c>
      <c r="BB55" s="76">
        <f>'07 - Část VII. – Elektroi...'!F35</f>
        <v>0</v>
      </c>
      <c r="BC55" s="76">
        <f>'07 - Část VII. – Elektroi...'!F36</f>
        <v>0</v>
      </c>
      <c r="BD55" s="78">
        <f>'07 - Část VII. – Elektroi...'!F37</f>
        <v>0</v>
      </c>
      <c r="BT55" s="79" t="s">
        <v>79</v>
      </c>
      <c r="BV55" s="79" t="s">
        <v>73</v>
      </c>
      <c r="BW55" s="79" t="s">
        <v>80</v>
      </c>
      <c r="BX55" s="79" t="s">
        <v>5</v>
      </c>
      <c r="CL55" s="79" t="s">
        <v>19</v>
      </c>
      <c r="CM55" s="79" t="s">
        <v>81</v>
      </c>
    </row>
    <row r="56" spans="1:91" s="1" customFormat="1" ht="30" customHeight="1">
      <c r="B56" s="31"/>
      <c r="AR56" s="31"/>
    </row>
    <row r="57" spans="1:91" s="1" customFormat="1" ht="6.9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b6Hef4yKhe42LFAGxabwzOTb0Pbm/2Q6wsFiGnc3dOhdLKzG9ufS6o84hYYxNp3N9+eC6ZD9LnLOzTUZE4BVRw==" saltValue="ndtNx/haOV/GdrWFyOppUAeSlr9KX9TdODIVdtE4diVvS9Xp5TDiARle8tbCFRwYyJzAORAokmseETAKmMtx6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7 - Část VII. – Elektroi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1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AT2" s="16" t="s">
        <v>80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>
      <c r="B4" s="19"/>
      <c r="D4" s="20" t="s">
        <v>82</v>
      </c>
      <c r="L4" s="19"/>
      <c r="M4" s="80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92" t="str">
        <f>'Rekapitulace stavby'!K6</f>
        <v>ČÁST VII - Snížení energetické náročnosti budovy parc. č. 2037/2, Týniště nad Orlicí</v>
      </c>
      <c r="F7" s="293"/>
      <c r="G7" s="293"/>
      <c r="H7" s="293"/>
      <c r="L7" s="19"/>
    </row>
    <row r="8" spans="2:46" s="1" customFormat="1" ht="12" customHeight="1">
      <c r="B8" s="31"/>
      <c r="D8" s="26" t="s">
        <v>83</v>
      </c>
      <c r="L8" s="31"/>
    </row>
    <row r="9" spans="2:46" s="1" customFormat="1" ht="16.5" customHeight="1">
      <c r="B9" s="31"/>
      <c r="E9" s="274" t="s">
        <v>84</v>
      </c>
      <c r="F9" s="294"/>
      <c r="G9" s="294"/>
      <c r="H9" s="29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31. 7. 2025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95" t="str">
        <f>'Rekapitulace stavby'!E14</f>
        <v>Vyplň údaj</v>
      </c>
      <c r="F18" s="258"/>
      <c r="G18" s="258"/>
      <c r="H18" s="258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34</v>
      </c>
      <c r="I24" s="26" t="s">
        <v>28</v>
      </c>
      <c r="J24" s="24" t="s">
        <v>19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47.25" customHeight="1">
      <c r="B27" s="81"/>
      <c r="E27" s="263" t="s">
        <v>85</v>
      </c>
      <c r="F27" s="263"/>
      <c r="G27" s="263"/>
      <c r="H27" s="263"/>
      <c r="L27" s="8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2" t="s">
        <v>37</v>
      </c>
      <c r="J30" s="62">
        <f>ROUND(J96, 2)</f>
        <v>0</v>
      </c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" customHeight="1">
      <c r="B33" s="31"/>
      <c r="D33" s="51" t="s">
        <v>41</v>
      </c>
      <c r="E33" s="26" t="s">
        <v>42</v>
      </c>
      <c r="F33" s="83">
        <f>ROUND((SUM(BE96:BE611)),  2)</f>
        <v>0</v>
      </c>
      <c r="I33" s="84">
        <v>0.21</v>
      </c>
      <c r="J33" s="83">
        <f>ROUND(((SUM(BE96:BE611))*I33),  2)</f>
        <v>0</v>
      </c>
      <c r="L33" s="31"/>
    </row>
    <row r="34" spans="2:12" s="1" customFormat="1" ht="14.4" customHeight="1">
      <c r="B34" s="31"/>
      <c r="E34" s="26" t="s">
        <v>43</v>
      </c>
      <c r="F34" s="83">
        <f>ROUND((SUM(BF96:BF611)),  2)</f>
        <v>0</v>
      </c>
      <c r="I34" s="84">
        <v>0.12</v>
      </c>
      <c r="J34" s="83">
        <f>ROUND(((SUM(BF96:BF611))*I34),  2)</f>
        <v>0</v>
      </c>
      <c r="L34" s="31"/>
    </row>
    <row r="35" spans="2:12" s="1" customFormat="1" ht="14.4" hidden="1" customHeight="1">
      <c r="B35" s="31"/>
      <c r="E35" s="26" t="s">
        <v>44</v>
      </c>
      <c r="F35" s="83">
        <f>ROUND((SUM(BG96:BG611)),  2)</f>
        <v>0</v>
      </c>
      <c r="I35" s="84">
        <v>0.21</v>
      </c>
      <c r="J35" s="83">
        <f>0</f>
        <v>0</v>
      </c>
      <c r="L35" s="31"/>
    </row>
    <row r="36" spans="2:12" s="1" customFormat="1" ht="14.4" hidden="1" customHeight="1">
      <c r="B36" s="31"/>
      <c r="E36" s="26" t="s">
        <v>45</v>
      </c>
      <c r="F36" s="83">
        <f>ROUND((SUM(BH96:BH611)),  2)</f>
        <v>0</v>
      </c>
      <c r="I36" s="84">
        <v>0.12</v>
      </c>
      <c r="J36" s="83">
        <f>0</f>
        <v>0</v>
      </c>
      <c r="L36" s="31"/>
    </row>
    <row r="37" spans="2:12" s="1" customFormat="1" ht="14.4" hidden="1" customHeight="1">
      <c r="B37" s="31"/>
      <c r="E37" s="26" t="s">
        <v>46</v>
      </c>
      <c r="F37" s="83">
        <f>ROUND((SUM(BI96:BI611)),  2)</f>
        <v>0</v>
      </c>
      <c r="I37" s="84">
        <v>0</v>
      </c>
      <c r="J37" s="8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85"/>
      <c r="D39" s="86" t="s">
        <v>47</v>
      </c>
      <c r="E39" s="53"/>
      <c r="F39" s="53"/>
      <c r="G39" s="87" t="s">
        <v>48</v>
      </c>
      <c r="H39" s="88" t="s">
        <v>49</v>
      </c>
      <c r="I39" s="53"/>
      <c r="J39" s="89">
        <f>SUM(J30:J37)</f>
        <v>0</v>
      </c>
      <c r="K39" s="90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" customHeight="1">
      <c r="B45" s="31"/>
      <c r="C45" s="20" t="s">
        <v>86</v>
      </c>
      <c r="L45" s="31"/>
    </row>
    <row r="46" spans="2:12" s="1" customFormat="1" ht="6.9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92" t="str">
        <f>E7</f>
        <v>ČÁST VII - Snížení energetické náročnosti budovy parc. č. 2037/2, Týniště nad Orlicí</v>
      </c>
      <c r="F48" s="293"/>
      <c r="G48" s="293"/>
      <c r="H48" s="293"/>
      <c r="L48" s="31"/>
    </row>
    <row r="49" spans="2:47" s="1" customFormat="1" ht="12" customHeight="1">
      <c r="B49" s="31"/>
      <c r="C49" s="26" t="s">
        <v>83</v>
      </c>
      <c r="L49" s="31"/>
    </row>
    <row r="50" spans="2:47" s="1" customFormat="1" ht="16.5" customHeight="1">
      <c r="B50" s="31"/>
      <c r="E50" s="274" t="str">
        <f>E9</f>
        <v>07 - Část VII. – Elektroinstalace, napojení technologií, vytápění, filtrace a osvětlení</v>
      </c>
      <c r="F50" s="294"/>
      <c r="G50" s="294"/>
      <c r="H50" s="294"/>
      <c r="L50" s="31"/>
    </row>
    <row r="51" spans="2:47" s="1" customFormat="1" ht="6.9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31. 7. 2025</v>
      </c>
      <c r="L52" s="31"/>
    </row>
    <row r="53" spans="2:47" s="1" customFormat="1" ht="6.9" customHeight="1">
      <c r="B53" s="31"/>
      <c r="L53" s="31"/>
    </row>
    <row r="54" spans="2:47" s="1" customFormat="1" ht="15.15" customHeight="1">
      <c r="B54" s="31"/>
      <c r="C54" s="26" t="s">
        <v>25</v>
      </c>
      <c r="F54" s="24" t="str">
        <f>E15</f>
        <v>INGTOP METAL, s.r.o.</v>
      </c>
      <c r="I54" s="26" t="s">
        <v>31</v>
      </c>
      <c r="J54" s="29" t="str">
        <f>E21</f>
        <v xml:space="preserve"> </v>
      </c>
      <c r="L54" s="31"/>
    </row>
    <row r="55" spans="2:47" s="1" customFormat="1" ht="25.65" customHeight="1">
      <c r="B55" s="31"/>
      <c r="C55" s="26" t="s">
        <v>29</v>
      </c>
      <c r="F55" s="24" t="str">
        <f>IF(E18="","",E18)</f>
        <v>Vyplň údaj</v>
      </c>
      <c r="I55" s="26" t="s">
        <v>33</v>
      </c>
      <c r="J55" s="29" t="str">
        <f>E24</f>
        <v>ING. MILAN VOPAŘIL, DIS.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1" t="s">
        <v>87</v>
      </c>
      <c r="D57" s="85"/>
      <c r="E57" s="85"/>
      <c r="F57" s="85"/>
      <c r="G57" s="85"/>
      <c r="H57" s="85"/>
      <c r="I57" s="85"/>
      <c r="J57" s="92" t="s">
        <v>88</v>
      </c>
      <c r="K57" s="85"/>
      <c r="L57" s="31"/>
    </row>
    <row r="58" spans="2:47" s="1" customFormat="1" ht="10.35" customHeight="1">
      <c r="B58" s="31"/>
      <c r="L58" s="31"/>
    </row>
    <row r="59" spans="2:47" s="1" customFormat="1" ht="22.8" customHeight="1">
      <c r="B59" s="31"/>
      <c r="C59" s="93" t="s">
        <v>69</v>
      </c>
      <c r="J59" s="62">
        <f>J96</f>
        <v>0</v>
      </c>
      <c r="L59" s="31"/>
      <c r="AU59" s="16" t="s">
        <v>89</v>
      </c>
    </row>
    <row r="60" spans="2:47" s="8" customFormat="1" ht="24.9" customHeight="1">
      <c r="B60" s="94"/>
      <c r="D60" s="95" t="s">
        <v>90</v>
      </c>
      <c r="E60" s="96"/>
      <c r="F60" s="96"/>
      <c r="G60" s="96"/>
      <c r="H60" s="96"/>
      <c r="I60" s="96"/>
      <c r="J60" s="97">
        <f>J97</f>
        <v>0</v>
      </c>
      <c r="L60" s="94"/>
    </row>
    <row r="61" spans="2:47" s="9" customFormat="1" ht="19.95" customHeight="1">
      <c r="B61" s="98"/>
      <c r="D61" s="99" t="s">
        <v>91</v>
      </c>
      <c r="E61" s="100"/>
      <c r="F61" s="100"/>
      <c r="G61" s="100"/>
      <c r="H61" s="100"/>
      <c r="I61" s="100"/>
      <c r="J61" s="101">
        <f>J98</f>
        <v>0</v>
      </c>
      <c r="L61" s="98"/>
    </row>
    <row r="62" spans="2:47" s="9" customFormat="1" ht="19.95" customHeight="1">
      <c r="B62" s="98"/>
      <c r="D62" s="99" t="s">
        <v>92</v>
      </c>
      <c r="E62" s="100"/>
      <c r="F62" s="100"/>
      <c r="G62" s="100"/>
      <c r="H62" s="100"/>
      <c r="I62" s="100"/>
      <c r="J62" s="101">
        <f>J103</f>
        <v>0</v>
      </c>
      <c r="L62" s="98"/>
    </row>
    <row r="63" spans="2:47" s="9" customFormat="1" ht="19.95" customHeight="1">
      <c r="B63" s="98"/>
      <c r="D63" s="99" t="s">
        <v>93</v>
      </c>
      <c r="E63" s="100"/>
      <c r="F63" s="100"/>
      <c r="G63" s="100"/>
      <c r="H63" s="100"/>
      <c r="I63" s="100"/>
      <c r="J63" s="101">
        <f>J115</f>
        <v>0</v>
      </c>
      <c r="L63" s="98"/>
    </row>
    <row r="64" spans="2:47" s="8" customFormat="1" ht="24.9" customHeight="1">
      <c r="B64" s="94"/>
      <c r="D64" s="95" t="s">
        <v>94</v>
      </c>
      <c r="E64" s="96"/>
      <c r="F64" s="96"/>
      <c r="G64" s="96"/>
      <c r="H64" s="96"/>
      <c r="I64" s="96"/>
      <c r="J64" s="97">
        <f>J128</f>
        <v>0</v>
      </c>
      <c r="L64" s="94"/>
    </row>
    <row r="65" spans="2:12" s="9" customFormat="1" ht="19.95" customHeight="1">
      <c r="B65" s="98"/>
      <c r="D65" s="99" t="s">
        <v>95</v>
      </c>
      <c r="E65" s="100"/>
      <c r="F65" s="100"/>
      <c r="G65" s="100"/>
      <c r="H65" s="100"/>
      <c r="I65" s="100"/>
      <c r="J65" s="101">
        <f>J129</f>
        <v>0</v>
      </c>
      <c r="L65" s="98"/>
    </row>
    <row r="66" spans="2:12" s="9" customFormat="1" ht="19.95" customHeight="1">
      <c r="B66" s="98"/>
      <c r="D66" s="99" t="s">
        <v>96</v>
      </c>
      <c r="E66" s="100"/>
      <c r="F66" s="100"/>
      <c r="G66" s="100"/>
      <c r="H66" s="100"/>
      <c r="I66" s="100"/>
      <c r="J66" s="101">
        <f>J429</f>
        <v>0</v>
      </c>
      <c r="L66" s="98"/>
    </row>
    <row r="67" spans="2:12" s="9" customFormat="1" ht="19.95" customHeight="1">
      <c r="B67" s="98"/>
      <c r="D67" s="99" t="s">
        <v>97</v>
      </c>
      <c r="E67" s="100"/>
      <c r="F67" s="100"/>
      <c r="G67" s="100"/>
      <c r="H67" s="100"/>
      <c r="I67" s="100"/>
      <c r="J67" s="101">
        <f>J489</f>
        <v>0</v>
      </c>
      <c r="L67" s="98"/>
    </row>
    <row r="68" spans="2:12" s="8" customFormat="1" ht="24.9" customHeight="1">
      <c r="B68" s="94"/>
      <c r="D68" s="95" t="s">
        <v>98</v>
      </c>
      <c r="E68" s="96"/>
      <c r="F68" s="96"/>
      <c r="G68" s="96"/>
      <c r="H68" s="96"/>
      <c r="I68" s="96"/>
      <c r="J68" s="97">
        <f>J495</f>
        <v>0</v>
      </c>
      <c r="L68" s="94"/>
    </row>
    <row r="69" spans="2:12" s="9" customFormat="1" ht="19.95" customHeight="1">
      <c r="B69" s="98"/>
      <c r="D69" s="99" t="s">
        <v>99</v>
      </c>
      <c r="E69" s="100"/>
      <c r="F69" s="100"/>
      <c r="G69" s="100"/>
      <c r="H69" s="100"/>
      <c r="I69" s="100"/>
      <c r="J69" s="101">
        <f>J496</f>
        <v>0</v>
      </c>
      <c r="L69" s="98"/>
    </row>
    <row r="70" spans="2:12" s="9" customFormat="1" ht="19.95" customHeight="1">
      <c r="B70" s="98"/>
      <c r="D70" s="99" t="s">
        <v>100</v>
      </c>
      <c r="E70" s="100"/>
      <c r="F70" s="100"/>
      <c r="G70" s="100"/>
      <c r="H70" s="100"/>
      <c r="I70" s="100"/>
      <c r="J70" s="101">
        <f>J558</f>
        <v>0</v>
      </c>
      <c r="L70" s="98"/>
    </row>
    <row r="71" spans="2:12" s="9" customFormat="1" ht="19.95" customHeight="1">
      <c r="B71" s="98"/>
      <c r="D71" s="99" t="s">
        <v>101</v>
      </c>
      <c r="E71" s="100"/>
      <c r="F71" s="100"/>
      <c r="G71" s="100"/>
      <c r="H71" s="100"/>
      <c r="I71" s="100"/>
      <c r="J71" s="101">
        <f>J572</f>
        <v>0</v>
      </c>
      <c r="L71" s="98"/>
    </row>
    <row r="72" spans="2:12" s="8" customFormat="1" ht="24.9" customHeight="1">
      <c r="B72" s="94"/>
      <c r="D72" s="95" t="s">
        <v>102</v>
      </c>
      <c r="E72" s="96"/>
      <c r="F72" s="96"/>
      <c r="G72" s="96"/>
      <c r="H72" s="96"/>
      <c r="I72" s="96"/>
      <c r="J72" s="97">
        <f>J578</f>
        <v>0</v>
      </c>
      <c r="L72" s="94"/>
    </row>
    <row r="73" spans="2:12" s="8" customFormat="1" ht="24.9" customHeight="1">
      <c r="B73" s="94"/>
      <c r="D73" s="95" t="s">
        <v>103</v>
      </c>
      <c r="E73" s="96"/>
      <c r="F73" s="96"/>
      <c r="G73" s="96"/>
      <c r="H73" s="96"/>
      <c r="I73" s="96"/>
      <c r="J73" s="97">
        <f>J587</f>
        <v>0</v>
      </c>
      <c r="L73" s="94"/>
    </row>
    <row r="74" spans="2:12" s="9" customFormat="1" ht="19.95" customHeight="1">
      <c r="B74" s="98"/>
      <c r="D74" s="99" t="s">
        <v>104</v>
      </c>
      <c r="E74" s="100"/>
      <c r="F74" s="100"/>
      <c r="G74" s="100"/>
      <c r="H74" s="100"/>
      <c r="I74" s="100"/>
      <c r="J74" s="101">
        <f>J588</f>
        <v>0</v>
      </c>
      <c r="L74" s="98"/>
    </row>
    <row r="75" spans="2:12" s="9" customFormat="1" ht="19.95" customHeight="1">
      <c r="B75" s="98"/>
      <c r="D75" s="99" t="s">
        <v>105</v>
      </c>
      <c r="E75" s="100"/>
      <c r="F75" s="100"/>
      <c r="G75" s="100"/>
      <c r="H75" s="100"/>
      <c r="I75" s="100"/>
      <c r="J75" s="101">
        <f>J596</f>
        <v>0</v>
      </c>
      <c r="L75" s="98"/>
    </row>
    <row r="76" spans="2:12" s="9" customFormat="1" ht="19.95" customHeight="1">
      <c r="B76" s="98"/>
      <c r="D76" s="99" t="s">
        <v>106</v>
      </c>
      <c r="E76" s="100"/>
      <c r="F76" s="100"/>
      <c r="G76" s="100"/>
      <c r="H76" s="100"/>
      <c r="I76" s="100"/>
      <c r="J76" s="101">
        <f>J607</f>
        <v>0</v>
      </c>
      <c r="L76" s="98"/>
    </row>
    <row r="77" spans="2:12" s="1" customFormat="1" ht="21.75" customHeight="1">
      <c r="B77" s="31"/>
      <c r="L77" s="31"/>
    </row>
    <row r="78" spans="2:12" s="1" customFormat="1" ht="6.9" customHeight="1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31"/>
    </row>
    <row r="82" spans="2:63" s="1" customFormat="1" ht="6.9" customHeight="1"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31"/>
    </row>
    <row r="83" spans="2:63" s="1" customFormat="1" ht="24.9" customHeight="1">
      <c r="B83" s="31"/>
      <c r="C83" s="20" t="s">
        <v>107</v>
      </c>
      <c r="L83" s="31"/>
    </row>
    <row r="84" spans="2:63" s="1" customFormat="1" ht="6.9" customHeight="1">
      <c r="B84" s="31"/>
      <c r="L84" s="31"/>
    </row>
    <row r="85" spans="2:63" s="1" customFormat="1" ht="12" customHeight="1">
      <c r="B85" s="31"/>
      <c r="C85" s="26" t="s">
        <v>16</v>
      </c>
      <c r="L85" s="31"/>
    </row>
    <row r="86" spans="2:63" s="1" customFormat="1" ht="16.5" customHeight="1">
      <c r="B86" s="31"/>
      <c r="E86" s="292" t="str">
        <f>E7</f>
        <v>ČÁST VII - Snížení energetické náročnosti budovy parc. č. 2037/2, Týniště nad Orlicí</v>
      </c>
      <c r="F86" s="293"/>
      <c r="G86" s="293"/>
      <c r="H86" s="293"/>
      <c r="L86" s="31"/>
    </row>
    <row r="87" spans="2:63" s="1" customFormat="1" ht="12" customHeight="1">
      <c r="B87" s="31"/>
      <c r="C87" s="26" t="s">
        <v>83</v>
      </c>
      <c r="L87" s="31"/>
    </row>
    <row r="88" spans="2:63" s="1" customFormat="1" ht="16.5" customHeight="1">
      <c r="B88" s="31"/>
      <c r="E88" s="274" t="str">
        <f>E9</f>
        <v>07 - Část VII. – Elektroinstalace, napojení technologií, vytápění, filtrace a osvětlení</v>
      </c>
      <c r="F88" s="294"/>
      <c r="G88" s="294"/>
      <c r="H88" s="294"/>
      <c r="L88" s="31"/>
    </row>
    <row r="89" spans="2:63" s="1" customFormat="1" ht="6.9" customHeight="1">
      <c r="B89" s="31"/>
      <c r="L89" s="31"/>
    </row>
    <row r="90" spans="2:63" s="1" customFormat="1" ht="12" customHeight="1">
      <c r="B90" s="31"/>
      <c r="C90" s="26" t="s">
        <v>21</v>
      </c>
      <c r="F90" s="24" t="str">
        <f>F12</f>
        <v xml:space="preserve"> </v>
      </c>
      <c r="I90" s="26" t="s">
        <v>23</v>
      </c>
      <c r="J90" s="48" t="str">
        <f>IF(J12="","",J12)</f>
        <v>31. 7. 2025</v>
      </c>
      <c r="L90" s="31"/>
    </row>
    <row r="91" spans="2:63" s="1" customFormat="1" ht="6.9" customHeight="1">
      <c r="B91" s="31"/>
      <c r="L91" s="31"/>
    </row>
    <row r="92" spans="2:63" s="1" customFormat="1" ht="15.15" customHeight="1">
      <c r="B92" s="31"/>
      <c r="C92" s="26" t="s">
        <v>25</v>
      </c>
      <c r="F92" s="24" t="str">
        <f>E15</f>
        <v>INGTOP METAL, s.r.o.</v>
      </c>
      <c r="I92" s="26" t="s">
        <v>31</v>
      </c>
      <c r="J92" s="29" t="str">
        <f>E21</f>
        <v xml:space="preserve"> </v>
      </c>
      <c r="L92" s="31"/>
    </row>
    <row r="93" spans="2:63" s="1" customFormat="1" ht="25.65" customHeight="1">
      <c r="B93" s="31"/>
      <c r="C93" s="26" t="s">
        <v>29</v>
      </c>
      <c r="F93" s="24" t="str">
        <f>IF(E18="","",E18)</f>
        <v>Vyplň údaj</v>
      </c>
      <c r="I93" s="26" t="s">
        <v>33</v>
      </c>
      <c r="J93" s="29" t="str">
        <f>E24</f>
        <v>ING. MILAN VOPAŘIL, DIS.</v>
      </c>
      <c r="L93" s="31"/>
    </row>
    <row r="94" spans="2:63" s="1" customFormat="1" ht="10.35" customHeight="1">
      <c r="B94" s="31"/>
      <c r="L94" s="31"/>
    </row>
    <row r="95" spans="2:63" s="10" customFormat="1" ht="29.25" customHeight="1">
      <c r="B95" s="102"/>
      <c r="C95" s="103" t="s">
        <v>108</v>
      </c>
      <c r="D95" s="104" t="s">
        <v>56</v>
      </c>
      <c r="E95" s="104" t="s">
        <v>52</v>
      </c>
      <c r="F95" s="104" t="s">
        <v>53</v>
      </c>
      <c r="G95" s="104" t="s">
        <v>109</v>
      </c>
      <c r="H95" s="104" t="s">
        <v>110</v>
      </c>
      <c r="I95" s="104" t="s">
        <v>111</v>
      </c>
      <c r="J95" s="104" t="s">
        <v>88</v>
      </c>
      <c r="K95" s="105" t="s">
        <v>112</v>
      </c>
      <c r="L95" s="102"/>
      <c r="M95" s="55" t="s">
        <v>19</v>
      </c>
      <c r="N95" s="56" t="s">
        <v>41</v>
      </c>
      <c r="O95" s="56" t="s">
        <v>113</v>
      </c>
      <c r="P95" s="56" t="s">
        <v>114</v>
      </c>
      <c r="Q95" s="56" t="s">
        <v>115</v>
      </c>
      <c r="R95" s="56" t="s">
        <v>116</v>
      </c>
      <c r="S95" s="56" t="s">
        <v>117</v>
      </c>
      <c r="T95" s="57" t="s">
        <v>118</v>
      </c>
    </row>
    <row r="96" spans="2:63" s="1" customFormat="1" ht="22.8" customHeight="1">
      <c r="B96" s="31"/>
      <c r="C96" s="60" t="s">
        <v>119</v>
      </c>
      <c r="J96" s="106">
        <f>BK96</f>
        <v>0</v>
      </c>
      <c r="L96" s="31"/>
      <c r="M96" s="58"/>
      <c r="N96" s="49"/>
      <c r="O96" s="49"/>
      <c r="P96" s="107">
        <f>P97+P128+P495+P578+P587</f>
        <v>0</v>
      </c>
      <c r="Q96" s="49"/>
      <c r="R96" s="107">
        <f>R97+R128+R495+R578+R587</f>
        <v>1.4772447499999997</v>
      </c>
      <c r="S96" s="49"/>
      <c r="T96" s="108">
        <f>T97+T128+T495+T578+T587</f>
        <v>7.5741000000000005</v>
      </c>
      <c r="AT96" s="16" t="s">
        <v>70</v>
      </c>
      <c r="AU96" s="16" t="s">
        <v>89</v>
      </c>
      <c r="BK96" s="109">
        <f>BK97+BK128+BK495+BK578+BK587</f>
        <v>0</v>
      </c>
    </row>
    <row r="97" spans="2:65" s="11" customFormat="1" ht="25.95" customHeight="1">
      <c r="B97" s="110"/>
      <c r="D97" s="111" t="s">
        <v>70</v>
      </c>
      <c r="E97" s="112" t="s">
        <v>120</v>
      </c>
      <c r="F97" s="112" t="s">
        <v>121</v>
      </c>
      <c r="I97" s="113"/>
      <c r="J97" s="114">
        <f>BK97</f>
        <v>0</v>
      </c>
      <c r="L97" s="110"/>
      <c r="M97" s="115"/>
      <c r="P97" s="116">
        <f>P98+P103+P115</f>
        <v>0</v>
      </c>
      <c r="R97" s="116">
        <f>R98+R103+R115</f>
        <v>0</v>
      </c>
      <c r="T97" s="117">
        <f>T98+T103+T115</f>
        <v>3.7864000000000004</v>
      </c>
      <c r="AR97" s="111" t="s">
        <v>79</v>
      </c>
      <c r="AT97" s="118" t="s">
        <v>70</v>
      </c>
      <c r="AU97" s="118" t="s">
        <v>71</v>
      </c>
      <c r="AY97" s="111" t="s">
        <v>122</v>
      </c>
      <c r="BK97" s="119">
        <f>BK98+BK103+BK115</f>
        <v>0</v>
      </c>
    </row>
    <row r="98" spans="2:65" s="11" customFormat="1" ht="22.8" customHeight="1">
      <c r="B98" s="110"/>
      <c r="D98" s="111" t="s">
        <v>70</v>
      </c>
      <c r="E98" s="120" t="s">
        <v>79</v>
      </c>
      <c r="F98" s="120" t="s">
        <v>123</v>
      </c>
      <c r="I98" s="113"/>
      <c r="J98" s="121">
        <f>BK98</f>
        <v>0</v>
      </c>
      <c r="L98" s="110"/>
      <c r="M98" s="115"/>
      <c r="P98" s="116">
        <f>SUM(P99:P102)</f>
        <v>0</v>
      </c>
      <c r="R98" s="116">
        <f>SUM(R99:R102)</f>
        <v>0</v>
      </c>
      <c r="T98" s="117">
        <f>SUM(T99:T102)</f>
        <v>0</v>
      </c>
      <c r="AR98" s="111" t="s">
        <v>79</v>
      </c>
      <c r="AT98" s="118" t="s">
        <v>70</v>
      </c>
      <c r="AU98" s="118" t="s">
        <v>79</v>
      </c>
      <c r="AY98" s="111" t="s">
        <v>122</v>
      </c>
      <c r="BK98" s="119">
        <f>SUM(BK99:BK102)</f>
        <v>0</v>
      </c>
    </row>
    <row r="99" spans="2:65" s="1" customFormat="1" ht="16.5" customHeight="1">
      <c r="B99" s="31"/>
      <c r="C99" s="122" t="s">
        <v>124</v>
      </c>
      <c r="D99" s="122" t="s">
        <v>125</v>
      </c>
      <c r="E99" s="123" t="s">
        <v>126</v>
      </c>
      <c r="F99" s="124" t="s">
        <v>127</v>
      </c>
      <c r="G99" s="125" t="s">
        <v>128</v>
      </c>
      <c r="H99" s="126">
        <v>11.27</v>
      </c>
      <c r="I99" s="127"/>
      <c r="J99" s="128">
        <f>ROUND(I99*H99,2)</f>
        <v>0</v>
      </c>
      <c r="K99" s="124" t="s">
        <v>129</v>
      </c>
      <c r="L99" s="31"/>
      <c r="M99" s="129" t="s">
        <v>19</v>
      </c>
      <c r="N99" s="130" t="s">
        <v>42</v>
      </c>
      <c r="P99" s="131">
        <f>O99*H99</f>
        <v>0</v>
      </c>
      <c r="Q99" s="131">
        <v>0</v>
      </c>
      <c r="R99" s="131">
        <f>Q99*H99</f>
        <v>0</v>
      </c>
      <c r="S99" s="131">
        <v>0</v>
      </c>
      <c r="T99" s="132">
        <f>S99*H99</f>
        <v>0</v>
      </c>
      <c r="AR99" s="133" t="s">
        <v>130</v>
      </c>
      <c r="AT99" s="133" t="s">
        <v>125</v>
      </c>
      <c r="AU99" s="133" t="s">
        <v>81</v>
      </c>
      <c r="AY99" s="16" t="s">
        <v>122</v>
      </c>
      <c r="BE99" s="134">
        <f>IF(N99="základní",J99,0)</f>
        <v>0</v>
      </c>
      <c r="BF99" s="134">
        <f>IF(N99="snížená",J99,0)</f>
        <v>0</v>
      </c>
      <c r="BG99" s="134">
        <f>IF(N99="zákl. přenesená",J99,0)</f>
        <v>0</v>
      </c>
      <c r="BH99" s="134">
        <f>IF(N99="sníž. přenesená",J99,0)</f>
        <v>0</v>
      </c>
      <c r="BI99" s="134">
        <f>IF(N99="nulová",J99,0)</f>
        <v>0</v>
      </c>
      <c r="BJ99" s="16" t="s">
        <v>79</v>
      </c>
      <c r="BK99" s="134">
        <f>ROUND(I99*H99,2)</f>
        <v>0</v>
      </c>
      <c r="BL99" s="16" t="s">
        <v>130</v>
      </c>
      <c r="BM99" s="133" t="s">
        <v>131</v>
      </c>
    </row>
    <row r="100" spans="2:65" s="1" customFormat="1" ht="19.2">
      <c r="B100" s="31"/>
      <c r="D100" s="135" t="s">
        <v>132</v>
      </c>
      <c r="F100" s="136" t="s">
        <v>133</v>
      </c>
      <c r="I100" s="137"/>
      <c r="L100" s="31"/>
      <c r="M100" s="138"/>
      <c r="T100" s="52"/>
      <c r="AT100" s="16" t="s">
        <v>132</v>
      </c>
      <c r="AU100" s="16" t="s">
        <v>81</v>
      </c>
    </row>
    <row r="101" spans="2:65" s="1" customFormat="1" ht="10.199999999999999">
      <c r="B101" s="31"/>
      <c r="D101" s="139" t="s">
        <v>134</v>
      </c>
      <c r="F101" s="140" t="s">
        <v>135</v>
      </c>
      <c r="I101" s="137"/>
      <c r="L101" s="31"/>
      <c r="M101" s="138"/>
      <c r="T101" s="52"/>
      <c r="AT101" s="16" t="s">
        <v>134</v>
      </c>
      <c r="AU101" s="16" t="s">
        <v>81</v>
      </c>
    </row>
    <row r="102" spans="2:65" s="12" customFormat="1" ht="10.199999999999999">
      <c r="B102" s="141"/>
      <c r="D102" s="135" t="s">
        <v>136</v>
      </c>
      <c r="E102" s="142" t="s">
        <v>19</v>
      </c>
      <c r="F102" s="143" t="s">
        <v>137</v>
      </c>
      <c r="H102" s="144">
        <v>11.27</v>
      </c>
      <c r="I102" s="145"/>
      <c r="L102" s="141"/>
      <c r="M102" s="146"/>
      <c r="T102" s="147"/>
      <c r="AT102" s="142" t="s">
        <v>136</v>
      </c>
      <c r="AU102" s="142" t="s">
        <v>81</v>
      </c>
      <c r="AV102" s="12" t="s">
        <v>81</v>
      </c>
      <c r="AW102" s="12" t="s">
        <v>32</v>
      </c>
      <c r="AX102" s="12" t="s">
        <v>79</v>
      </c>
      <c r="AY102" s="142" t="s">
        <v>122</v>
      </c>
    </row>
    <row r="103" spans="2:65" s="11" customFormat="1" ht="22.8" customHeight="1">
      <c r="B103" s="110"/>
      <c r="D103" s="111" t="s">
        <v>70</v>
      </c>
      <c r="E103" s="120" t="s">
        <v>138</v>
      </c>
      <c r="F103" s="120" t="s">
        <v>139</v>
      </c>
      <c r="I103" s="113"/>
      <c r="J103" s="121">
        <f>BK103</f>
        <v>0</v>
      </c>
      <c r="L103" s="110"/>
      <c r="M103" s="115"/>
      <c r="P103" s="116">
        <f>SUM(P104:P114)</f>
        <v>0</v>
      </c>
      <c r="R103" s="116">
        <f>SUM(R104:R114)</f>
        <v>0</v>
      </c>
      <c r="T103" s="117">
        <f>SUM(T104:T114)</f>
        <v>3.7864000000000004</v>
      </c>
      <c r="AR103" s="111" t="s">
        <v>79</v>
      </c>
      <c r="AT103" s="118" t="s">
        <v>70</v>
      </c>
      <c r="AU103" s="118" t="s">
        <v>79</v>
      </c>
      <c r="AY103" s="111" t="s">
        <v>122</v>
      </c>
      <c r="BK103" s="119">
        <f>SUM(BK104:BK114)</f>
        <v>0</v>
      </c>
    </row>
    <row r="104" spans="2:65" s="1" customFormat="1" ht="21.75" customHeight="1">
      <c r="B104" s="31"/>
      <c r="C104" s="122" t="s">
        <v>140</v>
      </c>
      <c r="D104" s="122" t="s">
        <v>125</v>
      </c>
      <c r="E104" s="123" t="s">
        <v>141</v>
      </c>
      <c r="F104" s="124" t="s">
        <v>142</v>
      </c>
      <c r="G104" s="125" t="s">
        <v>143</v>
      </c>
      <c r="H104" s="126">
        <v>90</v>
      </c>
      <c r="I104" s="127"/>
      <c r="J104" s="128">
        <f>ROUND(I104*H104,2)</f>
        <v>0</v>
      </c>
      <c r="K104" s="124" t="s">
        <v>129</v>
      </c>
      <c r="L104" s="31"/>
      <c r="M104" s="129" t="s">
        <v>19</v>
      </c>
      <c r="N104" s="130" t="s">
        <v>42</v>
      </c>
      <c r="P104" s="131">
        <f>O104*H104</f>
        <v>0</v>
      </c>
      <c r="Q104" s="131">
        <v>0</v>
      </c>
      <c r="R104" s="131">
        <f>Q104*H104</f>
        <v>0</v>
      </c>
      <c r="S104" s="131">
        <v>1.66E-2</v>
      </c>
      <c r="T104" s="132">
        <f>S104*H104</f>
        <v>1.494</v>
      </c>
      <c r="AR104" s="133" t="s">
        <v>144</v>
      </c>
      <c r="AT104" s="133" t="s">
        <v>125</v>
      </c>
      <c r="AU104" s="133" t="s">
        <v>81</v>
      </c>
      <c r="AY104" s="16" t="s">
        <v>122</v>
      </c>
      <c r="BE104" s="134">
        <f>IF(N104="základní",J104,0)</f>
        <v>0</v>
      </c>
      <c r="BF104" s="134">
        <f>IF(N104="snížená",J104,0)</f>
        <v>0</v>
      </c>
      <c r="BG104" s="134">
        <f>IF(N104="zákl. přenesená",J104,0)</f>
        <v>0</v>
      </c>
      <c r="BH104" s="134">
        <f>IF(N104="sníž. přenesená",J104,0)</f>
        <v>0</v>
      </c>
      <c r="BI104" s="134">
        <f>IF(N104="nulová",J104,0)</f>
        <v>0</v>
      </c>
      <c r="BJ104" s="16" t="s">
        <v>79</v>
      </c>
      <c r="BK104" s="134">
        <f>ROUND(I104*H104,2)</f>
        <v>0</v>
      </c>
      <c r="BL104" s="16" t="s">
        <v>144</v>
      </c>
      <c r="BM104" s="133" t="s">
        <v>145</v>
      </c>
    </row>
    <row r="105" spans="2:65" s="1" customFormat="1" ht="10.199999999999999">
      <c r="B105" s="31"/>
      <c r="D105" s="135" t="s">
        <v>132</v>
      </c>
      <c r="F105" s="136" t="s">
        <v>146</v>
      </c>
      <c r="I105" s="137"/>
      <c r="L105" s="31"/>
      <c r="M105" s="138"/>
      <c r="T105" s="52"/>
      <c r="AT105" s="16" t="s">
        <v>132</v>
      </c>
      <c r="AU105" s="16" t="s">
        <v>81</v>
      </c>
    </row>
    <row r="106" spans="2:65" s="1" customFormat="1" ht="10.199999999999999">
      <c r="B106" s="31"/>
      <c r="D106" s="139" t="s">
        <v>134</v>
      </c>
      <c r="F106" s="140" t="s">
        <v>147</v>
      </c>
      <c r="I106" s="137"/>
      <c r="L106" s="31"/>
      <c r="M106" s="138"/>
      <c r="T106" s="52"/>
      <c r="AT106" s="16" t="s">
        <v>134</v>
      </c>
      <c r="AU106" s="16" t="s">
        <v>81</v>
      </c>
    </row>
    <row r="107" spans="2:65" s="1" customFormat="1" ht="19.2">
      <c r="B107" s="31"/>
      <c r="D107" s="135" t="s">
        <v>148</v>
      </c>
      <c r="F107" s="148" t="s">
        <v>149</v>
      </c>
      <c r="I107" s="137"/>
      <c r="L107" s="31"/>
      <c r="M107" s="138"/>
      <c r="T107" s="52"/>
      <c r="AT107" s="16" t="s">
        <v>148</v>
      </c>
      <c r="AU107" s="16" t="s">
        <v>81</v>
      </c>
    </row>
    <row r="108" spans="2:65" s="12" customFormat="1" ht="10.199999999999999">
      <c r="B108" s="141"/>
      <c r="D108" s="135" t="s">
        <v>136</v>
      </c>
      <c r="E108" s="142" t="s">
        <v>19</v>
      </c>
      <c r="F108" s="143" t="s">
        <v>150</v>
      </c>
      <c r="H108" s="144">
        <v>90</v>
      </c>
      <c r="I108" s="145"/>
      <c r="L108" s="141"/>
      <c r="M108" s="146"/>
      <c r="T108" s="147"/>
      <c r="AT108" s="142" t="s">
        <v>136</v>
      </c>
      <c r="AU108" s="142" t="s">
        <v>81</v>
      </c>
      <c r="AV108" s="12" t="s">
        <v>81</v>
      </c>
      <c r="AW108" s="12" t="s">
        <v>32</v>
      </c>
      <c r="AX108" s="12" t="s">
        <v>79</v>
      </c>
      <c r="AY108" s="142" t="s">
        <v>122</v>
      </c>
    </row>
    <row r="109" spans="2:65" s="1" customFormat="1" ht="16.5" customHeight="1">
      <c r="B109" s="31"/>
      <c r="C109" s="122" t="s">
        <v>151</v>
      </c>
      <c r="D109" s="122" t="s">
        <v>125</v>
      </c>
      <c r="E109" s="123" t="s">
        <v>152</v>
      </c>
      <c r="F109" s="124" t="s">
        <v>153</v>
      </c>
      <c r="G109" s="125" t="s">
        <v>154</v>
      </c>
      <c r="H109" s="126">
        <v>458.48</v>
      </c>
      <c r="I109" s="127"/>
      <c r="J109" s="128">
        <f>ROUND(I109*H109,2)</f>
        <v>0</v>
      </c>
      <c r="K109" s="124" t="s">
        <v>129</v>
      </c>
      <c r="L109" s="31"/>
      <c r="M109" s="129" t="s">
        <v>19</v>
      </c>
      <c r="N109" s="130" t="s">
        <v>42</v>
      </c>
      <c r="P109" s="131">
        <f>O109*H109</f>
        <v>0</v>
      </c>
      <c r="Q109" s="131">
        <v>0</v>
      </c>
      <c r="R109" s="131">
        <f>Q109*H109</f>
        <v>0</v>
      </c>
      <c r="S109" s="131">
        <v>5.0000000000000001E-3</v>
      </c>
      <c r="T109" s="132">
        <f>S109*H109</f>
        <v>2.2924000000000002</v>
      </c>
      <c r="AR109" s="133" t="s">
        <v>144</v>
      </c>
      <c r="AT109" s="133" t="s">
        <v>125</v>
      </c>
      <c r="AU109" s="133" t="s">
        <v>81</v>
      </c>
      <c r="AY109" s="16" t="s">
        <v>122</v>
      </c>
      <c r="BE109" s="134">
        <f>IF(N109="základní",J109,0)</f>
        <v>0</v>
      </c>
      <c r="BF109" s="134">
        <f>IF(N109="snížená",J109,0)</f>
        <v>0</v>
      </c>
      <c r="BG109" s="134">
        <f>IF(N109="zákl. přenesená",J109,0)</f>
        <v>0</v>
      </c>
      <c r="BH109" s="134">
        <f>IF(N109="sníž. přenesená",J109,0)</f>
        <v>0</v>
      </c>
      <c r="BI109" s="134">
        <f>IF(N109="nulová",J109,0)</f>
        <v>0</v>
      </c>
      <c r="BJ109" s="16" t="s">
        <v>79</v>
      </c>
      <c r="BK109" s="134">
        <f>ROUND(I109*H109,2)</f>
        <v>0</v>
      </c>
      <c r="BL109" s="16" t="s">
        <v>144</v>
      </c>
      <c r="BM109" s="133" t="s">
        <v>155</v>
      </c>
    </row>
    <row r="110" spans="2:65" s="1" customFormat="1" ht="10.199999999999999">
      <c r="B110" s="31"/>
      <c r="D110" s="135" t="s">
        <v>132</v>
      </c>
      <c r="F110" s="136" t="s">
        <v>156</v>
      </c>
      <c r="I110" s="137"/>
      <c r="L110" s="31"/>
      <c r="M110" s="138"/>
      <c r="T110" s="52"/>
      <c r="AT110" s="16" t="s">
        <v>132</v>
      </c>
      <c r="AU110" s="16" t="s">
        <v>81</v>
      </c>
    </row>
    <row r="111" spans="2:65" s="1" customFormat="1" ht="10.199999999999999">
      <c r="B111" s="31"/>
      <c r="D111" s="139" t="s">
        <v>134</v>
      </c>
      <c r="F111" s="140" t="s">
        <v>157</v>
      </c>
      <c r="I111" s="137"/>
      <c r="L111" s="31"/>
      <c r="M111" s="138"/>
      <c r="T111" s="52"/>
      <c r="AT111" s="16" t="s">
        <v>134</v>
      </c>
      <c r="AU111" s="16" t="s">
        <v>81</v>
      </c>
    </row>
    <row r="112" spans="2:65" s="12" customFormat="1" ht="10.199999999999999">
      <c r="B112" s="141"/>
      <c r="D112" s="135" t="s">
        <v>136</v>
      </c>
      <c r="E112" s="142" t="s">
        <v>19</v>
      </c>
      <c r="F112" s="143" t="s">
        <v>158</v>
      </c>
      <c r="H112" s="144">
        <v>121.88</v>
      </c>
      <c r="I112" s="145"/>
      <c r="L112" s="141"/>
      <c r="M112" s="146"/>
      <c r="T112" s="147"/>
      <c r="AT112" s="142" t="s">
        <v>136</v>
      </c>
      <c r="AU112" s="142" t="s">
        <v>81</v>
      </c>
      <c r="AV112" s="12" t="s">
        <v>81</v>
      </c>
      <c r="AW112" s="12" t="s">
        <v>32</v>
      </c>
      <c r="AX112" s="12" t="s">
        <v>71</v>
      </c>
      <c r="AY112" s="142" t="s">
        <v>122</v>
      </c>
    </row>
    <row r="113" spans="2:65" s="12" customFormat="1" ht="10.199999999999999">
      <c r="B113" s="141"/>
      <c r="D113" s="135" t="s">
        <v>136</v>
      </c>
      <c r="E113" s="142" t="s">
        <v>19</v>
      </c>
      <c r="F113" s="143" t="s">
        <v>159</v>
      </c>
      <c r="H113" s="144">
        <v>336.6</v>
      </c>
      <c r="I113" s="145"/>
      <c r="L113" s="141"/>
      <c r="M113" s="146"/>
      <c r="T113" s="147"/>
      <c r="AT113" s="142" t="s">
        <v>136</v>
      </c>
      <c r="AU113" s="142" t="s">
        <v>81</v>
      </c>
      <c r="AV113" s="12" t="s">
        <v>81</v>
      </c>
      <c r="AW113" s="12" t="s">
        <v>32</v>
      </c>
      <c r="AX113" s="12" t="s">
        <v>71</v>
      </c>
      <c r="AY113" s="142" t="s">
        <v>122</v>
      </c>
    </row>
    <row r="114" spans="2:65" s="13" customFormat="1" ht="10.199999999999999">
      <c r="B114" s="149"/>
      <c r="D114" s="135" t="s">
        <v>136</v>
      </c>
      <c r="E114" s="150" t="s">
        <v>19</v>
      </c>
      <c r="F114" s="151" t="s">
        <v>160</v>
      </c>
      <c r="H114" s="152">
        <v>458.48</v>
      </c>
      <c r="I114" s="153"/>
      <c r="L114" s="149"/>
      <c r="M114" s="154"/>
      <c r="T114" s="155"/>
      <c r="AT114" s="150" t="s">
        <v>136</v>
      </c>
      <c r="AU114" s="150" t="s">
        <v>81</v>
      </c>
      <c r="AV114" s="13" t="s">
        <v>130</v>
      </c>
      <c r="AW114" s="13" t="s">
        <v>32</v>
      </c>
      <c r="AX114" s="13" t="s">
        <v>79</v>
      </c>
      <c r="AY114" s="150" t="s">
        <v>122</v>
      </c>
    </row>
    <row r="115" spans="2:65" s="11" customFormat="1" ht="22.8" customHeight="1">
      <c r="B115" s="110"/>
      <c r="D115" s="111" t="s">
        <v>70</v>
      </c>
      <c r="E115" s="120" t="s">
        <v>161</v>
      </c>
      <c r="F115" s="120" t="s">
        <v>162</v>
      </c>
      <c r="I115" s="113"/>
      <c r="J115" s="121">
        <f>BK115</f>
        <v>0</v>
      </c>
      <c r="L115" s="110"/>
      <c r="M115" s="115"/>
      <c r="P115" s="116">
        <f>SUM(P116:P127)</f>
        <v>0</v>
      </c>
      <c r="R115" s="116">
        <f>SUM(R116:R127)</f>
        <v>0</v>
      </c>
      <c r="T115" s="117">
        <f>SUM(T116:T127)</f>
        <v>0</v>
      </c>
      <c r="AR115" s="111" t="s">
        <v>79</v>
      </c>
      <c r="AT115" s="118" t="s">
        <v>70</v>
      </c>
      <c r="AU115" s="118" t="s">
        <v>79</v>
      </c>
      <c r="AY115" s="111" t="s">
        <v>122</v>
      </c>
      <c r="BK115" s="119">
        <f>SUM(BK116:BK127)</f>
        <v>0</v>
      </c>
    </row>
    <row r="116" spans="2:65" s="1" customFormat="1" ht="16.5" customHeight="1">
      <c r="B116" s="31"/>
      <c r="C116" s="122" t="s">
        <v>163</v>
      </c>
      <c r="D116" s="122" t="s">
        <v>125</v>
      </c>
      <c r="E116" s="123" t="s">
        <v>164</v>
      </c>
      <c r="F116" s="124" t="s">
        <v>165</v>
      </c>
      <c r="G116" s="125" t="s">
        <v>166</v>
      </c>
      <c r="H116" s="126">
        <v>7.5739999999999998</v>
      </c>
      <c r="I116" s="127"/>
      <c r="J116" s="128">
        <f>ROUND(I116*H116,2)</f>
        <v>0</v>
      </c>
      <c r="K116" s="124" t="s">
        <v>129</v>
      </c>
      <c r="L116" s="31"/>
      <c r="M116" s="129" t="s">
        <v>19</v>
      </c>
      <c r="N116" s="130" t="s">
        <v>42</v>
      </c>
      <c r="P116" s="131">
        <f>O116*H116</f>
        <v>0</v>
      </c>
      <c r="Q116" s="131">
        <v>0</v>
      </c>
      <c r="R116" s="131">
        <f>Q116*H116</f>
        <v>0</v>
      </c>
      <c r="S116" s="131">
        <v>0</v>
      </c>
      <c r="T116" s="132">
        <f>S116*H116</f>
        <v>0</v>
      </c>
      <c r="AR116" s="133" t="s">
        <v>130</v>
      </c>
      <c r="AT116" s="133" t="s">
        <v>125</v>
      </c>
      <c r="AU116" s="133" t="s">
        <v>81</v>
      </c>
      <c r="AY116" s="16" t="s">
        <v>122</v>
      </c>
      <c r="BE116" s="134">
        <f>IF(N116="základní",J116,0)</f>
        <v>0</v>
      </c>
      <c r="BF116" s="134">
        <f>IF(N116="snížená",J116,0)</f>
        <v>0</v>
      </c>
      <c r="BG116" s="134">
        <f>IF(N116="zákl. přenesená",J116,0)</f>
        <v>0</v>
      </c>
      <c r="BH116" s="134">
        <f>IF(N116="sníž. přenesená",J116,0)</f>
        <v>0</v>
      </c>
      <c r="BI116" s="134">
        <f>IF(N116="nulová",J116,0)</f>
        <v>0</v>
      </c>
      <c r="BJ116" s="16" t="s">
        <v>79</v>
      </c>
      <c r="BK116" s="134">
        <f>ROUND(I116*H116,2)</f>
        <v>0</v>
      </c>
      <c r="BL116" s="16" t="s">
        <v>130</v>
      </c>
      <c r="BM116" s="133" t="s">
        <v>167</v>
      </c>
    </row>
    <row r="117" spans="2:65" s="1" customFormat="1" ht="10.199999999999999">
      <c r="B117" s="31"/>
      <c r="D117" s="135" t="s">
        <v>132</v>
      </c>
      <c r="F117" s="136" t="s">
        <v>168</v>
      </c>
      <c r="I117" s="137"/>
      <c r="L117" s="31"/>
      <c r="M117" s="138"/>
      <c r="T117" s="52"/>
      <c r="AT117" s="16" t="s">
        <v>132</v>
      </c>
      <c r="AU117" s="16" t="s">
        <v>81</v>
      </c>
    </row>
    <row r="118" spans="2:65" s="1" customFormat="1" ht="10.199999999999999">
      <c r="B118" s="31"/>
      <c r="D118" s="139" t="s">
        <v>134</v>
      </c>
      <c r="F118" s="140" t="s">
        <v>169</v>
      </c>
      <c r="I118" s="137"/>
      <c r="L118" s="31"/>
      <c r="M118" s="138"/>
      <c r="T118" s="52"/>
      <c r="AT118" s="16" t="s">
        <v>134</v>
      </c>
      <c r="AU118" s="16" t="s">
        <v>81</v>
      </c>
    </row>
    <row r="119" spans="2:65" s="1" customFormat="1" ht="16.5" customHeight="1">
      <c r="B119" s="31"/>
      <c r="C119" s="122" t="s">
        <v>170</v>
      </c>
      <c r="D119" s="122" t="s">
        <v>125</v>
      </c>
      <c r="E119" s="123" t="s">
        <v>171</v>
      </c>
      <c r="F119" s="124" t="s">
        <v>172</v>
      </c>
      <c r="G119" s="125" t="s">
        <v>166</v>
      </c>
      <c r="H119" s="126">
        <v>75.72</v>
      </c>
      <c r="I119" s="127"/>
      <c r="J119" s="128">
        <f>ROUND(I119*H119,2)</f>
        <v>0</v>
      </c>
      <c r="K119" s="124" t="s">
        <v>129</v>
      </c>
      <c r="L119" s="31"/>
      <c r="M119" s="129" t="s">
        <v>19</v>
      </c>
      <c r="N119" s="130" t="s">
        <v>42</v>
      </c>
      <c r="P119" s="131">
        <f>O119*H119</f>
        <v>0</v>
      </c>
      <c r="Q119" s="131">
        <v>0</v>
      </c>
      <c r="R119" s="131">
        <f>Q119*H119</f>
        <v>0</v>
      </c>
      <c r="S119" s="131">
        <v>0</v>
      </c>
      <c r="T119" s="132">
        <f>S119*H119</f>
        <v>0</v>
      </c>
      <c r="AR119" s="133" t="s">
        <v>130</v>
      </c>
      <c r="AT119" s="133" t="s">
        <v>125</v>
      </c>
      <c r="AU119" s="133" t="s">
        <v>81</v>
      </c>
      <c r="AY119" s="16" t="s">
        <v>122</v>
      </c>
      <c r="BE119" s="134">
        <f>IF(N119="základní",J119,0)</f>
        <v>0</v>
      </c>
      <c r="BF119" s="134">
        <f>IF(N119="snížená",J119,0)</f>
        <v>0</v>
      </c>
      <c r="BG119" s="134">
        <f>IF(N119="zákl. přenesená",J119,0)</f>
        <v>0</v>
      </c>
      <c r="BH119" s="134">
        <f>IF(N119="sníž. přenesená",J119,0)</f>
        <v>0</v>
      </c>
      <c r="BI119" s="134">
        <f>IF(N119="nulová",J119,0)</f>
        <v>0</v>
      </c>
      <c r="BJ119" s="16" t="s">
        <v>79</v>
      </c>
      <c r="BK119" s="134">
        <f>ROUND(I119*H119,2)</f>
        <v>0</v>
      </c>
      <c r="BL119" s="16" t="s">
        <v>130</v>
      </c>
      <c r="BM119" s="133" t="s">
        <v>173</v>
      </c>
    </row>
    <row r="120" spans="2:65" s="1" customFormat="1" ht="19.2">
      <c r="B120" s="31"/>
      <c r="D120" s="135" t="s">
        <v>132</v>
      </c>
      <c r="F120" s="136" t="s">
        <v>174</v>
      </c>
      <c r="I120" s="137"/>
      <c r="L120" s="31"/>
      <c r="M120" s="138"/>
      <c r="T120" s="52"/>
      <c r="AT120" s="16" t="s">
        <v>132</v>
      </c>
      <c r="AU120" s="16" t="s">
        <v>81</v>
      </c>
    </row>
    <row r="121" spans="2:65" s="1" customFormat="1" ht="10.199999999999999">
      <c r="B121" s="31"/>
      <c r="D121" s="139" t="s">
        <v>134</v>
      </c>
      <c r="F121" s="140" t="s">
        <v>175</v>
      </c>
      <c r="I121" s="137"/>
      <c r="L121" s="31"/>
      <c r="M121" s="138"/>
      <c r="T121" s="52"/>
      <c r="AT121" s="16" t="s">
        <v>134</v>
      </c>
      <c r="AU121" s="16" t="s">
        <v>81</v>
      </c>
    </row>
    <row r="122" spans="2:65" s="12" customFormat="1" ht="10.199999999999999">
      <c r="B122" s="141"/>
      <c r="D122" s="135" t="s">
        <v>136</v>
      </c>
      <c r="E122" s="142" t="s">
        <v>19</v>
      </c>
      <c r="F122" s="143" t="s">
        <v>176</v>
      </c>
      <c r="H122" s="144">
        <v>75.72</v>
      </c>
      <c r="I122" s="145"/>
      <c r="L122" s="141"/>
      <c r="M122" s="146"/>
      <c r="T122" s="147"/>
      <c r="AT122" s="142" t="s">
        <v>136</v>
      </c>
      <c r="AU122" s="142" t="s">
        <v>81</v>
      </c>
      <c r="AV122" s="12" t="s">
        <v>81</v>
      </c>
      <c r="AW122" s="12" t="s">
        <v>32</v>
      </c>
      <c r="AX122" s="12" t="s">
        <v>79</v>
      </c>
      <c r="AY122" s="142" t="s">
        <v>122</v>
      </c>
    </row>
    <row r="123" spans="2:65" s="1" customFormat="1" ht="16.5" customHeight="1">
      <c r="B123" s="31"/>
      <c r="C123" s="122" t="s">
        <v>177</v>
      </c>
      <c r="D123" s="122" t="s">
        <v>125</v>
      </c>
      <c r="E123" s="123" t="s">
        <v>178</v>
      </c>
      <c r="F123" s="124" t="s">
        <v>179</v>
      </c>
      <c r="G123" s="125" t="s">
        <v>166</v>
      </c>
      <c r="H123" s="126">
        <v>7.5739999999999998</v>
      </c>
      <c r="I123" s="127"/>
      <c r="J123" s="128">
        <f>ROUND(I123*H123,2)</f>
        <v>0</v>
      </c>
      <c r="K123" s="124" t="s">
        <v>129</v>
      </c>
      <c r="L123" s="31"/>
      <c r="M123" s="129" t="s">
        <v>19</v>
      </c>
      <c r="N123" s="130" t="s">
        <v>42</v>
      </c>
      <c r="P123" s="131">
        <f>O123*H123</f>
        <v>0</v>
      </c>
      <c r="Q123" s="131">
        <v>0</v>
      </c>
      <c r="R123" s="131">
        <f>Q123*H123</f>
        <v>0</v>
      </c>
      <c r="S123" s="131">
        <v>0</v>
      </c>
      <c r="T123" s="132">
        <f>S123*H123</f>
        <v>0</v>
      </c>
      <c r="AR123" s="133" t="s">
        <v>130</v>
      </c>
      <c r="AT123" s="133" t="s">
        <v>125</v>
      </c>
      <c r="AU123" s="133" t="s">
        <v>81</v>
      </c>
      <c r="AY123" s="16" t="s">
        <v>122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6" t="s">
        <v>79</v>
      </c>
      <c r="BK123" s="134">
        <f>ROUND(I123*H123,2)</f>
        <v>0</v>
      </c>
      <c r="BL123" s="16" t="s">
        <v>130</v>
      </c>
      <c r="BM123" s="133" t="s">
        <v>180</v>
      </c>
    </row>
    <row r="124" spans="2:65" s="1" customFormat="1" ht="10.199999999999999">
      <c r="B124" s="31"/>
      <c r="D124" s="135" t="s">
        <v>132</v>
      </c>
      <c r="F124" s="136" t="s">
        <v>181</v>
      </c>
      <c r="I124" s="137"/>
      <c r="L124" s="31"/>
      <c r="M124" s="138"/>
      <c r="T124" s="52"/>
      <c r="AT124" s="16" t="s">
        <v>132</v>
      </c>
      <c r="AU124" s="16" t="s">
        <v>81</v>
      </c>
    </row>
    <row r="125" spans="2:65" s="1" customFormat="1" ht="10.199999999999999">
      <c r="B125" s="31"/>
      <c r="D125" s="139" t="s">
        <v>134</v>
      </c>
      <c r="F125" s="140" t="s">
        <v>182</v>
      </c>
      <c r="I125" s="137"/>
      <c r="L125" s="31"/>
      <c r="M125" s="138"/>
      <c r="T125" s="52"/>
      <c r="AT125" s="16" t="s">
        <v>134</v>
      </c>
      <c r="AU125" s="16" t="s">
        <v>81</v>
      </c>
    </row>
    <row r="126" spans="2:65" s="1" customFormat="1" ht="21.75" customHeight="1">
      <c r="B126" s="31"/>
      <c r="C126" s="122" t="s">
        <v>183</v>
      </c>
      <c r="D126" s="122" t="s">
        <v>125</v>
      </c>
      <c r="E126" s="123" t="s">
        <v>184</v>
      </c>
      <c r="F126" s="124" t="s">
        <v>185</v>
      </c>
      <c r="G126" s="125" t="s">
        <v>166</v>
      </c>
      <c r="H126" s="126">
        <v>3.786</v>
      </c>
      <c r="I126" s="127"/>
      <c r="J126" s="128">
        <f>ROUND(I126*H126,2)</f>
        <v>0</v>
      </c>
      <c r="K126" s="124" t="s">
        <v>19</v>
      </c>
      <c r="L126" s="31"/>
      <c r="M126" s="129" t="s">
        <v>19</v>
      </c>
      <c r="N126" s="130" t="s">
        <v>42</v>
      </c>
      <c r="P126" s="131">
        <f>O126*H126</f>
        <v>0</v>
      </c>
      <c r="Q126" s="131">
        <v>0</v>
      </c>
      <c r="R126" s="131">
        <f>Q126*H126</f>
        <v>0</v>
      </c>
      <c r="S126" s="131">
        <v>0</v>
      </c>
      <c r="T126" s="132">
        <f>S126*H126</f>
        <v>0</v>
      </c>
      <c r="AR126" s="133" t="s">
        <v>130</v>
      </c>
      <c r="AT126" s="133" t="s">
        <v>125</v>
      </c>
      <c r="AU126" s="133" t="s">
        <v>81</v>
      </c>
      <c r="AY126" s="16" t="s">
        <v>122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6" t="s">
        <v>79</v>
      </c>
      <c r="BK126" s="134">
        <f>ROUND(I126*H126,2)</f>
        <v>0</v>
      </c>
      <c r="BL126" s="16" t="s">
        <v>130</v>
      </c>
      <c r="BM126" s="133" t="s">
        <v>186</v>
      </c>
    </row>
    <row r="127" spans="2:65" s="1" customFormat="1" ht="10.199999999999999">
      <c r="B127" s="31"/>
      <c r="D127" s="135" t="s">
        <v>132</v>
      </c>
      <c r="F127" s="136" t="s">
        <v>185</v>
      </c>
      <c r="I127" s="137"/>
      <c r="L127" s="31"/>
      <c r="M127" s="138"/>
      <c r="T127" s="52"/>
      <c r="AT127" s="16" t="s">
        <v>132</v>
      </c>
      <c r="AU127" s="16" t="s">
        <v>81</v>
      </c>
    </row>
    <row r="128" spans="2:65" s="11" customFormat="1" ht="25.95" customHeight="1">
      <c r="B128" s="110"/>
      <c r="D128" s="111" t="s">
        <v>70</v>
      </c>
      <c r="E128" s="112" t="s">
        <v>187</v>
      </c>
      <c r="F128" s="112" t="s">
        <v>188</v>
      </c>
      <c r="I128" s="113"/>
      <c r="J128" s="114">
        <f>BK128</f>
        <v>0</v>
      </c>
      <c r="L128" s="110"/>
      <c r="M128" s="115"/>
      <c r="P128" s="116">
        <f>P129+P429+P489</f>
        <v>0</v>
      </c>
      <c r="R128" s="116">
        <f>R129+R429+R489</f>
        <v>1.2231147499999997</v>
      </c>
      <c r="T128" s="117">
        <f>T129+T429+T489</f>
        <v>3.7877000000000001</v>
      </c>
      <c r="AR128" s="111" t="s">
        <v>81</v>
      </c>
      <c r="AT128" s="118" t="s">
        <v>70</v>
      </c>
      <c r="AU128" s="118" t="s">
        <v>71</v>
      </c>
      <c r="AY128" s="111" t="s">
        <v>122</v>
      </c>
      <c r="BK128" s="119">
        <f>BK129+BK429+BK489</f>
        <v>0</v>
      </c>
    </row>
    <row r="129" spans="2:65" s="11" customFormat="1" ht="22.8" customHeight="1">
      <c r="B129" s="110"/>
      <c r="D129" s="111" t="s">
        <v>70</v>
      </c>
      <c r="E129" s="120" t="s">
        <v>189</v>
      </c>
      <c r="F129" s="120" t="s">
        <v>190</v>
      </c>
      <c r="I129" s="113"/>
      <c r="J129" s="121">
        <f>BK129</f>
        <v>0</v>
      </c>
      <c r="L129" s="110"/>
      <c r="M129" s="115"/>
      <c r="P129" s="116">
        <f>SUM(P130:P428)</f>
        <v>0</v>
      </c>
      <c r="R129" s="116">
        <f>SUM(R130:R428)</f>
        <v>0.74815324999999977</v>
      </c>
      <c r="T129" s="117">
        <f>SUM(T130:T428)</f>
        <v>3.7865000000000002</v>
      </c>
      <c r="AR129" s="111" t="s">
        <v>81</v>
      </c>
      <c r="AT129" s="118" t="s">
        <v>70</v>
      </c>
      <c r="AU129" s="118" t="s">
        <v>79</v>
      </c>
      <c r="AY129" s="111" t="s">
        <v>122</v>
      </c>
      <c r="BK129" s="119">
        <f>SUM(BK130:BK428)</f>
        <v>0</v>
      </c>
    </row>
    <row r="130" spans="2:65" s="1" customFormat="1" ht="24.15" customHeight="1">
      <c r="B130" s="31"/>
      <c r="C130" s="122" t="s">
        <v>79</v>
      </c>
      <c r="D130" s="122" t="s">
        <v>125</v>
      </c>
      <c r="E130" s="123" t="s">
        <v>191</v>
      </c>
      <c r="F130" s="124" t="s">
        <v>192</v>
      </c>
      <c r="G130" s="125" t="s">
        <v>193</v>
      </c>
      <c r="H130" s="126">
        <v>19</v>
      </c>
      <c r="I130" s="127"/>
      <c r="J130" s="128">
        <f>ROUND(I130*H130,2)</f>
        <v>0</v>
      </c>
      <c r="K130" s="124" t="s">
        <v>19</v>
      </c>
      <c r="L130" s="31"/>
      <c r="M130" s="129" t="s">
        <v>19</v>
      </c>
      <c r="N130" s="130" t="s">
        <v>42</v>
      </c>
      <c r="P130" s="131">
        <f>O130*H130</f>
        <v>0</v>
      </c>
      <c r="Q130" s="131">
        <v>0</v>
      </c>
      <c r="R130" s="131">
        <f>Q130*H130</f>
        <v>0</v>
      </c>
      <c r="S130" s="131">
        <v>0</v>
      </c>
      <c r="T130" s="132">
        <f>S130*H130</f>
        <v>0</v>
      </c>
      <c r="AR130" s="133" t="s">
        <v>144</v>
      </c>
      <c r="AT130" s="133" t="s">
        <v>125</v>
      </c>
      <c r="AU130" s="133" t="s">
        <v>81</v>
      </c>
      <c r="AY130" s="16" t="s">
        <v>122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6" t="s">
        <v>79</v>
      </c>
      <c r="BK130" s="134">
        <f>ROUND(I130*H130,2)</f>
        <v>0</v>
      </c>
      <c r="BL130" s="16" t="s">
        <v>144</v>
      </c>
      <c r="BM130" s="133" t="s">
        <v>194</v>
      </c>
    </row>
    <row r="131" spans="2:65" s="1" customFormat="1" ht="19.2">
      <c r="B131" s="31"/>
      <c r="D131" s="135" t="s">
        <v>132</v>
      </c>
      <c r="F131" s="136" t="s">
        <v>195</v>
      </c>
      <c r="I131" s="137"/>
      <c r="L131" s="31"/>
      <c r="M131" s="138"/>
      <c r="T131" s="52"/>
      <c r="AT131" s="16" t="s">
        <v>132</v>
      </c>
      <c r="AU131" s="16" t="s">
        <v>81</v>
      </c>
    </row>
    <row r="132" spans="2:65" s="12" customFormat="1" ht="10.199999999999999">
      <c r="B132" s="141"/>
      <c r="D132" s="135" t="s">
        <v>136</v>
      </c>
      <c r="E132" s="142" t="s">
        <v>19</v>
      </c>
      <c r="F132" s="143" t="s">
        <v>196</v>
      </c>
      <c r="H132" s="144">
        <v>3</v>
      </c>
      <c r="I132" s="145"/>
      <c r="L132" s="141"/>
      <c r="M132" s="146"/>
      <c r="T132" s="147"/>
      <c r="AT132" s="142" t="s">
        <v>136</v>
      </c>
      <c r="AU132" s="142" t="s">
        <v>81</v>
      </c>
      <c r="AV132" s="12" t="s">
        <v>81</v>
      </c>
      <c r="AW132" s="12" t="s">
        <v>32</v>
      </c>
      <c r="AX132" s="12" t="s">
        <v>71</v>
      </c>
      <c r="AY132" s="142" t="s">
        <v>122</v>
      </c>
    </row>
    <row r="133" spans="2:65" s="12" customFormat="1" ht="10.199999999999999">
      <c r="B133" s="141"/>
      <c r="D133" s="135" t="s">
        <v>136</v>
      </c>
      <c r="E133" s="142" t="s">
        <v>19</v>
      </c>
      <c r="F133" s="143" t="s">
        <v>197</v>
      </c>
      <c r="H133" s="144">
        <v>8</v>
      </c>
      <c r="I133" s="145"/>
      <c r="L133" s="141"/>
      <c r="M133" s="146"/>
      <c r="T133" s="147"/>
      <c r="AT133" s="142" t="s">
        <v>136</v>
      </c>
      <c r="AU133" s="142" t="s">
        <v>81</v>
      </c>
      <c r="AV133" s="12" t="s">
        <v>81</v>
      </c>
      <c r="AW133" s="12" t="s">
        <v>32</v>
      </c>
      <c r="AX133" s="12" t="s">
        <v>71</v>
      </c>
      <c r="AY133" s="142" t="s">
        <v>122</v>
      </c>
    </row>
    <row r="134" spans="2:65" s="12" customFormat="1" ht="10.199999999999999">
      <c r="B134" s="141"/>
      <c r="D134" s="135" t="s">
        <v>136</v>
      </c>
      <c r="E134" s="142" t="s">
        <v>19</v>
      </c>
      <c r="F134" s="143" t="s">
        <v>198</v>
      </c>
      <c r="H134" s="144">
        <v>2</v>
      </c>
      <c r="I134" s="145"/>
      <c r="L134" s="141"/>
      <c r="M134" s="146"/>
      <c r="T134" s="147"/>
      <c r="AT134" s="142" t="s">
        <v>136</v>
      </c>
      <c r="AU134" s="142" t="s">
        <v>81</v>
      </c>
      <c r="AV134" s="12" t="s">
        <v>81</v>
      </c>
      <c r="AW134" s="12" t="s">
        <v>32</v>
      </c>
      <c r="AX134" s="12" t="s">
        <v>71</v>
      </c>
      <c r="AY134" s="142" t="s">
        <v>122</v>
      </c>
    </row>
    <row r="135" spans="2:65" s="12" customFormat="1" ht="10.199999999999999">
      <c r="B135" s="141"/>
      <c r="D135" s="135" t="s">
        <v>136</v>
      </c>
      <c r="E135" s="142" t="s">
        <v>19</v>
      </c>
      <c r="F135" s="143" t="s">
        <v>199</v>
      </c>
      <c r="H135" s="144">
        <v>6</v>
      </c>
      <c r="I135" s="145"/>
      <c r="L135" s="141"/>
      <c r="M135" s="146"/>
      <c r="T135" s="147"/>
      <c r="AT135" s="142" t="s">
        <v>136</v>
      </c>
      <c r="AU135" s="142" t="s">
        <v>81</v>
      </c>
      <c r="AV135" s="12" t="s">
        <v>81</v>
      </c>
      <c r="AW135" s="12" t="s">
        <v>32</v>
      </c>
      <c r="AX135" s="12" t="s">
        <v>71</v>
      </c>
      <c r="AY135" s="142" t="s">
        <v>122</v>
      </c>
    </row>
    <row r="136" spans="2:65" s="13" customFormat="1" ht="10.199999999999999">
      <c r="B136" s="149"/>
      <c r="D136" s="135" t="s">
        <v>136</v>
      </c>
      <c r="E136" s="150" t="s">
        <v>19</v>
      </c>
      <c r="F136" s="151" t="s">
        <v>160</v>
      </c>
      <c r="H136" s="152">
        <v>19</v>
      </c>
      <c r="I136" s="153"/>
      <c r="L136" s="149"/>
      <c r="M136" s="154"/>
      <c r="T136" s="155"/>
      <c r="AT136" s="150" t="s">
        <v>136</v>
      </c>
      <c r="AU136" s="150" t="s">
        <v>81</v>
      </c>
      <c r="AV136" s="13" t="s">
        <v>130</v>
      </c>
      <c r="AW136" s="13" t="s">
        <v>32</v>
      </c>
      <c r="AX136" s="13" t="s">
        <v>79</v>
      </c>
      <c r="AY136" s="150" t="s">
        <v>122</v>
      </c>
    </row>
    <row r="137" spans="2:65" s="1" customFormat="1" ht="16.5" customHeight="1">
      <c r="B137" s="31"/>
      <c r="C137" s="122" t="s">
        <v>138</v>
      </c>
      <c r="D137" s="122" t="s">
        <v>125</v>
      </c>
      <c r="E137" s="123" t="s">
        <v>200</v>
      </c>
      <c r="F137" s="124" t="s">
        <v>201</v>
      </c>
      <c r="G137" s="125" t="s">
        <v>154</v>
      </c>
      <c r="H137" s="126">
        <v>1282</v>
      </c>
      <c r="I137" s="127"/>
      <c r="J137" s="128">
        <f>ROUND(I137*H137,2)</f>
        <v>0</v>
      </c>
      <c r="K137" s="124" t="s">
        <v>129</v>
      </c>
      <c r="L137" s="31"/>
      <c r="M137" s="129" t="s">
        <v>19</v>
      </c>
      <c r="N137" s="130" t="s">
        <v>42</v>
      </c>
      <c r="P137" s="131">
        <f>O137*H137</f>
        <v>0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144</v>
      </c>
      <c r="AT137" s="133" t="s">
        <v>125</v>
      </c>
      <c r="AU137" s="133" t="s">
        <v>81</v>
      </c>
      <c r="AY137" s="16" t="s">
        <v>122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6" t="s">
        <v>79</v>
      </c>
      <c r="BK137" s="134">
        <f>ROUND(I137*H137,2)</f>
        <v>0</v>
      </c>
      <c r="BL137" s="16" t="s">
        <v>144</v>
      </c>
      <c r="BM137" s="133" t="s">
        <v>202</v>
      </c>
    </row>
    <row r="138" spans="2:65" s="1" customFormat="1" ht="19.2">
      <c r="B138" s="31"/>
      <c r="D138" s="135" t="s">
        <v>132</v>
      </c>
      <c r="F138" s="136" t="s">
        <v>203</v>
      </c>
      <c r="I138" s="137"/>
      <c r="L138" s="31"/>
      <c r="M138" s="138"/>
      <c r="T138" s="52"/>
      <c r="AT138" s="16" t="s">
        <v>132</v>
      </c>
      <c r="AU138" s="16" t="s">
        <v>81</v>
      </c>
    </row>
    <row r="139" spans="2:65" s="1" customFormat="1" ht="10.199999999999999">
      <c r="B139" s="31"/>
      <c r="D139" s="139" t="s">
        <v>134</v>
      </c>
      <c r="F139" s="140" t="s">
        <v>204</v>
      </c>
      <c r="I139" s="137"/>
      <c r="L139" s="31"/>
      <c r="M139" s="138"/>
      <c r="T139" s="52"/>
      <c r="AT139" s="16" t="s">
        <v>134</v>
      </c>
      <c r="AU139" s="16" t="s">
        <v>81</v>
      </c>
    </row>
    <row r="140" spans="2:65" s="1" customFormat="1" ht="19.2">
      <c r="B140" s="31"/>
      <c r="D140" s="135" t="s">
        <v>148</v>
      </c>
      <c r="F140" s="148" t="s">
        <v>205</v>
      </c>
      <c r="I140" s="137"/>
      <c r="L140" s="31"/>
      <c r="M140" s="138"/>
      <c r="T140" s="52"/>
      <c r="AT140" s="16" t="s">
        <v>148</v>
      </c>
      <c r="AU140" s="16" t="s">
        <v>81</v>
      </c>
    </row>
    <row r="141" spans="2:65" s="12" customFormat="1" ht="10.199999999999999">
      <c r="B141" s="141"/>
      <c r="D141" s="135" t="s">
        <v>136</v>
      </c>
      <c r="E141" s="142" t="s">
        <v>19</v>
      </c>
      <c r="F141" s="143" t="s">
        <v>206</v>
      </c>
      <c r="H141" s="144">
        <v>1282</v>
      </c>
      <c r="I141" s="145"/>
      <c r="L141" s="141"/>
      <c r="M141" s="146"/>
      <c r="T141" s="147"/>
      <c r="AT141" s="142" t="s">
        <v>136</v>
      </c>
      <c r="AU141" s="142" t="s">
        <v>81</v>
      </c>
      <c r="AV141" s="12" t="s">
        <v>81</v>
      </c>
      <c r="AW141" s="12" t="s">
        <v>32</v>
      </c>
      <c r="AX141" s="12" t="s">
        <v>79</v>
      </c>
      <c r="AY141" s="142" t="s">
        <v>122</v>
      </c>
    </row>
    <row r="142" spans="2:65" s="1" customFormat="1" ht="16.5" customHeight="1">
      <c r="B142" s="31"/>
      <c r="C142" s="156" t="s">
        <v>207</v>
      </c>
      <c r="D142" s="156" t="s">
        <v>208</v>
      </c>
      <c r="E142" s="157" t="s">
        <v>209</v>
      </c>
      <c r="F142" s="158" t="s">
        <v>210</v>
      </c>
      <c r="G142" s="159" t="s">
        <v>154</v>
      </c>
      <c r="H142" s="160">
        <v>1474.3</v>
      </c>
      <c r="I142" s="161"/>
      <c r="J142" s="162">
        <f>ROUND(I142*H142,2)</f>
        <v>0</v>
      </c>
      <c r="K142" s="158" t="s">
        <v>129</v>
      </c>
      <c r="L142" s="163"/>
      <c r="M142" s="164" t="s">
        <v>19</v>
      </c>
      <c r="N142" s="165" t="s">
        <v>42</v>
      </c>
      <c r="P142" s="131">
        <f>O142*H142</f>
        <v>0</v>
      </c>
      <c r="Q142" s="131">
        <v>1.7000000000000001E-4</v>
      </c>
      <c r="R142" s="131">
        <f>Q142*H142</f>
        <v>0.25063099999999999</v>
      </c>
      <c r="S142" s="131">
        <v>0</v>
      </c>
      <c r="T142" s="132">
        <f>S142*H142</f>
        <v>0</v>
      </c>
      <c r="AR142" s="133" t="s">
        <v>211</v>
      </c>
      <c r="AT142" s="133" t="s">
        <v>208</v>
      </c>
      <c r="AU142" s="133" t="s">
        <v>81</v>
      </c>
      <c r="AY142" s="16" t="s">
        <v>122</v>
      </c>
      <c r="BE142" s="134">
        <f>IF(N142="základní",J142,0)</f>
        <v>0</v>
      </c>
      <c r="BF142" s="134">
        <f>IF(N142="snížená",J142,0)</f>
        <v>0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6" t="s">
        <v>79</v>
      </c>
      <c r="BK142" s="134">
        <f>ROUND(I142*H142,2)</f>
        <v>0</v>
      </c>
      <c r="BL142" s="16" t="s">
        <v>144</v>
      </c>
      <c r="BM142" s="133" t="s">
        <v>212</v>
      </c>
    </row>
    <row r="143" spans="2:65" s="1" customFormat="1" ht="10.199999999999999">
      <c r="B143" s="31"/>
      <c r="D143" s="135" t="s">
        <v>132</v>
      </c>
      <c r="F143" s="136" t="s">
        <v>210</v>
      </c>
      <c r="I143" s="137"/>
      <c r="L143" s="31"/>
      <c r="M143" s="138"/>
      <c r="T143" s="52"/>
      <c r="AT143" s="16" t="s">
        <v>132</v>
      </c>
      <c r="AU143" s="16" t="s">
        <v>81</v>
      </c>
    </row>
    <row r="144" spans="2:65" s="12" customFormat="1" ht="10.199999999999999">
      <c r="B144" s="141"/>
      <c r="D144" s="135" t="s">
        <v>136</v>
      </c>
      <c r="F144" s="143" t="s">
        <v>213</v>
      </c>
      <c r="H144" s="144">
        <v>1474.3</v>
      </c>
      <c r="I144" s="145"/>
      <c r="L144" s="141"/>
      <c r="M144" s="146"/>
      <c r="T144" s="147"/>
      <c r="AT144" s="142" t="s">
        <v>136</v>
      </c>
      <c r="AU144" s="142" t="s">
        <v>81</v>
      </c>
      <c r="AV144" s="12" t="s">
        <v>81</v>
      </c>
      <c r="AW144" s="12" t="s">
        <v>4</v>
      </c>
      <c r="AX144" s="12" t="s">
        <v>79</v>
      </c>
      <c r="AY144" s="142" t="s">
        <v>122</v>
      </c>
    </row>
    <row r="145" spans="2:65" s="1" customFormat="1" ht="16.5" customHeight="1">
      <c r="B145" s="31"/>
      <c r="C145" s="122" t="s">
        <v>214</v>
      </c>
      <c r="D145" s="122" t="s">
        <v>125</v>
      </c>
      <c r="E145" s="123" t="s">
        <v>215</v>
      </c>
      <c r="F145" s="124" t="s">
        <v>216</v>
      </c>
      <c r="G145" s="125" t="s">
        <v>154</v>
      </c>
      <c r="H145" s="126">
        <v>16</v>
      </c>
      <c r="I145" s="127"/>
      <c r="J145" s="128">
        <f>ROUND(I145*H145,2)</f>
        <v>0</v>
      </c>
      <c r="K145" s="124" t="s">
        <v>129</v>
      </c>
      <c r="L145" s="31"/>
      <c r="M145" s="129" t="s">
        <v>19</v>
      </c>
      <c r="N145" s="130" t="s">
        <v>42</v>
      </c>
      <c r="P145" s="131">
        <f>O145*H145</f>
        <v>0</v>
      </c>
      <c r="Q145" s="131">
        <v>0</v>
      </c>
      <c r="R145" s="131">
        <f>Q145*H145</f>
        <v>0</v>
      </c>
      <c r="S145" s="131">
        <v>0</v>
      </c>
      <c r="T145" s="132">
        <f>S145*H145</f>
        <v>0</v>
      </c>
      <c r="AR145" s="133" t="s">
        <v>144</v>
      </c>
      <c r="AT145" s="133" t="s">
        <v>125</v>
      </c>
      <c r="AU145" s="133" t="s">
        <v>81</v>
      </c>
      <c r="AY145" s="16" t="s">
        <v>122</v>
      </c>
      <c r="BE145" s="134">
        <f>IF(N145="základní",J145,0)</f>
        <v>0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6" t="s">
        <v>79</v>
      </c>
      <c r="BK145" s="134">
        <f>ROUND(I145*H145,2)</f>
        <v>0</v>
      </c>
      <c r="BL145" s="16" t="s">
        <v>144</v>
      </c>
      <c r="BM145" s="133" t="s">
        <v>217</v>
      </c>
    </row>
    <row r="146" spans="2:65" s="1" customFormat="1" ht="19.2">
      <c r="B146" s="31"/>
      <c r="D146" s="135" t="s">
        <v>132</v>
      </c>
      <c r="F146" s="136" t="s">
        <v>218</v>
      </c>
      <c r="I146" s="137"/>
      <c r="L146" s="31"/>
      <c r="M146" s="138"/>
      <c r="T146" s="52"/>
      <c r="AT146" s="16" t="s">
        <v>132</v>
      </c>
      <c r="AU146" s="16" t="s">
        <v>81</v>
      </c>
    </row>
    <row r="147" spans="2:65" s="1" customFormat="1" ht="10.199999999999999">
      <c r="B147" s="31"/>
      <c r="D147" s="139" t="s">
        <v>134</v>
      </c>
      <c r="F147" s="140" t="s">
        <v>219</v>
      </c>
      <c r="I147" s="137"/>
      <c r="L147" s="31"/>
      <c r="M147" s="138"/>
      <c r="T147" s="52"/>
      <c r="AT147" s="16" t="s">
        <v>134</v>
      </c>
      <c r="AU147" s="16" t="s">
        <v>81</v>
      </c>
    </row>
    <row r="148" spans="2:65" s="1" customFormat="1" ht="19.2">
      <c r="B148" s="31"/>
      <c r="D148" s="135" t="s">
        <v>148</v>
      </c>
      <c r="F148" s="148" t="s">
        <v>220</v>
      </c>
      <c r="I148" s="137"/>
      <c r="L148" s="31"/>
      <c r="M148" s="138"/>
      <c r="T148" s="52"/>
      <c r="AT148" s="16" t="s">
        <v>148</v>
      </c>
      <c r="AU148" s="16" t="s">
        <v>81</v>
      </c>
    </row>
    <row r="149" spans="2:65" s="12" customFormat="1" ht="10.199999999999999">
      <c r="B149" s="141"/>
      <c r="D149" s="135" t="s">
        <v>136</v>
      </c>
      <c r="E149" s="142" t="s">
        <v>19</v>
      </c>
      <c r="F149" s="143" t="s">
        <v>221</v>
      </c>
      <c r="H149" s="144">
        <v>16</v>
      </c>
      <c r="I149" s="145"/>
      <c r="L149" s="141"/>
      <c r="M149" s="146"/>
      <c r="T149" s="147"/>
      <c r="AT149" s="142" t="s">
        <v>136</v>
      </c>
      <c r="AU149" s="142" t="s">
        <v>81</v>
      </c>
      <c r="AV149" s="12" t="s">
        <v>81</v>
      </c>
      <c r="AW149" s="12" t="s">
        <v>32</v>
      </c>
      <c r="AX149" s="12" t="s">
        <v>79</v>
      </c>
      <c r="AY149" s="142" t="s">
        <v>122</v>
      </c>
    </row>
    <row r="150" spans="2:65" s="1" customFormat="1" ht="21.75" customHeight="1">
      <c r="B150" s="31"/>
      <c r="C150" s="156" t="s">
        <v>8</v>
      </c>
      <c r="D150" s="156" t="s">
        <v>208</v>
      </c>
      <c r="E150" s="157" t="s">
        <v>222</v>
      </c>
      <c r="F150" s="158" t="s">
        <v>223</v>
      </c>
      <c r="G150" s="159" t="s">
        <v>154</v>
      </c>
      <c r="H150" s="160">
        <v>18.399999999999999</v>
      </c>
      <c r="I150" s="161"/>
      <c r="J150" s="162">
        <f>ROUND(I150*H150,2)</f>
        <v>0</v>
      </c>
      <c r="K150" s="158" t="s">
        <v>129</v>
      </c>
      <c r="L150" s="163"/>
      <c r="M150" s="164" t="s">
        <v>19</v>
      </c>
      <c r="N150" s="165" t="s">
        <v>42</v>
      </c>
      <c r="P150" s="131">
        <f>O150*H150</f>
        <v>0</v>
      </c>
      <c r="Q150" s="131">
        <v>1.8000000000000001E-4</v>
      </c>
      <c r="R150" s="131">
        <f>Q150*H150</f>
        <v>3.3119999999999998E-3</v>
      </c>
      <c r="S150" s="131">
        <v>0</v>
      </c>
      <c r="T150" s="132">
        <f>S150*H150</f>
        <v>0</v>
      </c>
      <c r="AR150" s="133" t="s">
        <v>211</v>
      </c>
      <c r="AT150" s="133" t="s">
        <v>208</v>
      </c>
      <c r="AU150" s="133" t="s">
        <v>81</v>
      </c>
      <c r="AY150" s="16" t="s">
        <v>122</v>
      </c>
      <c r="BE150" s="134">
        <f>IF(N150="základní",J150,0)</f>
        <v>0</v>
      </c>
      <c r="BF150" s="134">
        <f>IF(N150="snížená",J150,0)</f>
        <v>0</v>
      </c>
      <c r="BG150" s="134">
        <f>IF(N150="zákl. přenesená",J150,0)</f>
        <v>0</v>
      </c>
      <c r="BH150" s="134">
        <f>IF(N150="sníž. přenesená",J150,0)</f>
        <v>0</v>
      </c>
      <c r="BI150" s="134">
        <f>IF(N150="nulová",J150,0)</f>
        <v>0</v>
      </c>
      <c r="BJ150" s="16" t="s">
        <v>79</v>
      </c>
      <c r="BK150" s="134">
        <f>ROUND(I150*H150,2)</f>
        <v>0</v>
      </c>
      <c r="BL150" s="16" t="s">
        <v>144</v>
      </c>
      <c r="BM150" s="133" t="s">
        <v>224</v>
      </c>
    </row>
    <row r="151" spans="2:65" s="1" customFormat="1" ht="10.199999999999999">
      <c r="B151" s="31"/>
      <c r="D151" s="135" t="s">
        <v>132</v>
      </c>
      <c r="F151" s="136" t="s">
        <v>223</v>
      </c>
      <c r="I151" s="137"/>
      <c r="L151" s="31"/>
      <c r="M151" s="138"/>
      <c r="T151" s="52"/>
      <c r="AT151" s="16" t="s">
        <v>132</v>
      </c>
      <c r="AU151" s="16" t="s">
        <v>81</v>
      </c>
    </row>
    <row r="152" spans="2:65" s="12" customFormat="1" ht="10.199999999999999">
      <c r="B152" s="141"/>
      <c r="D152" s="135" t="s">
        <v>136</v>
      </c>
      <c r="F152" s="143" t="s">
        <v>225</v>
      </c>
      <c r="H152" s="144">
        <v>18.399999999999999</v>
      </c>
      <c r="I152" s="145"/>
      <c r="L152" s="141"/>
      <c r="M152" s="146"/>
      <c r="T152" s="147"/>
      <c r="AT152" s="142" t="s">
        <v>136</v>
      </c>
      <c r="AU152" s="142" t="s">
        <v>81</v>
      </c>
      <c r="AV152" s="12" t="s">
        <v>81</v>
      </c>
      <c r="AW152" s="12" t="s">
        <v>4</v>
      </c>
      <c r="AX152" s="12" t="s">
        <v>79</v>
      </c>
      <c r="AY152" s="142" t="s">
        <v>122</v>
      </c>
    </row>
    <row r="153" spans="2:65" s="1" customFormat="1" ht="16.5" customHeight="1">
      <c r="B153" s="31"/>
      <c r="C153" s="122" t="s">
        <v>226</v>
      </c>
      <c r="D153" s="122" t="s">
        <v>125</v>
      </c>
      <c r="E153" s="123" t="s">
        <v>227</v>
      </c>
      <c r="F153" s="124" t="s">
        <v>228</v>
      </c>
      <c r="G153" s="125" t="s">
        <v>154</v>
      </c>
      <c r="H153" s="126">
        <v>20</v>
      </c>
      <c r="I153" s="127"/>
      <c r="J153" s="128">
        <f>ROUND(I153*H153,2)</f>
        <v>0</v>
      </c>
      <c r="K153" s="124" t="s">
        <v>129</v>
      </c>
      <c r="L153" s="31"/>
      <c r="M153" s="129" t="s">
        <v>19</v>
      </c>
      <c r="N153" s="130" t="s">
        <v>42</v>
      </c>
      <c r="P153" s="131">
        <f>O153*H153</f>
        <v>0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144</v>
      </c>
      <c r="AT153" s="133" t="s">
        <v>125</v>
      </c>
      <c r="AU153" s="133" t="s">
        <v>81</v>
      </c>
      <c r="AY153" s="16" t="s">
        <v>122</v>
      </c>
      <c r="BE153" s="134">
        <f>IF(N153="základní",J153,0)</f>
        <v>0</v>
      </c>
      <c r="BF153" s="134">
        <f>IF(N153="snížená",J153,0)</f>
        <v>0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6" t="s">
        <v>79</v>
      </c>
      <c r="BK153" s="134">
        <f>ROUND(I153*H153,2)</f>
        <v>0</v>
      </c>
      <c r="BL153" s="16" t="s">
        <v>144</v>
      </c>
      <c r="BM153" s="133" t="s">
        <v>229</v>
      </c>
    </row>
    <row r="154" spans="2:65" s="1" customFormat="1" ht="19.2">
      <c r="B154" s="31"/>
      <c r="D154" s="135" t="s">
        <v>132</v>
      </c>
      <c r="F154" s="136" t="s">
        <v>230</v>
      </c>
      <c r="I154" s="137"/>
      <c r="L154" s="31"/>
      <c r="M154" s="138"/>
      <c r="T154" s="52"/>
      <c r="AT154" s="16" t="s">
        <v>132</v>
      </c>
      <c r="AU154" s="16" t="s">
        <v>81</v>
      </c>
    </row>
    <row r="155" spans="2:65" s="1" customFormat="1" ht="10.199999999999999">
      <c r="B155" s="31"/>
      <c r="D155" s="139" t="s">
        <v>134</v>
      </c>
      <c r="F155" s="140" t="s">
        <v>231</v>
      </c>
      <c r="I155" s="137"/>
      <c r="L155" s="31"/>
      <c r="M155" s="138"/>
      <c r="T155" s="52"/>
      <c r="AT155" s="16" t="s">
        <v>134</v>
      </c>
      <c r="AU155" s="16" t="s">
        <v>81</v>
      </c>
    </row>
    <row r="156" spans="2:65" s="1" customFormat="1" ht="19.2">
      <c r="B156" s="31"/>
      <c r="D156" s="135" t="s">
        <v>148</v>
      </c>
      <c r="F156" s="148" t="s">
        <v>232</v>
      </c>
      <c r="I156" s="137"/>
      <c r="L156" s="31"/>
      <c r="M156" s="138"/>
      <c r="T156" s="52"/>
      <c r="AT156" s="16" t="s">
        <v>148</v>
      </c>
      <c r="AU156" s="16" t="s">
        <v>81</v>
      </c>
    </row>
    <row r="157" spans="2:65" s="12" customFormat="1" ht="10.199999999999999">
      <c r="B157" s="141"/>
      <c r="D157" s="135" t="s">
        <v>136</v>
      </c>
      <c r="E157" s="142" t="s">
        <v>19</v>
      </c>
      <c r="F157" s="143" t="s">
        <v>233</v>
      </c>
      <c r="H157" s="144">
        <v>20</v>
      </c>
      <c r="I157" s="145"/>
      <c r="L157" s="141"/>
      <c r="M157" s="146"/>
      <c r="T157" s="147"/>
      <c r="AT157" s="142" t="s">
        <v>136</v>
      </c>
      <c r="AU157" s="142" t="s">
        <v>81</v>
      </c>
      <c r="AV157" s="12" t="s">
        <v>81</v>
      </c>
      <c r="AW157" s="12" t="s">
        <v>32</v>
      </c>
      <c r="AX157" s="12" t="s">
        <v>79</v>
      </c>
      <c r="AY157" s="142" t="s">
        <v>122</v>
      </c>
    </row>
    <row r="158" spans="2:65" s="1" customFormat="1" ht="21.75" customHeight="1">
      <c r="B158" s="31"/>
      <c r="C158" s="156" t="s">
        <v>234</v>
      </c>
      <c r="D158" s="156" t="s">
        <v>208</v>
      </c>
      <c r="E158" s="157" t="s">
        <v>235</v>
      </c>
      <c r="F158" s="158" t="s">
        <v>236</v>
      </c>
      <c r="G158" s="159" t="s">
        <v>154</v>
      </c>
      <c r="H158" s="160">
        <v>23</v>
      </c>
      <c r="I158" s="161"/>
      <c r="J158" s="162">
        <f>ROUND(I158*H158,2)</f>
        <v>0</v>
      </c>
      <c r="K158" s="158" t="s">
        <v>129</v>
      </c>
      <c r="L158" s="163"/>
      <c r="M158" s="164" t="s">
        <v>19</v>
      </c>
      <c r="N158" s="165" t="s">
        <v>42</v>
      </c>
      <c r="P158" s="131">
        <f>O158*H158</f>
        <v>0</v>
      </c>
      <c r="Q158" s="131">
        <v>1.7000000000000001E-4</v>
      </c>
      <c r="R158" s="131">
        <f>Q158*H158</f>
        <v>3.9100000000000003E-3</v>
      </c>
      <c r="S158" s="131">
        <v>0</v>
      </c>
      <c r="T158" s="132">
        <f>S158*H158</f>
        <v>0</v>
      </c>
      <c r="AR158" s="133" t="s">
        <v>211</v>
      </c>
      <c r="AT158" s="133" t="s">
        <v>208</v>
      </c>
      <c r="AU158" s="133" t="s">
        <v>81</v>
      </c>
      <c r="AY158" s="16" t="s">
        <v>122</v>
      </c>
      <c r="BE158" s="134">
        <f>IF(N158="základní",J158,0)</f>
        <v>0</v>
      </c>
      <c r="BF158" s="134">
        <f>IF(N158="snížená",J158,0)</f>
        <v>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6" t="s">
        <v>79</v>
      </c>
      <c r="BK158" s="134">
        <f>ROUND(I158*H158,2)</f>
        <v>0</v>
      </c>
      <c r="BL158" s="16" t="s">
        <v>144</v>
      </c>
      <c r="BM158" s="133" t="s">
        <v>237</v>
      </c>
    </row>
    <row r="159" spans="2:65" s="1" customFormat="1" ht="10.199999999999999">
      <c r="B159" s="31"/>
      <c r="D159" s="135" t="s">
        <v>132</v>
      </c>
      <c r="F159" s="136" t="s">
        <v>236</v>
      </c>
      <c r="I159" s="137"/>
      <c r="L159" s="31"/>
      <c r="M159" s="138"/>
      <c r="T159" s="52"/>
      <c r="AT159" s="16" t="s">
        <v>132</v>
      </c>
      <c r="AU159" s="16" t="s">
        <v>81</v>
      </c>
    </row>
    <row r="160" spans="2:65" s="12" customFormat="1" ht="10.199999999999999">
      <c r="B160" s="141"/>
      <c r="D160" s="135" t="s">
        <v>136</v>
      </c>
      <c r="F160" s="143" t="s">
        <v>238</v>
      </c>
      <c r="H160" s="144">
        <v>23</v>
      </c>
      <c r="I160" s="145"/>
      <c r="L160" s="141"/>
      <c r="M160" s="146"/>
      <c r="T160" s="147"/>
      <c r="AT160" s="142" t="s">
        <v>136</v>
      </c>
      <c r="AU160" s="142" t="s">
        <v>81</v>
      </c>
      <c r="AV160" s="12" t="s">
        <v>81</v>
      </c>
      <c r="AW160" s="12" t="s">
        <v>4</v>
      </c>
      <c r="AX160" s="12" t="s">
        <v>79</v>
      </c>
      <c r="AY160" s="142" t="s">
        <v>122</v>
      </c>
    </row>
    <row r="161" spans="2:65" s="1" customFormat="1" ht="16.5" customHeight="1">
      <c r="B161" s="31"/>
      <c r="C161" s="122" t="s">
        <v>239</v>
      </c>
      <c r="D161" s="122" t="s">
        <v>125</v>
      </c>
      <c r="E161" s="123" t="s">
        <v>240</v>
      </c>
      <c r="F161" s="124" t="s">
        <v>241</v>
      </c>
      <c r="G161" s="125" t="s">
        <v>154</v>
      </c>
      <c r="H161" s="126">
        <v>10</v>
      </c>
      <c r="I161" s="127"/>
      <c r="J161" s="128">
        <f>ROUND(I161*H161,2)</f>
        <v>0</v>
      </c>
      <c r="K161" s="124" t="s">
        <v>129</v>
      </c>
      <c r="L161" s="31"/>
      <c r="M161" s="129" t="s">
        <v>19</v>
      </c>
      <c r="N161" s="130" t="s">
        <v>42</v>
      </c>
      <c r="P161" s="131">
        <f>O161*H161</f>
        <v>0</v>
      </c>
      <c r="Q161" s="131">
        <v>0</v>
      </c>
      <c r="R161" s="131">
        <f>Q161*H161</f>
        <v>0</v>
      </c>
      <c r="S161" s="131">
        <v>0</v>
      </c>
      <c r="T161" s="132">
        <f>S161*H161</f>
        <v>0</v>
      </c>
      <c r="AR161" s="133" t="s">
        <v>144</v>
      </c>
      <c r="AT161" s="133" t="s">
        <v>125</v>
      </c>
      <c r="AU161" s="133" t="s">
        <v>81</v>
      </c>
      <c r="AY161" s="16" t="s">
        <v>122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6" t="s">
        <v>79</v>
      </c>
      <c r="BK161" s="134">
        <f>ROUND(I161*H161,2)</f>
        <v>0</v>
      </c>
      <c r="BL161" s="16" t="s">
        <v>144</v>
      </c>
      <c r="BM161" s="133" t="s">
        <v>242</v>
      </c>
    </row>
    <row r="162" spans="2:65" s="1" customFormat="1" ht="19.2">
      <c r="B162" s="31"/>
      <c r="D162" s="135" t="s">
        <v>132</v>
      </c>
      <c r="F162" s="136" t="s">
        <v>243</v>
      </c>
      <c r="I162" s="137"/>
      <c r="L162" s="31"/>
      <c r="M162" s="138"/>
      <c r="T162" s="52"/>
      <c r="AT162" s="16" t="s">
        <v>132</v>
      </c>
      <c r="AU162" s="16" t="s">
        <v>81</v>
      </c>
    </row>
    <row r="163" spans="2:65" s="1" customFormat="1" ht="10.199999999999999">
      <c r="B163" s="31"/>
      <c r="D163" s="139" t="s">
        <v>134</v>
      </c>
      <c r="F163" s="140" t="s">
        <v>244</v>
      </c>
      <c r="I163" s="137"/>
      <c r="L163" s="31"/>
      <c r="M163" s="138"/>
      <c r="T163" s="52"/>
      <c r="AT163" s="16" t="s">
        <v>134</v>
      </c>
      <c r="AU163" s="16" t="s">
        <v>81</v>
      </c>
    </row>
    <row r="164" spans="2:65" s="1" customFormat="1" ht="19.2">
      <c r="B164" s="31"/>
      <c r="D164" s="135" t="s">
        <v>148</v>
      </c>
      <c r="F164" s="148" t="s">
        <v>245</v>
      </c>
      <c r="I164" s="137"/>
      <c r="L164" s="31"/>
      <c r="M164" s="138"/>
      <c r="T164" s="52"/>
      <c r="AT164" s="16" t="s">
        <v>148</v>
      </c>
      <c r="AU164" s="16" t="s">
        <v>81</v>
      </c>
    </row>
    <row r="165" spans="2:65" s="12" customFormat="1" ht="10.199999999999999">
      <c r="B165" s="141"/>
      <c r="D165" s="135" t="s">
        <v>136</v>
      </c>
      <c r="E165" s="142" t="s">
        <v>19</v>
      </c>
      <c r="F165" s="143" t="s">
        <v>246</v>
      </c>
      <c r="H165" s="144">
        <v>10</v>
      </c>
      <c r="I165" s="145"/>
      <c r="L165" s="141"/>
      <c r="M165" s="146"/>
      <c r="T165" s="147"/>
      <c r="AT165" s="142" t="s">
        <v>136</v>
      </c>
      <c r="AU165" s="142" t="s">
        <v>81</v>
      </c>
      <c r="AV165" s="12" t="s">
        <v>81</v>
      </c>
      <c r="AW165" s="12" t="s">
        <v>32</v>
      </c>
      <c r="AX165" s="12" t="s">
        <v>79</v>
      </c>
      <c r="AY165" s="142" t="s">
        <v>122</v>
      </c>
    </row>
    <row r="166" spans="2:65" s="1" customFormat="1" ht="16.5" customHeight="1">
      <c r="B166" s="31"/>
      <c r="C166" s="156" t="s">
        <v>144</v>
      </c>
      <c r="D166" s="156" t="s">
        <v>208</v>
      </c>
      <c r="E166" s="157" t="s">
        <v>247</v>
      </c>
      <c r="F166" s="158" t="s">
        <v>248</v>
      </c>
      <c r="G166" s="159" t="s">
        <v>154</v>
      </c>
      <c r="H166" s="160">
        <v>11.5</v>
      </c>
      <c r="I166" s="161"/>
      <c r="J166" s="162">
        <f>ROUND(I166*H166,2)</f>
        <v>0</v>
      </c>
      <c r="K166" s="158" t="s">
        <v>129</v>
      </c>
      <c r="L166" s="163"/>
      <c r="M166" s="164" t="s">
        <v>19</v>
      </c>
      <c r="N166" s="165" t="s">
        <v>42</v>
      </c>
      <c r="P166" s="131">
        <f>O166*H166</f>
        <v>0</v>
      </c>
      <c r="Q166" s="131">
        <v>4.0699999999999998E-3</v>
      </c>
      <c r="R166" s="131">
        <f>Q166*H166</f>
        <v>4.6804999999999999E-2</v>
      </c>
      <c r="S166" s="131">
        <v>0</v>
      </c>
      <c r="T166" s="132">
        <f>S166*H166</f>
        <v>0</v>
      </c>
      <c r="AR166" s="133" t="s">
        <v>211</v>
      </c>
      <c r="AT166" s="133" t="s">
        <v>208</v>
      </c>
      <c r="AU166" s="133" t="s">
        <v>81</v>
      </c>
      <c r="AY166" s="16" t="s">
        <v>122</v>
      </c>
      <c r="BE166" s="134">
        <f>IF(N166="základní",J166,0)</f>
        <v>0</v>
      </c>
      <c r="BF166" s="134">
        <f>IF(N166="snížená",J166,0)</f>
        <v>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6" t="s">
        <v>79</v>
      </c>
      <c r="BK166" s="134">
        <f>ROUND(I166*H166,2)</f>
        <v>0</v>
      </c>
      <c r="BL166" s="16" t="s">
        <v>144</v>
      </c>
      <c r="BM166" s="133" t="s">
        <v>249</v>
      </c>
    </row>
    <row r="167" spans="2:65" s="1" customFormat="1" ht="10.199999999999999">
      <c r="B167" s="31"/>
      <c r="D167" s="135" t="s">
        <v>132</v>
      </c>
      <c r="F167" s="136" t="s">
        <v>248</v>
      </c>
      <c r="I167" s="137"/>
      <c r="L167" s="31"/>
      <c r="M167" s="138"/>
      <c r="T167" s="52"/>
      <c r="AT167" s="16" t="s">
        <v>132</v>
      </c>
      <c r="AU167" s="16" t="s">
        <v>81</v>
      </c>
    </row>
    <row r="168" spans="2:65" s="12" customFormat="1" ht="10.199999999999999">
      <c r="B168" s="141"/>
      <c r="D168" s="135" t="s">
        <v>136</v>
      </c>
      <c r="F168" s="143" t="s">
        <v>250</v>
      </c>
      <c r="H168" s="144">
        <v>11.5</v>
      </c>
      <c r="I168" s="145"/>
      <c r="L168" s="141"/>
      <c r="M168" s="146"/>
      <c r="T168" s="147"/>
      <c r="AT168" s="142" t="s">
        <v>136</v>
      </c>
      <c r="AU168" s="142" t="s">
        <v>81</v>
      </c>
      <c r="AV168" s="12" t="s">
        <v>81</v>
      </c>
      <c r="AW168" s="12" t="s">
        <v>4</v>
      </c>
      <c r="AX168" s="12" t="s">
        <v>79</v>
      </c>
      <c r="AY168" s="142" t="s">
        <v>122</v>
      </c>
    </row>
    <row r="169" spans="2:65" s="1" customFormat="1" ht="16.5" customHeight="1">
      <c r="B169" s="31"/>
      <c r="C169" s="122" t="s">
        <v>251</v>
      </c>
      <c r="D169" s="122" t="s">
        <v>125</v>
      </c>
      <c r="E169" s="123" t="s">
        <v>252</v>
      </c>
      <c r="F169" s="124" t="s">
        <v>253</v>
      </c>
      <c r="G169" s="125" t="s">
        <v>154</v>
      </c>
      <c r="H169" s="126">
        <v>175</v>
      </c>
      <c r="I169" s="127"/>
      <c r="J169" s="128">
        <f>ROUND(I169*H169,2)</f>
        <v>0</v>
      </c>
      <c r="K169" s="124" t="s">
        <v>129</v>
      </c>
      <c r="L169" s="31"/>
      <c r="M169" s="129" t="s">
        <v>19</v>
      </c>
      <c r="N169" s="130" t="s">
        <v>42</v>
      </c>
      <c r="P169" s="131">
        <f>O169*H169</f>
        <v>0</v>
      </c>
      <c r="Q169" s="131">
        <v>0</v>
      </c>
      <c r="R169" s="131">
        <f>Q169*H169</f>
        <v>0</v>
      </c>
      <c r="S169" s="131">
        <v>0</v>
      </c>
      <c r="T169" s="132">
        <f>S169*H169</f>
        <v>0</v>
      </c>
      <c r="AR169" s="133" t="s">
        <v>144</v>
      </c>
      <c r="AT169" s="133" t="s">
        <v>125</v>
      </c>
      <c r="AU169" s="133" t="s">
        <v>81</v>
      </c>
      <c r="AY169" s="16" t="s">
        <v>122</v>
      </c>
      <c r="BE169" s="134">
        <f>IF(N169="základní",J169,0)</f>
        <v>0</v>
      </c>
      <c r="BF169" s="134">
        <f>IF(N169="snížená",J169,0)</f>
        <v>0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6" t="s">
        <v>79</v>
      </c>
      <c r="BK169" s="134">
        <f>ROUND(I169*H169,2)</f>
        <v>0</v>
      </c>
      <c r="BL169" s="16" t="s">
        <v>144</v>
      </c>
      <c r="BM169" s="133" t="s">
        <v>254</v>
      </c>
    </row>
    <row r="170" spans="2:65" s="1" customFormat="1" ht="19.2">
      <c r="B170" s="31"/>
      <c r="D170" s="135" t="s">
        <v>132</v>
      </c>
      <c r="F170" s="136" t="s">
        <v>255</v>
      </c>
      <c r="I170" s="137"/>
      <c r="L170" s="31"/>
      <c r="M170" s="138"/>
      <c r="T170" s="52"/>
      <c r="AT170" s="16" t="s">
        <v>132</v>
      </c>
      <c r="AU170" s="16" t="s">
        <v>81</v>
      </c>
    </row>
    <row r="171" spans="2:65" s="1" customFormat="1" ht="10.199999999999999">
      <c r="B171" s="31"/>
      <c r="D171" s="139" t="s">
        <v>134</v>
      </c>
      <c r="F171" s="140" t="s">
        <v>256</v>
      </c>
      <c r="I171" s="137"/>
      <c r="L171" s="31"/>
      <c r="M171" s="138"/>
      <c r="T171" s="52"/>
      <c r="AT171" s="16" t="s">
        <v>134</v>
      </c>
      <c r="AU171" s="16" t="s">
        <v>81</v>
      </c>
    </row>
    <row r="172" spans="2:65" s="1" customFormat="1" ht="19.2">
      <c r="B172" s="31"/>
      <c r="D172" s="135" t="s">
        <v>148</v>
      </c>
      <c r="F172" s="148" t="s">
        <v>257</v>
      </c>
      <c r="I172" s="137"/>
      <c r="L172" s="31"/>
      <c r="M172" s="138"/>
      <c r="T172" s="52"/>
      <c r="AT172" s="16" t="s">
        <v>148</v>
      </c>
      <c r="AU172" s="16" t="s">
        <v>81</v>
      </c>
    </row>
    <row r="173" spans="2:65" s="12" customFormat="1" ht="10.199999999999999">
      <c r="B173" s="141"/>
      <c r="D173" s="135" t="s">
        <v>136</v>
      </c>
      <c r="E173" s="142" t="s">
        <v>19</v>
      </c>
      <c r="F173" s="143" t="s">
        <v>258</v>
      </c>
      <c r="H173" s="144">
        <v>175</v>
      </c>
      <c r="I173" s="145"/>
      <c r="L173" s="141"/>
      <c r="M173" s="146"/>
      <c r="T173" s="147"/>
      <c r="AT173" s="142" t="s">
        <v>136</v>
      </c>
      <c r="AU173" s="142" t="s">
        <v>81</v>
      </c>
      <c r="AV173" s="12" t="s">
        <v>81</v>
      </c>
      <c r="AW173" s="12" t="s">
        <v>32</v>
      </c>
      <c r="AX173" s="12" t="s">
        <v>79</v>
      </c>
      <c r="AY173" s="142" t="s">
        <v>122</v>
      </c>
    </row>
    <row r="174" spans="2:65" s="1" customFormat="1" ht="16.5" customHeight="1">
      <c r="B174" s="31"/>
      <c r="C174" s="156" t="s">
        <v>259</v>
      </c>
      <c r="D174" s="156" t="s">
        <v>208</v>
      </c>
      <c r="E174" s="157" t="s">
        <v>260</v>
      </c>
      <c r="F174" s="158" t="s">
        <v>261</v>
      </c>
      <c r="G174" s="159" t="s">
        <v>154</v>
      </c>
      <c r="H174" s="160">
        <v>192.5</v>
      </c>
      <c r="I174" s="161"/>
      <c r="J174" s="162">
        <f>ROUND(I174*H174,2)</f>
        <v>0</v>
      </c>
      <c r="K174" s="158" t="s">
        <v>19</v>
      </c>
      <c r="L174" s="163"/>
      <c r="M174" s="164" t="s">
        <v>19</v>
      </c>
      <c r="N174" s="165" t="s">
        <v>42</v>
      </c>
      <c r="P174" s="131">
        <f>O174*H174</f>
        <v>0</v>
      </c>
      <c r="Q174" s="131">
        <v>0</v>
      </c>
      <c r="R174" s="131">
        <f>Q174*H174</f>
        <v>0</v>
      </c>
      <c r="S174" s="131">
        <v>0</v>
      </c>
      <c r="T174" s="132">
        <f>S174*H174</f>
        <v>0</v>
      </c>
      <c r="AR174" s="133" t="s">
        <v>211</v>
      </c>
      <c r="AT174" s="133" t="s">
        <v>208</v>
      </c>
      <c r="AU174" s="133" t="s">
        <v>81</v>
      </c>
      <c r="AY174" s="16" t="s">
        <v>122</v>
      </c>
      <c r="BE174" s="134">
        <f>IF(N174="základní",J174,0)</f>
        <v>0</v>
      </c>
      <c r="BF174" s="134">
        <f>IF(N174="snížená",J174,0)</f>
        <v>0</v>
      </c>
      <c r="BG174" s="134">
        <f>IF(N174="zákl. přenesená",J174,0)</f>
        <v>0</v>
      </c>
      <c r="BH174" s="134">
        <f>IF(N174="sníž. přenesená",J174,0)</f>
        <v>0</v>
      </c>
      <c r="BI174" s="134">
        <f>IF(N174="nulová",J174,0)</f>
        <v>0</v>
      </c>
      <c r="BJ174" s="16" t="s">
        <v>79</v>
      </c>
      <c r="BK174" s="134">
        <f>ROUND(I174*H174,2)</f>
        <v>0</v>
      </c>
      <c r="BL174" s="16" t="s">
        <v>144</v>
      </c>
      <c r="BM174" s="133" t="s">
        <v>262</v>
      </c>
    </row>
    <row r="175" spans="2:65" s="1" customFormat="1" ht="10.199999999999999">
      <c r="B175" s="31"/>
      <c r="D175" s="135" t="s">
        <v>132</v>
      </c>
      <c r="F175" s="136" t="s">
        <v>261</v>
      </c>
      <c r="I175" s="137"/>
      <c r="L175" s="31"/>
      <c r="M175" s="138"/>
      <c r="T175" s="52"/>
      <c r="AT175" s="16" t="s">
        <v>132</v>
      </c>
      <c r="AU175" s="16" t="s">
        <v>81</v>
      </c>
    </row>
    <row r="176" spans="2:65" s="12" customFormat="1" ht="10.199999999999999">
      <c r="B176" s="141"/>
      <c r="D176" s="135" t="s">
        <v>136</v>
      </c>
      <c r="F176" s="143" t="s">
        <v>263</v>
      </c>
      <c r="H176" s="144">
        <v>192.5</v>
      </c>
      <c r="I176" s="145"/>
      <c r="L176" s="141"/>
      <c r="M176" s="146"/>
      <c r="T176" s="147"/>
      <c r="AT176" s="142" t="s">
        <v>136</v>
      </c>
      <c r="AU176" s="142" t="s">
        <v>81</v>
      </c>
      <c r="AV176" s="12" t="s">
        <v>81</v>
      </c>
      <c r="AW176" s="12" t="s">
        <v>4</v>
      </c>
      <c r="AX176" s="12" t="s">
        <v>79</v>
      </c>
      <c r="AY176" s="142" t="s">
        <v>122</v>
      </c>
    </row>
    <row r="177" spans="2:65" s="1" customFormat="1" ht="16.5" customHeight="1">
      <c r="B177" s="31"/>
      <c r="C177" s="122" t="s">
        <v>264</v>
      </c>
      <c r="D177" s="122" t="s">
        <v>125</v>
      </c>
      <c r="E177" s="123" t="s">
        <v>265</v>
      </c>
      <c r="F177" s="124" t="s">
        <v>266</v>
      </c>
      <c r="G177" s="125" t="s">
        <v>154</v>
      </c>
      <c r="H177" s="126">
        <v>16</v>
      </c>
      <c r="I177" s="127"/>
      <c r="J177" s="128">
        <f>ROUND(I177*H177,2)</f>
        <v>0</v>
      </c>
      <c r="K177" s="124" t="s">
        <v>129</v>
      </c>
      <c r="L177" s="31"/>
      <c r="M177" s="129" t="s">
        <v>19</v>
      </c>
      <c r="N177" s="130" t="s">
        <v>42</v>
      </c>
      <c r="P177" s="131">
        <f>O177*H177</f>
        <v>0</v>
      </c>
      <c r="Q177" s="131">
        <v>0</v>
      </c>
      <c r="R177" s="131">
        <f>Q177*H177</f>
        <v>0</v>
      </c>
      <c r="S177" s="131">
        <v>0</v>
      </c>
      <c r="T177" s="132">
        <f>S177*H177</f>
        <v>0</v>
      </c>
      <c r="AR177" s="133" t="s">
        <v>144</v>
      </c>
      <c r="AT177" s="133" t="s">
        <v>125</v>
      </c>
      <c r="AU177" s="133" t="s">
        <v>81</v>
      </c>
      <c r="AY177" s="16" t="s">
        <v>122</v>
      </c>
      <c r="BE177" s="134">
        <f>IF(N177="základní",J177,0)</f>
        <v>0</v>
      </c>
      <c r="BF177" s="134">
        <f>IF(N177="snížená",J177,0)</f>
        <v>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6" t="s">
        <v>79</v>
      </c>
      <c r="BK177" s="134">
        <f>ROUND(I177*H177,2)</f>
        <v>0</v>
      </c>
      <c r="BL177" s="16" t="s">
        <v>144</v>
      </c>
      <c r="BM177" s="133" t="s">
        <v>267</v>
      </c>
    </row>
    <row r="178" spans="2:65" s="1" customFormat="1" ht="19.2">
      <c r="B178" s="31"/>
      <c r="D178" s="135" t="s">
        <v>132</v>
      </c>
      <c r="F178" s="136" t="s">
        <v>268</v>
      </c>
      <c r="I178" s="137"/>
      <c r="L178" s="31"/>
      <c r="M178" s="138"/>
      <c r="T178" s="52"/>
      <c r="AT178" s="16" t="s">
        <v>132</v>
      </c>
      <c r="AU178" s="16" t="s">
        <v>81</v>
      </c>
    </row>
    <row r="179" spans="2:65" s="1" customFormat="1" ht="10.199999999999999">
      <c r="B179" s="31"/>
      <c r="D179" s="139" t="s">
        <v>134</v>
      </c>
      <c r="F179" s="140" t="s">
        <v>269</v>
      </c>
      <c r="I179" s="137"/>
      <c r="L179" s="31"/>
      <c r="M179" s="138"/>
      <c r="T179" s="52"/>
      <c r="AT179" s="16" t="s">
        <v>134</v>
      </c>
      <c r="AU179" s="16" t="s">
        <v>81</v>
      </c>
    </row>
    <row r="180" spans="2:65" s="1" customFormat="1" ht="19.2">
      <c r="B180" s="31"/>
      <c r="D180" s="135" t="s">
        <v>148</v>
      </c>
      <c r="F180" s="148" t="s">
        <v>270</v>
      </c>
      <c r="I180" s="137"/>
      <c r="L180" s="31"/>
      <c r="M180" s="138"/>
      <c r="T180" s="52"/>
      <c r="AT180" s="16" t="s">
        <v>148</v>
      </c>
      <c r="AU180" s="16" t="s">
        <v>81</v>
      </c>
    </row>
    <row r="181" spans="2:65" s="12" customFormat="1" ht="10.199999999999999">
      <c r="B181" s="141"/>
      <c r="D181" s="135" t="s">
        <v>136</v>
      </c>
      <c r="E181" s="142" t="s">
        <v>19</v>
      </c>
      <c r="F181" s="143" t="s">
        <v>271</v>
      </c>
      <c r="H181" s="144">
        <v>16</v>
      </c>
      <c r="I181" s="145"/>
      <c r="L181" s="141"/>
      <c r="M181" s="146"/>
      <c r="T181" s="147"/>
      <c r="AT181" s="142" t="s">
        <v>136</v>
      </c>
      <c r="AU181" s="142" t="s">
        <v>81</v>
      </c>
      <c r="AV181" s="12" t="s">
        <v>81</v>
      </c>
      <c r="AW181" s="12" t="s">
        <v>32</v>
      </c>
      <c r="AX181" s="12" t="s">
        <v>79</v>
      </c>
      <c r="AY181" s="142" t="s">
        <v>122</v>
      </c>
    </row>
    <row r="182" spans="2:65" s="1" customFormat="1" ht="21.75" customHeight="1">
      <c r="B182" s="31"/>
      <c r="C182" s="156" t="s">
        <v>272</v>
      </c>
      <c r="D182" s="156" t="s">
        <v>208</v>
      </c>
      <c r="E182" s="157" t="s">
        <v>273</v>
      </c>
      <c r="F182" s="158" t="s">
        <v>274</v>
      </c>
      <c r="G182" s="159" t="s">
        <v>154</v>
      </c>
      <c r="H182" s="160">
        <v>18.399999999999999</v>
      </c>
      <c r="I182" s="161"/>
      <c r="J182" s="162">
        <f>ROUND(I182*H182,2)</f>
        <v>0</v>
      </c>
      <c r="K182" s="158" t="s">
        <v>129</v>
      </c>
      <c r="L182" s="163"/>
      <c r="M182" s="164" t="s">
        <v>19</v>
      </c>
      <c r="N182" s="165" t="s">
        <v>42</v>
      </c>
      <c r="P182" s="131">
        <f>O182*H182</f>
        <v>0</v>
      </c>
      <c r="Q182" s="131">
        <v>5.0000000000000001E-4</v>
      </c>
      <c r="R182" s="131">
        <f>Q182*H182</f>
        <v>9.1999999999999998E-3</v>
      </c>
      <c r="S182" s="131">
        <v>0</v>
      </c>
      <c r="T182" s="132">
        <f>S182*H182</f>
        <v>0</v>
      </c>
      <c r="AR182" s="133" t="s">
        <v>211</v>
      </c>
      <c r="AT182" s="133" t="s">
        <v>208</v>
      </c>
      <c r="AU182" s="133" t="s">
        <v>81</v>
      </c>
      <c r="AY182" s="16" t="s">
        <v>122</v>
      </c>
      <c r="BE182" s="134">
        <f>IF(N182="základní",J182,0)</f>
        <v>0</v>
      </c>
      <c r="BF182" s="134">
        <f>IF(N182="snížená",J182,0)</f>
        <v>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6" t="s">
        <v>79</v>
      </c>
      <c r="BK182" s="134">
        <f>ROUND(I182*H182,2)</f>
        <v>0</v>
      </c>
      <c r="BL182" s="16" t="s">
        <v>144</v>
      </c>
      <c r="BM182" s="133" t="s">
        <v>275</v>
      </c>
    </row>
    <row r="183" spans="2:65" s="1" customFormat="1" ht="10.199999999999999">
      <c r="B183" s="31"/>
      <c r="D183" s="135" t="s">
        <v>132</v>
      </c>
      <c r="F183" s="136" t="s">
        <v>274</v>
      </c>
      <c r="I183" s="137"/>
      <c r="L183" s="31"/>
      <c r="M183" s="138"/>
      <c r="T183" s="52"/>
      <c r="AT183" s="16" t="s">
        <v>132</v>
      </c>
      <c r="AU183" s="16" t="s">
        <v>81</v>
      </c>
    </row>
    <row r="184" spans="2:65" s="12" customFormat="1" ht="10.199999999999999">
      <c r="B184" s="141"/>
      <c r="D184" s="135" t="s">
        <v>136</v>
      </c>
      <c r="F184" s="143" t="s">
        <v>225</v>
      </c>
      <c r="H184" s="144">
        <v>18.399999999999999</v>
      </c>
      <c r="I184" s="145"/>
      <c r="L184" s="141"/>
      <c r="M184" s="146"/>
      <c r="T184" s="147"/>
      <c r="AT184" s="142" t="s">
        <v>136</v>
      </c>
      <c r="AU184" s="142" t="s">
        <v>81</v>
      </c>
      <c r="AV184" s="12" t="s">
        <v>81</v>
      </c>
      <c r="AW184" s="12" t="s">
        <v>4</v>
      </c>
      <c r="AX184" s="12" t="s">
        <v>79</v>
      </c>
      <c r="AY184" s="142" t="s">
        <v>122</v>
      </c>
    </row>
    <row r="185" spans="2:65" s="1" customFormat="1" ht="16.5" customHeight="1">
      <c r="B185" s="31"/>
      <c r="C185" s="122" t="s">
        <v>7</v>
      </c>
      <c r="D185" s="122" t="s">
        <v>125</v>
      </c>
      <c r="E185" s="123" t="s">
        <v>265</v>
      </c>
      <c r="F185" s="124" t="s">
        <v>266</v>
      </c>
      <c r="G185" s="125" t="s">
        <v>154</v>
      </c>
      <c r="H185" s="126">
        <v>25</v>
      </c>
      <c r="I185" s="127"/>
      <c r="J185" s="128">
        <f>ROUND(I185*H185,2)</f>
        <v>0</v>
      </c>
      <c r="K185" s="124" t="s">
        <v>129</v>
      </c>
      <c r="L185" s="31"/>
      <c r="M185" s="129" t="s">
        <v>19</v>
      </c>
      <c r="N185" s="130" t="s">
        <v>42</v>
      </c>
      <c r="P185" s="131">
        <f>O185*H185</f>
        <v>0</v>
      </c>
      <c r="Q185" s="131">
        <v>0</v>
      </c>
      <c r="R185" s="131">
        <f>Q185*H185</f>
        <v>0</v>
      </c>
      <c r="S185" s="131">
        <v>0</v>
      </c>
      <c r="T185" s="132">
        <f>S185*H185</f>
        <v>0</v>
      </c>
      <c r="AR185" s="133" t="s">
        <v>144</v>
      </c>
      <c r="AT185" s="133" t="s">
        <v>125</v>
      </c>
      <c r="AU185" s="133" t="s">
        <v>81</v>
      </c>
      <c r="AY185" s="16" t="s">
        <v>122</v>
      </c>
      <c r="BE185" s="134">
        <f>IF(N185="základní",J185,0)</f>
        <v>0</v>
      </c>
      <c r="BF185" s="134">
        <f>IF(N185="snížená",J185,0)</f>
        <v>0</v>
      </c>
      <c r="BG185" s="134">
        <f>IF(N185="zákl. přenesená",J185,0)</f>
        <v>0</v>
      </c>
      <c r="BH185" s="134">
        <f>IF(N185="sníž. přenesená",J185,0)</f>
        <v>0</v>
      </c>
      <c r="BI185" s="134">
        <f>IF(N185="nulová",J185,0)</f>
        <v>0</v>
      </c>
      <c r="BJ185" s="16" t="s">
        <v>79</v>
      </c>
      <c r="BK185" s="134">
        <f>ROUND(I185*H185,2)</f>
        <v>0</v>
      </c>
      <c r="BL185" s="16" t="s">
        <v>144</v>
      </c>
      <c r="BM185" s="133" t="s">
        <v>276</v>
      </c>
    </row>
    <row r="186" spans="2:65" s="1" customFormat="1" ht="19.2">
      <c r="B186" s="31"/>
      <c r="D186" s="135" t="s">
        <v>132</v>
      </c>
      <c r="F186" s="136" t="s">
        <v>268</v>
      </c>
      <c r="I186" s="137"/>
      <c r="L186" s="31"/>
      <c r="M186" s="138"/>
      <c r="T186" s="52"/>
      <c r="AT186" s="16" t="s">
        <v>132</v>
      </c>
      <c r="AU186" s="16" t="s">
        <v>81</v>
      </c>
    </row>
    <row r="187" spans="2:65" s="1" customFormat="1" ht="10.199999999999999">
      <c r="B187" s="31"/>
      <c r="D187" s="139" t="s">
        <v>134</v>
      </c>
      <c r="F187" s="140" t="s">
        <v>269</v>
      </c>
      <c r="I187" s="137"/>
      <c r="L187" s="31"/>
      <c r="M187" s="138"/>
      <c r="T187" s="52"/>
      <c r="AT187" s="16" t="s">
        <v>134</v>
      </c>
      <c r="AU187" s="16" t="s">
        <v>81</v>
      </c>
    </row>
    <row r="188" spans="2:65" s="1" customFormat="1" ht="19.2">
      <c r="B188" s="31"/>
      <c r="D188" s="135" t="s">
        <v>148</v>
      </c>
      <c r="F188" s="148" t="s">
        <v>270</v>
      </c>
      <c r="I188" s="137"/>
      <c r="L188" s="31"/>
      <c r="M188" s="138"/>
      <c r="T188" s="52"/>
      <c r="AT188" s="16" t="s">
        <v>148</v>
      </c>
      <c r="AU188" s="16" t="s">
        <v>81</v>
      </c>
    </row>
    <row r="189" spans="2:65" s="12" customFormat="1" ht="10.199999999999999">
      <c r="B189" s="141"/>
      <c r="D189" s="135" t="s">
        <v>136</v>
      </c>
      <c r="E189" s="142" t="s">
        <v>19</v>
      </c>
      <c r="F189" s="143" t="s">
        <v>277</v>
      </c>
      <c r="H189" s="144">
        <v>25</v>
      </c>
      <c r="I189" s="145"/>
      <c r="L189" s="141"/>
      <c r="M189" s="146"/>
      <c r="T189" s="147"/>
      <c r="AT189" s="142" t="s">
        <v>136</v>
      </c>
      <c r="AU189" s="142" t="s">
        <v>81</v>
      </c>
      <c r="AV189" s="12" t="s">
        <v>81</v>
      </c>
      <c r="AW189" s="12" t="s">
        <v>32</v>
      </c>
      <c r="AX189" s="12" t="s">
        <v>79</v>
      </c>
      <c r="AY189" s="142" t="s">
        <v>122</v>
      </c>
    </row>
    <row r="190" spans="2:65" s="1" customFormat="1" ht="21.75" customHeight="1">
      <c r="B190" s="31"/>
      <c r="C190" s="156" t="s">
        <v>278</v>
      </c>
      <c r="D190" s="156" t="s">
        <v>208</v>
      </c>
      <c r="E190" s="157" t="s">
        <v>279</v>
      </c>
      <c r="F190" s="158" t="s">
        <v>280</v>
      </c>
      <c r="G190" s="159" t="s">
        <v>154</v>
      </c>
      <c r="H190" s="160">
        <v>28.75</v>
      </c>
      <c r="I190" s="161"/>
      <c r="J190" s="162">
        <f>ROUND(I190*H190,2)</f>
        <v>0</v>
      </c>
      <c r="K190" s="158" t="s">
        <v>129</v>
      </c>
      <c r="L190" s="163"/>
      <c r="M190" s="164" t="s">
        <v>19</v>
      </c>
      <c r="N190" s="165" t="s">
        <v>42</v>
      </c>
      <c r="P190" s="131">
        <f>O190*H190</f>
        <v>0</v>
      </c>
      <c r="Q190" s="131">
        <v>1.72E-3</v>
      </c>
      <c r="R190" s="131">
        <f>Q190*H190</f>
        <v>4.9450000000000001E-2</v>
      </c>
      <c r="S190" s="131">
        <v>0</v>
      </c>
      <c r="T190" s="132">
        <f>S190*H190</f>
        <v>0</v>
      </c>
      <c r="AR190" s="133" t="s">
        <v>211</v>
      </c>
      <c r="AT190" s="133" t="s">
        <v>208</v>
      </c>
      <c r="AU190" s="133" t="s">
        <v>81</v>
      </c>
      <c r="AY190" s="16" t="s">
        <v>122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6" t="s">
        <v>79</v>
      </c>
      <c r="BK190" s="134">
        <f>ROUND(I190*H190,2)</f>
        <v>0</v>
      </c>
      <c r="BL190" s="16" t="s">
        <v>144</v>
      </c>
      <c r="BM190" s="133" t="s">
        <v>281</v>
      </c>
    </row>
    <row r="191" spans="2:65" s="1" customFormat="1" ht="10.199999999999999">
      <c r="B191" s="31"/>
      <c r="D191" s="135" t="s">
        <v>132</v>
      </c>
      <c r="F191" s="136" t="s">
        <v>280</v>
      </c>
      <c r="I191" s="137"/>
      <c r="L191" s="31"/>
      <c r="M191" s="138"/>
      <c r="T191" s="52"/>
      <c r="AT191" s="16" t="s">
        <v>132</v>
      </c>
      <c r="AU191" s="16" t="s">
        <v>81</v>
      </c>
    </row>
    <row r="192" spans="2:65" s="12" customFormat="1" ht="10.199999999999999">
      <c r="B192" s="141"/>
      <c r="D192" s="135" t="s">
        <v>136</v>
      </c>
      <c r="F192" s="143" t="s">
        <v>282</v>
      </c>
      <c r="H192" s="144">
        <v>28.75</v>
      </c>
      <c r="I192" s="145"/>
      <c r="L192" s="141"/>
      <c r="M192" s="146"/>
      <c r="T192" s="147"/>
      <c r="AT192" s="142" t="s">
        <v>136</v>
      </c>
      <c r="AU192" s="142" t="s">
        <v>81</v>
      </c>
      <c r="AV192" s="12" t="s">
        <v>81</v>
      </c>
      <c r="AW192" s="12" t="s">
        <v>4</v>
      </c>
      <c r="AX192" s="12" t="s">
        <v>79</v>
      </c>
      <c r="AY192" s="142" t="s">
        <v>122</v>
      </c>
    </row>
    <row r="193" spans="2:65" s="1" customFormat="1" ht="16.5" customHeight="1">
      <c r="B193" s="31"/>
      <c r="C193" s="122" t="s">
        <v>283</v>
      </c>
      <c r="D193" s="122" t="s">
        <v>125</v>
      </c>
      <c r="E193" s="123" t="s">
        <v>284</v>
      </c>
      <c r="F193" s="124" t="s">
        <v>285</v>
      </c>
      <c r="G193" s="125" t="s">
        <v>154</v>
      </c>
      <c r="H193" s="126">
        <v>286.10000000000002</v>
      </c>
      <c r="I193" s="127"/>
      <c r="J193" s="128">
        <f>ROUND(I193*H193,2)</f>
        <v>0</v>
      </c>
      <c r="K193" s="124" t="s">
        <v>129</v>
      </c>
      <c r="L193" s="31"/>
      <c r="M193" s="129" t="s">
        <v>19</v>
      </c>
      <c r="N193" s="130" t="s">
        <v>42</v>
      </c>
      <c r="P193" s="131">
        <f>O193*H193</f>
        <v>0</v>
      </c>
      <c r="Q193" s="131">
        <v>0</v>
      </c>
      <c r="R193" s="131">
        <f>Q193*H193</f>
        <v>0</v>
      </c>
      <c r="S193" s="131">
        <v>0</v>
      </c>
      <c r="T193" s="132">
        <f>S193*H193</f>
        <v>0</v>
      </c>
      <c r="AR193" s="133" t="s">
        <v>144</v>
      </c>
      <c r="AT193" s="133" t="s">
        <v>125</v>
      </c>
      <c r="AU193" s="133" t="s">
        <v>81</v>
      </c>
      <c r="AY193" s="16" t="s">
        <v>122</v>
      </c>
      <c r="BE193" s="134">
        <f>IF(N193="základní",J193,0)</f>
        <v>0</v>
      </c>
      <c r="BF193" s="134">
        <f>IF(N193="snížená",J193,0)</f>
        <v>0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6" t="s">
        <v>79</v>
      </c>
      <c r="BK193" s="134">
        <f>ROUND(I193*H193,2)</f>
        <v>0</v>
      </c>
      <c r="BL193" s="16" t="s">
        <v>144</v>
      </c>
      <c r="BM193" s="133" t="s">
        <v>286</v>
      </c>
    </row>
    <row r="194" spans="2:65" s="1" customFormat="1" ht="19.2">
      <c r="B194" s="31"/>
      <c r="D194" s="135" t="s">
        <v>132</v>
      </c>
      <c r="F194" s="136" t="s">
        <v>287</v>
      </c>
      <c r="I194" s="137"/>
      <c r="L194" s="31"/>
      <c r="M194" s="138"/>
      <c r="T194" s="52"/>
      <c r="AT194" s="16" t="s">
        <v>132</v>
      </c>
      <c r="AU194" s="16" t="s">
        <v>81</v>
      </c>
    </row>
    <row r="195" spans="2:65" s="1" customFormat="1" ht="10.199999999999999">
      <c r="B195" s="31"/>
      <c r="D195" s="139" t="s">
        <v>134</v>
      </c>
      <c r="F195" s="140" t="s">
        <v>288</v>
      </c>
      <c r="I195" s="137"/>
      <c r="L195" s="31"/>
      <c r="M195" s="138"/>
      <c r="T195" s="52"/>
      <c r="AT195" s="16" t="s">
        <v>134</v>
      </c>
      <c r="AU195" s="16" t="s">
        <v>81</v>
      </c>
    </row>
    <row r="196" spans="2:65" s="1" customFormat="1" ht="19.2">
      <c r="B196" s="31"/>
      <c r="D196" s="135" t="s">
        <v>148</v>
      </c>
      <c r="F196" s="148" t="s">
        <v>289</v>
      </c>
      <c r="I196" s="137"/>
      <c r="L196" s="31"/>
      <c r="M196" s="138"/>
      <c r="T196" s="52"/>
      <c r="AT196" s="16" t="s">
        <v>148</v>
      </c>
      <c r="AU196" s="16" t="s">
        <v>81</v>
      </c>
    </row>
    <row r="197" spans="2:65" s="12" customFormat="1" ht="10.199999999999999">
      <c r="B197" s="141"/>
      <c r="D197" s="135" t="s">
        <v>136</v>
      </c>
      <c r="E197" s="142" t="s">
        <v>19</v>
      </c>
      <c r="F197" s="143" t="s">
        <v>290</v>
      </c>
      <c r="H197" s="144">
        <v>138.69999999999999</v>
      </c>
      <c r="I197" s="145"/>
      <c r="L197" s="141"/>
      <c r="M197" s="146"/>
      <c r="T197" s="147"/>
      <c r="AT197" s="142" t="s">
        <v>136</v>
      </c>
      <c r="AU197" s="142" t="s">
        <v>81</v>
      </c>
      <c r="AV197" s="12" t="s">
        <v>81</v>
      </c>
      <c r="AW197" s="12" t="s">
        <v>32</v>
      </c>
      <c r="AX197" s="12" t="s">
        <v>71</v>
      </c>
      <c r="AY197" s="142" t="s">
        <v>122</v>
      </c>
    </row>
    <row r="198" spans="2:65" s="12" customFormat="1" ht="10.199999999999999">
      <c r="B198" s="141"/>
      <c r="D198" s="135" t="s">
        <v>136</v>
      </c>
      <c r="E198" s="142" t="s">
        <v>19</v>
      </c>
      <c r="F198" s="143" t="s">
        <v>291</v>
      </c>
      <c r="H198" s="144">
        <v>98.7</v>
      </c>
      <c r="I198" s="145"/>
      <c r="L198" s="141"/>
      <c r="M198" s="146"/>
      <c r="T198" s="147"/>
      <c r="AT198" s="142" t="s">
        <v>136</v>
      </c>
      <c r="AU198" s="142" t="s">
        <v>81</v>
      </c>
      <c r="AV198" s="12" t="s">
        <v>81</v>
      </c>
      <c r="AW198" s="12" t="s">
        <v>32</v>
      </c>
      <c r="AX198" s="12" t="s">
        <v>71</v>
      </c>
      <c r="AY198" s="142" t="s">
        <v>122</v>
      </c>
    </row>
    <row r="199" spans="2:65" s="12" customFormat="1" ht="10.199999999999999">
      <c r="B199" s="141"/>
      <c r="D199" s="135" t="s">
        <v>136</v>
      </c>
      <c r="E199" s="142" t="s">
        <v>19</v>
      </c>
      <c r="F199" s="143" t="s">
        <v>292</v>
      </c>
      <c r="H199" s="144">
        <v>48.7</v>
      </c>
      <c r="I199" s="145"/>
      <c r="L199" s="141"/>
      <c r="M199" s="146"/>
      <c r="T199" s="147"/>
      <c r="AT199" s="142" t="s">
        <v>136</v>
      </c>
      <c r="AU199" s="142" t="s">
        <v>81</v>
      </c>
      <c r="AV199" s="12" t="s">
        <v>81</v>
      </c>
      <c r="AW199" s="12" t="s">
        <v>32</v>
      </c>
      <c r="AX199" s="12" t="s">
        <v>71</v>
      </c>
      <c r="AY199" s="142" t="s">
        <v>122</v>
      </c>
    </row>
    <row r="200" spans="2:65" s="13" customFormat="1" ht="10.199999999999999">
      <c r="B200" s="149"/>
      <c r="D200" s="135" t="s">
        <v>136</v>
      </c>
      <c r="E200" s="150" t="s">
        <v>19</v>
      </c>
      <c r="F200" s="151" t="s">
        <v>160</v>
      </c>
      <c r="H200" s="152">
        <v>286.10000000000002</v>
      </c>
      <c r="I200" s="153"/>
      <c r="L200" s="149"/>
      <c r="M200" s="154"/>
      <c r="T200" s="155"/>
      <c r="AT200" s="150" t="s">
        <v>136</v>
      </c>
      <c r="AU200" s="150" t="s">
        <v>81</v>
      </c>
      <c r="AV200" s="13" t="s">
        <v>130</v>
      </c>
      <c r="AW200" s="13" t="s">
        <v>32</v>
      </c>
      <c r="AX200" s="13" t="s">
        <v>79</v>
      </c>
      <c r="AY200" s="150" t="s">
        <v>122</v>
      </c>
    </row>
    <row r="201" spans="2:65" s="1" customFormat="1" ht="24.15" customHeight="1">
      <c r="B201" s="31"/>
      <c r="C201" s="156" t="s">
        <v>293</v>
      </c>
      <c r="D201" s="156" t="s">
        <v>208</v>
      </c>
      <c r="E201" s="157" t="s">
        <v>294</v>
      </c>
      <c r="F201" s="158" t="s">
        <v>295</v>
      </c>
      <c r="G201" s="159" t="s">
        <v>154</v>
      </c>
      <c r="H201" s="160">
        <v>329.01499999999999</v>
      </c>
      <c r="I201" s="161"/>
      <c r="J201" s="162">
        <f>ROUND(I201*H201,2)</f>
        <v>0</v>
      </c>
      <c r="K201" s="158" t="s">
        <v>129</v>
      </c>
      <c r="L201" s="163"/>
      <c r="M201" s="164" t="s">
        <v>19</v>
      </c>
      <c r="N201" s="165" t="s">
        <v>42</v>
      </c>
      <c r="P201" s="131">
        <f>O201*H201</f>
        <v>0</v>
      </c>
      <c r="Q201" s="131">
        <v>4.4999999999999999E-4</v>
      </c>
      <c r="R201" s="131">
        <f>Q201*H201</f>
        <v>0.14805674999999999</v>
      </c>
      <c r="S201" s="131">
        <v>0</v>
      </c>
      <c r="T201" s="132">
        <f>S201*H201</f>
        <v>0</v>
      </c>
      <c r="AR201" s="133" t="s">
        <v>211</v>
      </c>
      <c r="AT201" s="133" t="s">
        <v>208</v>
      </c>
      <c r="AU201" s="133" t="s">
        <v>81</v>
      </c>
      <c r="AY201" s="16" t="s">
        <v>122</v>
      </c>
      <c r="BE201" s="134">
        <f>IF(N201="základní",J201,0)</f>
        <v>0</v>
      </c>
      <c r="BF201" s="134">
        <f>IF(N201="snížená",J201,0)</f>
        <v>0</v>
      </c>
      <c r="BG201" s="134">
        <f>IF(N201="zákl. přenesená",J201,0)</f>
        <v>0</v>
      </c>
      <c r="BH201" s="134">
        <f>IF(N201="sníž. přenesená",J201,0)</f>
        <v>0</v>
      </c>
      <c r="BI201" s="134">
        <f>IF(N201="nulová",J201,0)</f>
        <v>0</v>
      </c>
      <c r="BJ201" s="16" t="s">
        <v>79</v>
      </c>
      <c r="BK201" s="134">
        <f>ROUND(I201*H201,2)</f>
        <v>0</v>
      </c>
      <c r="BL201" s="16" t="s">
        <v>144</v>
      </c>
      <c r="BM201" s="133" t="s">
        <v>296</v>
      </c>
    </row>
    <row r="202" spans="2:65" s="1" customFormat="1" ht="19.2">
      <c r="B202" s="31"/>
      <c r="D202" s="135" t="s">
        <v>132</v>
      </c>
      <c r="F202" s="136" t="s">
        <v>295</v>
      </c>
      <c r="I202" s="137"/>
      <c r="L202" s="31"/>
      <c r="M202" s="138"/>
      <c r="T202" s="52"/>
      <c r="AT202" s="16" t="s">
        <v>132</v>
      </c>
      <c r="AU202" s="16" t="s">
        <v>81</v>
      </c>
    </row>
    <row r="203" spans="2:65" s="12" customFormat="1" ht="10.199999999999999">
      <c r="B203" s="141"/>
      <c r="D203" s="135" t="s">
        <v>136</v>
      </c>
      <c r="F203" s="143" t="s">
        <v>297</v>
      </c>
      <c r="H203" s="144">
        <v>329.01499999999999</v>
      </c>
      <c r="I203" s="145"/>
      <c r="L203" s="141"/>
      <c r="M203" s="146"/>
      <c r="T203" s="147"/>
      <c r="AT203" s="142" t="s">
        <v>136</v>
      </c>
      <c r="AU203" s="142" t="s">
        <v>81</v>
      </c>
      <c r="AV203" s="12" t="s">
        <v>81</v>
      </c>
      <c r="AW203" s="12" t="s">
        <v>4</v>
      </c>
      <c r="AX203" s="12" t="s">
        <v>79</v>
      </c>
      <c r="AY203" s="142" t="s">
        <v>122</v>
      </c>
    </row>
    <row r="204" spans="2:65" s="1" customFormat="1" ht="16.5" customHeight="1">
      <c r="B204" s="31"/>
      <c r="C204" s="122" t="s">
        <v>298</v>
      </c>
      <c r="D204" s="122" t="s">
        <v>125</v>
      </c>
      <c r="E204" s="123" t="s">
        <v>299</v>
      </c>
      <c r="F204" s="124" t="s">
        <v>300</v>
      </c>
      <c r="G204" s="125" t="s">
        <v>154</v>
      </c>
      <c r="H204" s="126">
        <v>97</v>
      </c>
      <c r="I204" s="127"/>
      <c r="J204" s="128">
        <f>ROUND(I204*H204,2)</f>
        <v>0</v>
      </c>
      <c r="K204" s="124" t="s">
        <v>129</v>
      </c>
      <c r="L204" s="31"/>
      <c r="M204" s="129" t="s">
        <v>19</v>
      </c>
      <c r="N204" s="130" t="s">
        <v>42</v>
      </c>
      <c r="P204" s="131">
        <f>O204*H204</f>
        <v>0</v>
      </c>
      <c r="Q204" s="131">
        <v>0</v>
      </c>
      <c r="R204" s="131">
        <f>Q204*H204</f>
        <v>0</v>
      </c>
      <c r="S204" s="131">
        <v>0</v>
      </c>
      <c r="T204" s="132">
        <f>S204*H204</f>
        <v>0</v>
      </c>
      <c r="AR204" s="133" t="s">
        <v>144</v>
      </c>
      <c r="AT204" s="133" t="s">
        <v>125</v>
      </c>
      <c r="AU204" s="133" t="s">
        <v>81</v>
      </c>
      <c r="AY204" s="16" t="s">
        <v>122</v>
      </c>
      <c r="BE204" s="134">
        <f>IF(N204="základní",J204,0)</f>
        <v>0</v>
      </c>
      <c r="BF204" s="134">
        <f>IF(N204="snížená",J204,0)</f>
        <v>0</v>
      </c>
      <c r="BG204" s="134">
        <f>IF(N204="zákl. přenesená",J204,0)</f>
        <v>0</v>
      </c>
      <c r="BH204" s="134">
        <f>IF(N204="sníž. přenesená",J204,0)</f>
        <v>0</v>
      </c>
      <c r="BI204" s="134">
        <f>IF(N204="nulová",J204,0)</f>
        <v>0</v>
      </c>
      <c r="BJ204" s="16" t="s">
        <v>79</v>
      </c>
      <c r="BK204" s="134">
        <f>ROUND(I204*H204,2)</f>
        <v>0</v>
      </c>
      <c r="BL204" s="16" t="s">
        <v>144</v>
      </c>
      <c r="BM204" s="133" t="s">
        <v>301</v>
      </c>
    </row>
    <row r="205" spans="2:65" s="1" customFormat="1" ht="19.2">
      <c r="B205" s="31"/>
      <c r="D205" s="135" t="s">
        <v>132</v>
      </c>
      <c r="F205" s="136" t="s">
        <v>302</v>
      </c>
      <c r="I205" s="137"/>
      <c r="L205" s="31"/>
      <c r="M205" s="138"/>
      <c r="T205" s="52"/>
      <c r="AT205" s="16" t="s">
        <v>132</v>
      </c>
      <c r="AU205" s="16" t="s">
        <v>81</v>
      </c>
    </row>
    <row r="206" spans="2:65" s="1" customFormat="1" ht="10.199999999999999">
      <c r="B206" s="31"/>
      <c r="D206" s="139" t="s">
        <v>134</v>
      </c>
      <c r="F206" s="140" t="s">
        <v>303</v>
      </c>
      <c r="I206" s="137"/>
      <c r="L206" s="31"/>
      <c r="M206" s="138"/>
      <c r="T206" s="52"/>
      <c r="AT206" s="16" t="s">
        <v>134</v>
      </c>
      <c r="AU206" s="16" t="s">
        <v>81</v>
      </c>
    </row>
    <row r="207" spans="2:65" s="1" customFormat="1" ht="19.2">
      <c r="B207" s="31"/>
      <c r="D207" s="135" t="s">
        <v>148</v>
      </c>
      <c r="F207" s="148" t="s">
        <v>304</v>
      </c>
      <c r="I207" s="137"/>
      <c r="L207" s="31"/>
      <c r="M207" s="138"/>
      <c r="T207" s="52"/>
      <c r="AT207" s="16" t="s">
        <v>148</v>
      </c>
      <c r="AU207" s="16" t="s">
        <v>81</v>
      </c>
    </row>
    <row r="208" spans="2:65" s="12" customFormat="1" ht="10.199999999999999">
      <c r="B208" s="141"/>
      <c r="D208" s="135" t="s">
        <v>136</v>
      </c>
      <c r="E208" s="142" t="s">
        <v>19</v>
      </c>
      <c r="F208" s="143" t="s">
        <v>305</v>
      </c>
      <c r="H208" s="144">
        <v>77</v>
      </c>
      <c r="I208" s="145"/>
      <c r="L208" s="141"/>
      <c r="M208" s="146"/>
      <c r="T208" s="147"/>
      <c r="AT208" s="142" t="s">
        <v>136</v>
      </c>
      <c r="AU208" s="142" t="s">
        <v>81</v>
      </c>
      <c r="AV208" s="12" t="s">
        <v>81</v>
      </c>
      <c r="AW208" s="12" t="s">
        <v>32</v>
      </c>
      <c r="AX208" s="12" t="s">
        <v>71</v>
      </c>
      <c r="AY208" s="142" t="s">
        <v>122</v>
      </c>
    </row>
    <row r="209" spans="2:65" s="12" customFormat="1" ht="10.199999999999999">
      <c r="B209" s="141"/>
      <c r="D209" s="135" t="s">
        <v>136</v>
      </c>
      <c r="E209" s="142" t="s">
        <v>19</v>
      </c>
      <c r="F209" s="143" t="s">
        <v>306</v>
      </c>
      <c r="H209" s="144">
        <v>20</v>
      </c>
      <c r="I209" s="145"/>
      <c r="L209" s="141"/>
      <c r="M209" s="146"/>
      <c r="T209" s="147"/>
      <c r="AT209" s="142" t="s">
        <v>136</v>
      </c>
      <c r="AU209" s="142" t="s">
        <v>81</v>
      </c>
      <c r="AV209" s="12" t="s">
        <v>81</v>
      </c>
      <c r="AW209" s="12" t="s">
        <v>32</v>
      </c>
      <c r="AX209" s="12" t="s">
        <v>71</v>
      </c>
      <c r="AY209" s="142" t="s">
        <v>122</v>
      </c>
    </row>
    <row r="210" spans="2:65" s="13" customFormat="1" ht="10.199999999999999">
      <c r="B210" s="149"/>
      <c r="D210" s="135" t="s">
        <v>136</v>
      </c>
      <c r="E210" s="150" t="s">
        <v>19</v>
      </c>
      <c r="F210" s="151" t="s">
        <v>160</v>
      </c>
      <c r="H210" s="152">
        <v>97</v>
      </c>
      <c r="I210" s="153"/>
      <c r="L210" s="149"/>
      <c r="M210" s="154"/>
      <c r="T210" s="155"/>
      <c r="AT210" s="150" t="s">
        <v>136</v>
      </c>
      <c r="AU210" s="150" t="s">
        <v>81</v>
      </c>
      <c r="AV210" s="13" t="s">
        <v>130</v>
      </c>
      <c r="AW210" s="13" t="s">
        <v>32</v>
      </c>
      <c r="AX210" s="13" t="s">
        <v>79</v>
      </c>
      <c r="AY210" s="150" t="s">
        <v>122</v>
      </c>
    </row>
    <row r="211" spans="2:65" s="1" customFormat="1" ht="24.15" customHeight="1">
      <c r="B211" s="31"/>
      <c r="C211" s="156" t="s">
        <v>307</v>
      </c>
      <c r="D211" s="156" t="s">
        <v>208</v>
      </c>
      <c r="E211" s="157" t="s">
        <v>308</v>
      </c>
      <c r="F211" s="158" t="s">
        <v>309</v>
      </c>
      <c r="G211" s="159" t="s">
        <v>154</v>
      </c>
      <c r="H211" s="160">
        <v>23</v>
      </c>
      <c r="I211" s="161"/>
      <c r="J211" s="162">
        <f>ROUND(I211*H211,2)</f>
        <v>0</v>
      </c>
      <c r="K211" s="158" t="s">
        <v>129</v>
      </c>
      <c r="L211" s="163"/>
      <c r="M211" s="164" t="s">
        <v>19</v>
      </c>
      <c r="N211" s="165" t="s">
        <v>42</v>
      </c>
      <c r="P211" s="131">
        <f>O211*H211</f>
        <v>0</v>
      </c>
      <c r="Q211" s="131">
        <v>2.9E-4</v>
      </c>
      <c r="R211" s="131">
        <f>Q211*H211</f>
        <v>6.6699999999999997E-3</v>
      </c>
      <c r="S211" s="131">
        <v>0</v>
      </c>
      <c r="T211" s="132">
        <f>S211*H211</f>
        <v>0</v>
      </c>
      <c r="AR211" s="133" t="s">
        <v>211</v>
      </c>
      <c r="AT211" s="133" t="s">
        <v>208</v>
      </c>
      <c r="AU211" s="133" t="s">
        <v>81</v>
      </c>
      <c r="AY211" s="16" t="s">
        <v>122</v>
      </c>
      <c r="BE211" s="134">
        <f>IF(N211="základní",J211,0)</f>
        <v>0</v>
      </c>
      <c r="BF211" s="134">
        <f>IF(N211="snížená",J211,0)</f>
        <v>0</v>
      </c>
      <c r="BG211" s="134">
        <f>IF(N211="zákl. přenesená",J211,0)</f>
        <v>0</v>
      </c>
      <c r="BH211" s="134">
        <f>IF(N211="sníž. přenesená",J211,0)</f>
        <v>0</v>
      </c>
      <c r="BI211" s="134">
        <f>IF(N211="nulová",J211,0)</f>
        <v>0</v>
      </c>
      <c r="BJ211" s="16" t="s">
        <v>79</v>
      </c>
      <c r="BK211" s="134">
        <f>ROUND(I211*H211,2)</f>
        <v>0</v>
      </c>
      <c r="BL211" s="16" t="s">
        <v>144</v>
      </c>
      <c r="BM211" s="133" t="s">
        <v>310</v>
      </c>
    </row>
    <row r="212" spans="2:65" s="1" customFormat="1" ht="19.2">
      <c r="B212" s="31"/>
      <c r="D212" s="135" t="s">
        <v>132</v>
      </c>
      <c r="F212" s="136" t="s">
        <v>309</v>
      </c>
      <c r="I212" s="137"/>
      <c r="L212" s="31"/>
      <c r="M212" s="138"/>
      <c r="T212" s="52"/>
      <c r="AT212" s="16" t="s">
        <v>132</v>
      </c>
      <c r="AU212" s="16" t="s">
        <v>81</v>
      </c>
    </row>
    <row r="213" spans="2:65" s="12" customFormat="1" ht="10.199999999999999">
      <c r="B213" s="141"/>
      <c r="D213" s="135" t="s">
        <v>136</v>
      </c>
      <c r="E213" s="142" t="s">
        <v>19</v>
      </c>
      <c r="F213" s="143" t="s">
        <v>306</v>
      </c>
      <c r="H213" s="144">
        <v>20</v>
      </c>
      <c r="I213" s="145"/>
      <c r="L213" s="141"/>
      <c r="M213" s="146"/>
      <c r="T213" s="147"/>
      <c r="AT213" s="142" t="s">
        <v>136</v>
      </c>
      <c r="AU213" s="142" t="s">
        <v>81</v>
      </c>
      <c r="AV213" s="12" t="s">
        <v>81</v>
      </c>
      <c r="AW213" s="12" t="s">
        <v>32</v>
      </c>
      <c r="AX213" s="12" t="s">
        <v>79</v>
      </c>
      <c r="AY213" s="142" t="s">
        <v>122</v>
      </c>
    </row>
    <row r="214" spans="2:65" s="12" customFormat="1" ht="10.199999999999999">
      <c r="B214" s="141"/>
      <c r="D214" s="135" t="s">
        <v>136</v>
      </c>
      <c r="F214" s="143" t="s">
        <v>238</v>
      </c>
      <c r="H214" s="144">
        <v>23</v>
      </c>
      <c r="I214" s="145"/>
      <c r="L214" s="141"/>
      <c r="M214" s="146"/>
      <c r="T214" s="147"/>
      <c r="AT214" s="142" t="s">
        <v>136</v>
      </c>
      <c r="AU214" s="142" t="s">
        <v>81</v>
      </c>
      <c r="AV214" s="12" t="s">
        <v>81</v>
      </c>
      <c r="AW214" s="12" t="s">
        <v>4</v>
      </c>
      <c r="AX214" s="12" t="s">
        <v>79</v>
      </c>
      <c r="AY214" s="142" t="s">
        <v>122</v>
      </c>
    </row>
    <row r="215" spans="2:65" s="1" customFormat="1" ht="16.5" customHeight="1">
      <c r="B215" s="31"/>
      <c r="C215" s="156" t="s">
        <v>311</v>
      </c>
      <c r="D215" s="156" t="s">
        <v>208</v>
      </c>
      <c r="E215" s="157" t="s">
        <v>312</v>
      </c>
      <c r="F215" s="158" t="s">
        <v>313</v>
      </c>
      <c r="G215" s="159" t="s">
        <v>154</v>
      </c>
      <c r="H215" s="160">
        <v>88.55</v>
      </c>
      <c r="I215" s="161"/>
      <c r="J215" s="162">
        <f>ROUND(I215*H215,2)</f>
        <v>0</v>
      </c>
      <c r="K215" s="158" t="s">
        <v>129</v>
      </c>
      <c r="L215" s="163"/>
      <c r="M215" s="164" t="s">
        <v>19</v>
      </c>
      <c r="N215" s="165" t="s">
        <v>42</v>
      </c>
      <c r="P215" s="131">
        <f>O215*H215</f>
        <v>0</v>
      </c>
      <c r="Q215" s="131">
        <v>6.9999999999999994E-5</v>
      </c>
      <c r="R215" s="131">
        <f>Q215*H215</f>
        <v>6.1984999999999991E-3</v>
      </c>
      <c r="S215" s="131">
        <v>0</v>
      </c>
      <c r="T215" s="132">
        <f>S215*H215</f>
        <v>0</v>
      </c>
      <c r="AR215" s="133" t="s">
        <v>211</v>
      </c>
      <c r="AT215" s="133" t="s">
        <v>208</v>
      </c>
      <c r="AU215" s="133" t="s">
        <v>81</v>
      </c>
      <c r="AY215" s="16" t="s">
        <v>122</v>
      </c>
      <c r="BE215" s="134">
        <f>IF(N215="základní",J215,0)</f>
        <v>0</v>
      </c>
      <c r="BF215" s="134">
        <f>IF(N215="snížená",J215,0)</f>
        <v>0</v>
      </c>
      <c r="BG215" s="134">
        <f>IF(N215="zákl. přenesená",J215,0)</f>
        <v>0</v>
      </c>
      <c r="BH215" s="134">
        <f>IF(N215="sníž. přenesená",J215,0)</f>
        <v>0</v>
      </c>
      <c r="BI215" s="134">
        <f>IF(N215="nulová",J215,0)</f>
        <v>0</v>
      </c>
      <c r="BJ215" s="16" t="s">
        <v>79</v>
      </c>
      <c r="BK215" s="134">
        <f>ROUND(I215*H215,2)</f>
        <v>0</v>
      </c>
      <c r="BL215" s="16" t="s">
        <v>144</v>
      </c>
      <c r="BM215" s="133" t="s">
        <v>314</v>
      </c>
    </row>
    <row r="216" spans="2:65" s="1" customFormat="1" ht="10.199999999999999">
      <c r="B216" s="31"/>
      <c r="D216" s="135" t="s">
        <v>132</v>
      </c>
      <c r="F216" s="136" t="s">
        <v>313</v>
      </c>
      <c r="I216" s="137"/>
      <c r="L216" s="31"/>
      <c r="M216" s="138"/>
      <c r="T216" s="52"/>
      <c r="AT216" s="16" t="s">
        <v>132</v>
      </c>
      <c r="AU216" s="16" t="s">
        <v>81</v>
      </c>
    </row>
    <row r="217" spans="2:65" s="1" customFormat="1" ht="19.2">
      <c r="B217" s="31"/>
      <c r="D217" s="135" t="s">
        <v>148</v>
      </c>
      <c r="F217" s="148" t="s">
        <v>315</v>
      </c>
      <c r="I217" s="137"/>
      <c r="L217" s="31"/>
      <c r="M217" s="138"/>
      <c r="T217" s="52"/>
      <c r="AT217" s="16" t="s">
        <v>148</v>
      </c>
      <c r="AU217" s="16" t="s">
        <v>81</v>
      </c>
    </row>
    <row r="218" spans="2:65" s="12" customFormat="1" ht="10.199999999999999">
      <c r="B218" s="141"/>
      <c r="D218" s="135" t="s">
        <v>136</v>
      </c>
      <c r="E218" s="142" t="s">
        <v>19</v>
      </c>
      <c r="F218" s="143" t="s">
        <v>305</v>
      </c>
      <c r="H218" s="144">
        <v>77</v>
      </c>
      <c r="I218" s="145"/>
      <c r="L218" s="141"/>
      <c r="M218" s="146"/>
      <c r="T218" s="147"/>
      <c r="AT218" s="142" t="s">
        <v>136</v>
      </c>
      <c r="AU218" s="142" t="s">
        <v>81</v>
      </c>
      <c r="AV218" s="12" t="s">
        <v>81</v>
      </c>
      <c r="AW218" s="12" t="s">
        <v>32</v>
      </c>
      <c r="AX218" s="12" t="s">
        <v>79</v>
      </c>
      <c r="AY218" s="142" t="s">
        <v>122</v>
      </c>
    </row>
    <row r="219" spans="2:65" s="12" customFormat="1" ht="10.199999999999999">
      <c r="B219" s="141"/>
      <c r="D219" s="135" t="s">
        <v>136</v>
      </c>
      <c r="F219" s="143" t="s">
        <v>316</v>
      </c>
      <c r="H219" s="144">
        <v>88.55</v>
      </c>
      <c r="I219" s="145"/>
      <c r="L219" s="141"/>
      <c r="M219" s="146"/>
      <c r="T219" s="147"/>
      <c r="AT219" s="142" t="s">
        <v>136</v>
      </c>
      <c r="AU219" s="142" t="s">
        <v>81</v>
      </c>
      <c r="AV219" s="12" t="s">
        <v>81</v>
      </c>
      <c r="AW219" s="12" t="s">
        <v>4</v>
      </c>
      <c r="AX219" s="12" t="s">
        <v>79</v>
      </c>
      <c r="AY219" s="142" t="s">
        <v>122</v>
      </c>
    </row>
    <row r="220" spans="2:65" s="1" customFormat="1" ht="16.5" customHeight="1">
      <c r="B220" s="31"/>
      <c r="C220" s="122" t="s">
        <v>317</v>
      </c>
      <c r="D220" s="122" t="s">
        <v>125</v>
      </c>
      <c r="E220" s="123" t="s">
        <v>318</v>
      </c>
      <c r="F220" s="124" t="s">
        <v>319</v>
      </c>
      <c r="G220" s="125" t="s">
        <v>143</v>
      </c>
      <c r="H220" s="126">
        <v>1</v>
      </c>
      <c r="I220" s="127"/>
      <c r="J220" s="128">
        <f>ROUND(I220*H220,2)</f>
        <v>0</v>
      </c>
      <c r="K220" s="124" t="s">
        <v>129</v>
      </c>
      <c r="L220" s="31"/>
      <c r="M220" s="129" t="s">
        <v>19</v>
      </c>
      <c r="N220" s="130" t="s">
        <v>42</v>
      </c>
      <c r="P220" s="131">
        <f>O220*H220</f>
        <v>0</v>
      </c>
      <c r="Q220" s="131">
        <v>0</v>
      </c>
      <c r="R220" s="131">
        <f>Q220*H220</f>
        <v>0</v>
      </c>
      <c r="S220" s="131">
        <v>0</v>
      </c>
      <c r="T220" s="132">
        <f>S220*H220</f>
        <v>0</v>
      </c>
      <c r="AR220" s="133" t="s">
        <v>144</v>
      </c>
      <c r="AT220" s="133" t="s">
        <v>125</v>
      </c>
      <c r="AU220" s="133" t="s">
        <v>81</v>
      </c>
      <c r="AY220" s="16" t="s">
        <v>122</v>
      </c>
      <c r="BE220" s="134">
        <f>IF(N220="základní",J220,0)</f>
        <v>0</v>
      </c>
      <c r="BF220" s="134">
        <f>IF(N220="snížená",J220,0)</f>
        <v>0</v>
      </c>
      <c r="BG220" s="134">
        <f>IF(N220="zákl. přenesená",J220,0)</f>
        <v>0</v>
      </c>
      <c r="BH220" s="134">
        <f>IF(N220="sníž. přenesená",J220,0)</f>
        <v>0</v>
      </c>
      <c r="BI220" s="134">
        <f>IF(N220="nulová",J220,0)</f>
        <v>0</v>
      </c>
      <c r="BJ220" s="16" t="s">
        <v>79</v>
      </c>
      <c r="BK220" s="134">
        <f>ROUND(I220*H220,2)</f>
        <v>0</v>
      </c>
      <c r="BL220" s="16" t="s">
        <v>144</v>
      </c>
      <c r="BM220" s="133" t="s">
        <v>320</v>
      </c>
    </row>
    <row r="221" spans="2:65" s="1" customFormat="1" ht="10.199999999999999">
      <c r="B221" s="31"/>
      <c r="D221" s="135" t="s">
        <v>132</v>
      </c>
      <c r="F221" s="136" t="s">
        <v>321</v>
      </c>
      <c r="I221" s="137"/>
      <c r="L221" s="31"/>
      <c r="M221" s="138"/>
      <c r="T221" s="52"/>
      <c r="AT221" s="16" t="s">
        <v>132</v>
      </c>
      <c r="AU221" s="16" t="s">
        <v>81</v>
      </c>
    </row>
    <row r="222" spans="2:65" s="1" customFormat="1" ht="10.199999999999999">
      <c r="B222" s="31"/>
      <c r="D222" s="139" t="s">
        <v>134</v>
      </c>
      <c r="F222" s="140" t="s">
        <v>322</v>
      </c>
      <c r="I222" s="137"/>
      <c r="L222" s="31"/>
      <c r="M222" s="138"/>
      <c r="T222" s="52"/>
      <c r="AT222" s="16" t="s">
        <v>134</v>
      </c>
      <c r="AU222" s="16" t="s">
        <v>81</v>
      </c>
    </row>
    <row r="223" spans="2:65" s="1" customFormat="1" ht="28.8">
      <c r="B223" s="31"/>
      <c r="D223" s="135" t="s">
        <v>148</v>
      </c>
      <c r="F223" s="148" t="s">
        <v>323</v>
      </c>
      <c r="I223" s="137"/>
      <c r="L223" s="31"/>
      <c r="M223" s="138"/>
      <c r="T223" s="52"/>
      <c r="AT223" s="16" t="s">
        <v>148</v>
      </c>
      <c r="AU223" s="16" t="s">
        <v>81</v>
      </c>
    </row>
    <row r="224" spans="2:65" s="1" customFormat="1" ht="24.15" customHeight="1">
      <c r="B224" s="31"/>
      <c r="C224" s="156" t="s">
        <v>324</v>
      </c>
      <c r="D224" s="156" t="s">
        <v>208</v>
      </c>
      <c r="E224" s="157" t="s">
        <v>325</v>
      </c>
      <c r="F224" s="158" t="s">
        <v>326</v>
      </c>
      <c r="G224" s="159" t="s">
        <v>327</v>
      </c>
      <c r="H224" s="160">
        <v>1</v>
      </c>
      <c r="I224" s="161"/>
      <c r="J224" s="162">
        <f>ROUND(I224*H224,2)</f>
        <v>0</v>
      </c>
      <c r="K224" s="158" t="s">
        <v>19</v>
      </c>
      <c r="L224" s="163"/>
      <c r="M224" s="164" t="s">
        <v>19</v>
      </c>
      <c r="N224" s="165" t="s">
        <v>42</v>
      </c>
      <c r="P224" s="131">
        <f>O224*H224</f>
        <v>0</v>
      </c>
      <c r="Q224" s="131">
        <v>0</v>
      </c>
      <c r="R224" s="131">
        <f>Q224*H224</f>
        <v>0</v>
      </c>
      <c r="S224" s="131">
        <v>0</v>
      </c>
      <c r="T224" s="132">
        <f>S224*H224</f>
        <v>0</v>
      </c>
      <c r="AR224" s="133" t="s">
        <v>211</v>
      </c>
      <c r="AT224" s="133" t="s">
        <v>208</v>
      </c>
      <c r="AU224" s="133" t="s">
        <v>81</v>
      </c>
      <c r="AY224" s="16" t="s">
        <v>122</v>
      </c>
      <c r="BE224" s="134">
        <f>IF(N224="základní",J224,0)</f>
        <v>0</v>
      </c>
      <c r="BF224" s="134">
        <f>IF(N224="snížená",J224,0)</f>
        <v>0</v>
      </c>
      <c r="BG224" s="134">
        <f>IF(N224="zákl. přenesená",J224,0)</f>
        <v>0</v>
      </c>
      <c r="BH224" s="134">
        <f>IF(N224="sníž. přenesená",J224,0)</f>
        <v>0</v>
      </c>
      <c r="BI224" s="134">
        <f>IF(N224="nulová",J224,0)</f>
        <v>0</v>
      </c>
      <c r="BJ224" s="16" t="s">
        <v>79</v>
      </c>
      <c r="BK224" s="134">
        <f>ROUND(I224*H224,2)</f>
        <v>0</v>
      </c>
      <c r="BL224" s="16" t="s">
        <v>144</v>
      </c>
      <c r="BM224" s="133" t="s">
        <v>328</v>
      </c>
    </row>
    <row r="225" spans="2:65" s="1" customFormat="1" ht="10.199999999999999">
      <c r="B225" s="31"/>
      <c r="D225" s="135" t="s">
        <v>132</v>
      </c>
      <c r="F225" s="136" t="s">
        <v>326</v>
      </c>
      <c r="I225" s="137"/>
      <c r="L225" s="31"/>
      <c r="M225" s="138"/>
      <c r="T225" s="52"/>
      <c r="AT225" s="16" t="s">
        <v>132</v>
      </c>
      <c r="AU225" s="16" t="s">
        <v>81</v>
      </c>
    </row>
    <row r="226" spans="2:65" s="1" customFormat="1" ht="16.5" customHeight="1">
      <c r="B226" s="31"/>
      <c r="C226" s="122" t="s">
        <v>329</v>
      </c>
      <c r="D226" s="122" t="s">
        <v>125</v>
      </c>
      <c r="E226" s="123" t="s">
        <v>330</v>
      </c>
      <c r="F226" s="124" t="s">
        <v>331</v>
      </c>
      <c r="G226" s="125" t="s">
        <v>332</v>
      </c>
      <c r="H226" s="126">
        <v>72</v>
      </c>
      <c r="I226" s="127"/>
      <c r="J226" s="128">
        <f>ROUND(I226*H226,2)</f>
        <v>0</v>
      </c>
      <c r="K226" s="124" t="s">
        <v>19</v>
      </c>
      <c r="L226" s="31"/>
      <c r="M226" s="129" t="s">
        <v>19</v>
      </c>
      <c r="N226" s="130" t="s">
        <v>42</v>
      </c>
      <c r="P226" s="131">
        <f>O226*H226</f>
        <v>0</v>
      </c>
      <c r="Q226" s="131">
        <v>0</v>
      </c>
      <c r="R226" s="131">
        <f>Q226*H226</f>
        <v>0</v>
      </c>
      <c r="S226" s="131">
        <v>0</v>
      </c>
      <c r="T226" s="132">
        <f>S226*H226</f>
        <v>0</v>
      </c>
      <c r="AR226" s="133" t="s">
        <v>144</v>
      </c>
      <c r="AT226" s="133" t="s">
        <v>125</v>
      </c>
      <c r="AU226" s="133" t="s">
        <v>81</v>
      </c>
      <c r="AY226" s="16" t="s">
        <v>122</v>
      </c>
      <c r="BE226" s="134">
        <f>IF(N226="základní",J226,0)</f>
        <v>0</v>
      </c>
      <c r="BF226" s="134">
        <f>IF(N226="snížená",J226,0)</f>
        <v>0</v>
      </c>
      <c r="BG226" s="134">
        <f>IF(N226="zákl. přenesená",J226,0)</f>
        <v>0</v>
      </c>
      <c r="BH226" s="134">
        <f>IF(N226="sníž. přenesená",J226,0)</f>
        <v>0</v>
      </c>
      <c r="BI226" s="134">
        <f>IF(N226="nulová",J226,0)</f>
        <v>0</v>
      </c>
      <c r="BJ226" s="16" t="s">
        <v>79</v>
      </c>
      <c r="BK226" s="134">
        <f>ROUND(I226*H226,2)</f>
        <v>0</v>
      </c>
      <c r="BL226" s="16" t="s">
        <v>144</v>
      </c>
      <c r="BM226" s="133" t="s">
        <v>333</v>
      </c>
    </row>
    <row r="227" spans="2:65" s="1" customFormat="1" ht="10.199999999999999">
      <c r="B227" s="31"/>
      <c r="D227" s="135" t="s">
        <v>132</v>
      </c>
      <c r="F227" s="136" t="s">
        <v>334</v>
      </c>
      <c r="I227" s="137"/>
      <c r="L227" s="31"/>
      <c r="M227" s="138"/>
      <c r="T227" s="52"/>
      <c r="AT227" s="16" t="s">
        <v>132</v>
      </c>
      <c r="AU227" s="16" t="s">
        <v>81</v>
      </c>
    </row>
    <row r="228" spans="2:65" s="1" customFormat="1" ht="19.2">
      <c r="B228" s="31"/>
      <c r="D228" s="135" t="s">
        <v>148</v>
      </c>
      <c r="F228" s="148" t="s">
        <v>335</v>
      </c>
      <c r="I228" s="137"/>
      <c r="L228" s="31"/>
      <c r="M228" s="138"/>
      <c r="T228" s="52"/>
      <c r="AT228" s="16" t="s">
        <v>148</v>
      </c>
      <c r="AU228" s="16" t="s">
        <v>81</v>
      </c>
    </row>
    <row r="229" spans="2:65" s="1" customFormat="1" ht="16.5" customHeight="1">
      <c r="B229" s="31"/>
      <c r="C229" s="156" t="s">
        <v>336</v>
      </c>
      <c r="D229" s="156" t="s">
        <v>208</v>
      </c>
      <c r="E229" s="157" t="s">
        <v>337</v>
      </c>
      <c r="F229" s="158" t="s">
        <v>338</v>
      </c>
      <c r="G229" s="159" t="s">
        <v>143</v>
      </c>
      <c r="H229" s="160">
        <v>72</v>
      </c>
      <c r="I229" s="161"/>
      <c r="J229" s="162">
        <f>ROUND(I229*H229,2)</f>
        <v>0</v>
      </c>
      <c r="K229" s="158" t="s">
        <v>129</v>
      </c>
      <c r="L229" s="163"/>
      <c r="M229" s="164" t="s">
        <v>19</v>
      </c>
      <c r="N229" s="165" t="s">
        <v>42</v>
      </c>
      <c r="P229" s="131">
        <f>O229*H229</f>
        <v>0</v>
      </c>
      <c r="Q229" s="131">
        <v>0</v>
      </c>
      <c r="R229" s="131">
        <f>Q229*H229</f>
        <v>0</v>
      </c>
      <c r="S229" s="131">
        <v>0</v>
      </c>
      <c r="T229" s="132">
        <f>S229*H229</f>
        <v>0</v>
      </c>
      <c r="AR229" s="133" t="s">
        <v>211</v>
      </c>
      <c r="AT229" s="133" t="s">
        <v>208</v>
      </c>
      <c r="AU229" s="133" t="s">
        <v>81</v>
      </c>
      <c r="AY229" s="16" t="s">
        <v>122</v>
      </c>
      <c r="BE229" s="134">
        <f>IF(N229="základní",J229,0)</f>
        <v>0</v>
      </c>
      <c r="BF229" s="134">
        <f>IF(N229="snížená",J229,0)</f>
        <v>0</v>
      </c>
      <c r="BG229" s="134">
        <f>IF(N229="zákl. přenesená",J229,0)</f>
        <v>0</v>
      </c>
      <c r="BH229" s="134">
        <f>IF(N229="sníž. přenesená",J229,0)</f>
        <v>0</v>
      </c>
      <c r="BI229" s="134">
        <f>IF(N229="nulová",J229,0)</f>
        <v>0</v>
      </c>
      <c r="BJ229" s="16" t="s">
        <v>79</v>
      </c>
      <c r="BK229" s="134">
        <f>ROUND(I229*H229,2)</f>
        <v>0</v>
      </c>
      <c r="BL229" s="16" t="s">
        <v>144</v>
      </c>
      <c r="BM229" s="133" t="s">
        <v>339</v>
      </c>
    </row>
    <row r="230" spans="2:65" s="1" customFormat="1" ht="10.199999999999999">
      <c r="B230" s="31"/>
      <c r="D230" s="135" t="s">
        <v>132</v>
      </c>
      <c r="F230" s="136" t="s">
        <v>338</v>
      </c>
      <c r="I230" s="137"/>
      <c r="L230" s="31"/>
      <c r="M230" s="138"/>
      <c r="T230" s="52"/>
      <c r="AT230" s="16" t="s">
        <v>132</v>
      </c>
      <c r="AU230" s="16" t="s">
        <v>81</v>
      </c>
    </row>
    <row r="231" spans="2:65" s="1" customFormat="1" ht="24.15" customHeight="1">
      <c r="B231" s="31"/>
      <c r="C231" s="156" t="s">
        <v>211</v>
      </c>
      <c r="D231" s="156" t="s">
        <v>208</v>
      </c>
      <c r="E231" s="157" t="s">
        <v>340</v>
      </c>
      <c r="F231" s="158" t="s">
        <v>341</v>
      </c>
      <c r="G231" s="159" t="s">
        <v>342</v>
      </c>
      <c r="H231" s="160">
        <v>1</v>
      </c>
      <c r="I231" s="161"/>
      <c r="J231" s="162">
        <f>ROUND(I231*H231,2)</f>
        <v>0</v>
      </c>
      <c r="K231" s="158" t="s">
        <v>129</v>
      </c>
      <c r="L231" s="163"/>
      <c r="M231" s="164" t="s">
        <v>19</v>
      </c>
      <c r="N231" s="165" t="s">
        <v>42</v>
      </c>
      <c r="P231" s="131">
        <f>O231*H231</f>
        <v>0</v>
      </c>
      <c r="Q231" s="131">
        <v>3.16E-3</v>
      </c>
      <c r="R231" s="131">
        <f>Q231*H231</f>
        <v>3.16E-3</v>
      </c>
      <c r="S231" s="131">
        <v>0</v>
      </c>
      <c r="T231" s="132">
        <f>S231*H231</f>
        <v>0</v>
      </c>
      <c r="AR231" s="133" t="s">
        <v>211</v>
      </c>
      <c r="AT231" s="133" t="s">
        <v>208</v>
      </c>
      <c r="AU231" s="133" t="s">
        <v>81</v>
      </c>
      <c r="AY231" s="16" t="s">
        <v>122</v>
      </c>
      <c r="BE231" s="134">
        <f>IF(N231="základní",J231,0)</f>
        <v>0</v>
      </c>
      <c r="BF231" s="134">
        <f>IF(N231="snížená",J231,0)</f>
        <v>0</v>
      </c>
      <c r="BG231" s="134">
        <f>IF(N231="zákl. přenesená",J231,0)</f>
        <v>0</v>
      </c>
      <c r="BH231" s="134">
        <f>IF(N231="sníž. přenesená",J231,0)</f>
        <v>0</v>
      </c>
      <c r="BI231" s="134">
        <f>IF(N231="nulová",J231,0)</f>
        <v>0</v>
      </c>
      <c r="BJ231" s="16" t="s">
        <v>79</v>
      </c>
      <c r="BK231" s="134">
        <f>ROUND(I231*H231,2)</f>
        <v>0</v>
      </c>
      <c r="BL231" s="16" t="s">
        <v>144</v>
      </c>
      <c r="BM231" s="133" t="s">
        <v>343</v>
      </c>
    </row>
    <row r="232" spans="2:65" s="1" customFormat="1" ht="10.199999999999999">
      <c r="B232" s="31"/>
      <c r="D232" s="135" t="s">
        <v>132</v>
      </c>
      <c r="F232" s="136" t="s">
        <v>341</v>
      </c>
      <c r="I232" s="137"/>
      <c r="L232" s="31"/>
      <c r="M232" s="138"/>
      <c r="T232" s="52"/>
      <c r="AT232" s="16" t="s">
        <v>132</v>
      </c>
      <c r="AU232" s="16" t="s">
        <v>81</v>
      </c>
    </row>
    <row r="233" spans="2:65" s="1" customFormat="1" ht="16.5" customHeight="1">
      <c r="B233" s="31"/>
      <c r="C233" s="122" t="s">
        <v>344</v>
      </c>
      <c r="D233" s="122" t="s">
        <v>125</v>
      </c>
      <c r="E233" s="123" t="s">
        <v>345</v>
      </c>
      <c r="F233" s="124" t="s">
        <v>346</v>
      </c>
      <c r="G233" s="125" t="s">
        <v>143</v>
      </c>
      <c r="H233" s="126">
        <v>1</v>
      </c>
      <c r="I233" s="127"/>
      <c r="J233" s="128">
        <f>ROUND(I233*H233,2)</f>
        <v>0</v>
      </c>
      <c r="K233" s="124" t="s">
        <v>129</v>
      </c>
      <c r="L233" s="31"/>
      <c r="M233" s="129" t="s">
        <v>19</v>
      </c>
      <c r="N233" s="130" t="s">
        <v>42</v>
      </c>
      <c r="P233" s="131">
        <f>O233*H233</f>
        <v>0</v>
      </c>
      <c r="Q233" s="131">
        <v>0</v>
      </c>
      <c r="R233" s="131">
        <f>Q233*H233</f>
        <v>0</v>
      </c>
      <c r="S233" s="131">
        <v>0</v>
      </c>
      <c r="T233" s="132">
        <f>S233*H233</f>
        <v>0</v>
      </c>
      <c r="AR233" s="133" t="s">
        <v>144</v>
      </c>
      <c r="AT233" s="133" t="s">
        <v>125</v>
      </c>
      <c r="AU233" s="133" t="s">
        <v>81</v>
      </c>
      <c r="AY233" s="16" t="s">
        <v>122</v>
      </c>
      <c r="BE233" s="134">
        <f>IF(N233="základní",J233,0)</f>
        <v>0</v>
      </c>
      <c r="BF233" s="134">
        <f>IF(N233="snížená",J233,0)</f>
        <v>0</v>
      </c>
      <c r="BG233" s="134">
        <f>IF(N233="zákl. přenesená",J233,0)</f>
        <v>0</v>
      </c>
      <c r="BH233" s="134">
        <f>IF(N233="sníž. přenesená",J233,0)</f>
        <v>0</v>
      </c>
      <c r="BI233" s="134">
        <f>IF(N233="nulová",J233,0)</f>
        <v>0</v>
      </c>
      <c r="BJ233" s="16" t="s">
        <v>79</v>
      </c>
      <c r="BK233" s="134">
        <f>ROUND(I233*H233,2)</f>
        <v>0</v>
      </c>
      <c r="BL233" s="16" t="s">
        <v>144</v>
      </c>
      <c r="BM233" s="133" t="s">
        <v>347</v>
      </c>
    </row>
    <row r="234" spans="2:65" s="1" customFormat="1" ht="19.2">
      <c r="B234" s="31"/>
      <c r="D234" s="135" t="s">
        <v>132</v>
      </c>
      <c r="F234" s="136" t="s">
        <v>348</v>
      </c>
      <c r="I234" s="137"/>
      <c r="L234" s="31"/>
      <c r="M234" s="138"/>
      <c r="T234" s="52"/>
      <c r="AT234" s="16" t="s">
        <v>132</v>
      </c>
      <c r="AU234" s="16" t="s">
        <v>81</v>
      </c>
    </row>
    <row r="235" spans="2:65" s="1" customFormat="1" ht="10.199999999999999">
      <c r="B235" s="31"/>
      <c r="D235" s="139" t="s">
        <v>134</v>
      </c>
      <c r="F235" s="140" t="s">
        <v>349</v>
      </c>
      <c r="I235" s="137"/>
      <c r="L235" s="31"/>
      <c r="M235" s="138"/>
      <c r="T235" s="52"/>
      <c r="AT235" s="16" t="s">
        <v>134</v>
      </c>
      <c r="AU235" s="16" t="s">
        <v>81</v>
      </c>
    </row>
    <row r="236" spans="2:65" s="1" customFormat="1" ht="19.2">
      <c r="B236" s="31"/>
      <c r="D236" s="135" t="s">
        <v>148</v>
      </c>
      <c r="F236" s="148" t="s">
        <v>350</v>
      </c>
      <c r="I236" s="137"/>
      <c r="L236" s="31"/>
      <c r="M236" s="138"/>
      <c r="T236" s="52"/>
      <c r="AT236" s="16" t="s">
        <v>148</v>
      </c>
      <c r="AU236" s="16" t="s">
        <v>81</v>
      </c>
    </row>
    <row r="237" spans="2:65" s="1" customFormat="1" ht="16.5" customHeight="1">
      <c r="B237" s="31"/>
      <c r="C237" s="122" t="s">
        <v>351</v>
      </c>
      <c r="D237" s="122" t="s">
        <v>125</v>
      </c>
      <c r="E237" s="123" t="s">
        <v>352</v>
      </c>
      <c r="F237" s="124" t="s">
        <v>353</v>
      </c>
      <c r="G237" s="125" t="s">
        <v>143</v>
      </c>
      <c r="H237" s="126">
        <v>3</v>
      </c>
      <c r="I237" s="127"/>
      <c r="J237" s="128">
        <f>ROUND(I237*H237,2)</f>
        <v>0</v>
      </c>
      <c r="K237" s="124" t="s">
        <v>129</v>
      </c>
      <c r="L237" s="31"/>
      <c r="M237" s="129" t="s">
        <v>19</v>
      </c>
      <c r="N237" s="130" t="s">
        <v>42</v>
      </c>
      <c r="P237" s="131">
        <f>O237*H237</f>
        <v>0</v>
      </c>
      <c r="Q237" s="131">
        <v>0</v>
      </c>
      <c r="R237" s="131">
        <f>Q237*H237</f>
        <v>0</v>
      </c>
      <c r="S237" s="131">
        <v>0</v>
      </c>
      <c r="T237" s="132">
        <f>S237*H237</f>
        <v>0</v>
      </c>
      <c r="AR237" s="133" t="s">
        <v>144</v>
      </c>
      <c r="AT237" s="133" t="s">
        <v>125</v>
      </c>
      <c r="AU237" s="133" t="s">
        <v>81</v>
      </c>
      <c r="AY237" s="16" t="s">
        <v>122</v>
      </c>
      <c r="BE237" s="134">
        <f>IF(N237="základní",J237,0)</f>
        <v>0</v>
      </c>
      <c r="BF237" s="134">
        <f>IF(N237="snížená",J237,0)</f>
        <v>0</v>
      </c>
      <c r="BG237" s="134">
        <f>IF(N237="zákl. přenesená",J237,0)</f>
        <v>0</v>
      </c>
      <c r="BH237" s="134">
        <f>IF(N237="sníž. přenesená",J237,0)</f>
        <v>0</v>
      </c>
      <c r="BI237" s="134">
        <f>IF(N237="nulová",J237,0)</f>
        <v>0</v>
      </c>
      <c r="BJ237" s="16" t="s">
        <v>79</v>
      </c>
      <c r="BK237" s="134">
        <f>ROUND(I237*H237,2)</f>
        <v>0</v>
      </c>
      <c r="BL237" s="16" t="s">
        <v>144</v>
      </c>
      <c r="BM237" s="133" t="s">
        <v>354</v>
      </c>
    </row>
    <row r="238" spans="2:65" s="1" customFormat="1" ht="10.199999999999999">
      <c r="B238" s="31"/>
      <c r="D238" s="135" t="s">
        <v>132</v>
      </c>
      <c r="F238" s="136" t="s">
        <v>355</v>
      </c>
      <c r="I238" s="137"/>
      <c r="L238" s="31"/>
      <c r="M238" s="138"/>
      <c r="T238" s="52"/>
      <c r="AT238" s="16" t="s">
        <v>132</v>
      </c>
      <c r="AU238" s="16" t="s">
        <v>81</v>
      </c>
    </row>
    <row r="239" spans="2:65" s="1" customFormat="1" ht="10.199999999999999">
      <c r="B239" s="31"/>
      <c r="D239" s="139" t="s">
        <v>134</v>
      </c>
      <c r="F239" s="140" t="s">
        <v>356</v>
      </c>
      <c r="I239" s="137"/>
      <c r="L239" s="31"/>
      <c r="M239" s="138"/>
      <c r="T239" s="52"/>
      <c r="AT239" s="16" t="s">
        <v>134</v>
      </c>
      <c r="AU239" s="16" t="s">
        <v>81</v>
      </c>
    </row>
    <row r="240" spans="2:65" s="1" customFormat="1" ht="28.8">
      <c r="B240" s="31"/>
      <c r="D240" s="135" t="s">
        <v>148</v>
      </c>
      <c r="F240" s="148" t="s">
        <v>357</v>
      </c>
      <c r="I240" s="137"/>
      <c r="L240" s="31"/>
      <c r="M240" s="138"/>
      <c r="T240" s="52"/>
      <c r="AT240" s="16" t="s">
        <v>148</v>
      </c>
      <c r="AU240" s="16" t="s">
        <v>81</v>
      </c>
    </row>
    <row r="241" spans="2:65" s="12" customFormat="1" ht="10.199999999999999">
      <c r="B241" s="141"/>
      <c r="D241" s="135" t="s">
        <v>136</v>
      </c>
      <c r="E241" s="142" t="s">
        <v>19</v>
      </c>
      <c r="F241" s="143" t="s">
        <v>358</v>
      </c>
      <c r="H241" s="144">
        <v>3</v>
      </c>
      <c r="I241" s="145"/>
      <c r="L241" s="141"/>
      <c r="M241" s="146"/>
      <c r="T241" s="147"/>
      <c r="AT241" s="142" t="s">
        <v>136</v>
      </c>
      <c r="AU241" s="142" t="s">
        <v>81</v>
      </c>
      <c r="AV241" s="12" t="s">
        <v>81</v>
      </c>
      <c r="AW241" s="12" t="s">
        <v>32</v>
      </c>
      <c r="AX241" s="12" t="s">
        <v>79</v>
      </c>
      <c r="AY241" s="142" t="s">
        <v>122</v>
      </c>
    </row>
    <row r="242" spans="2:65" s="1" customFormat="1" ht="16.5" customHeight="1">
      <c r="B242" s="31"/>
      <c r="C242" s="156" t="s">
        <v>359</v>
      </c>
      <c r="D242" s="156" t="s">
        <v>208</v>
      </c>
      <c r="E242" s="157" t="s">
        <v>360</v>
      </c>
      <c r="F242" s="158" t="s">
        <v>361</v>
      </c>
      <c r="G242" s="159" t="s">
        <v>143</v>
      </c>
      <c r="H242" s="160">
        <v>3</v>
      </c>
      <c r="I242" s="161"/>
      <c r="J242" s="162">
        <f>ROUND(I242*H242,2)</f>
        <v>0</v>
      </c>
      <c r="K242" s="158" t="s">
        <v>129</v>
      </c>
      <c r="L242" s="163"/>
      <c r="M242" s="164" t="s">
        <v>19</v>
      </c>
      <c r="N242" s="165" t="s">
        <v>42</v>
      </c>
      <c r="P242" s="131">
        <f>O242*H242</f>
        <v>0</v>
      </c>
      <c r="Q242" s="131">
        <v>2.9E-4</v>
      </c>
      <c r="R242" s="131">
        <f>Q242*H242</f>
        <v>8.7000000000000001E-4</v>
      </c>
      <c r="S242" s="131">
        <v>0</v>
      </c>
      <c r="T242" s="132">
        <f>S242*H242</f>
        <v>0</v>
      </c>
      <c r="AR242" s="133" t="s">
        <v>211</v>
      </c>
      <c r="AT242" s="133" t="s">
        <v>208</v>
      </c>
      <c r="AU242" s="133" t="s">
        <v>81</v>
      </c>
      <c r="AY242" s="16" t="s">
        <v>122</v>
      </c>
      <c r="BE242" s="134">
        <f>IF(N242="základní",J242,0)</f>
        <v>0</v>
      </c>
      <c r="BF242" s="134">
        <f>IF(N242="snížená",J242,0)</f>
        <v>0</v>
      </c>
      <c r="BG242" s="134">
        <f>IF(N242="zákl. přenesená",J242,0)</f>
        <v>0</v>
      </c>
      <c r="BH242" s="134">
        <f>IF(N242="sníž. přenesená",J242,0)</f>
        <v>0</v>
      </c>
      <c r="BI242" s="134">
        <f>IF(N242="nulová",J242,0)</f>
        <v>0</v>
      </c>
      <c r="BJ242" s="16" t="s">
        <v>79</v>
      </c>
      <c r="BK242" s="134">
        <f>ROUND(I242*H242,2)</f>
        <v>0</v>
      </c>
      <c r="BL242" s="16" t="s">
        <v>144</v>
      </c>
      <c r="BM242" s="133" t="s">
        <v>362</v>
      </c>
    </row>
    <row r="243" spans="2:65" s="1" customFormat="1" ht="10.199999999999999">
      <c r="B243" s="31"/>
      <c r="D243" s="135" t="s">
        <v>132</v>
      </c>
      <c r="F243" s="136" t="s">
        <v>361</v>
      </c>
      <c r="I243" s="137"/>
      <c r="L243" s="31"/>
      <c r="M243" s="138"/>
      <c r="T243" s="52"/>
      <c r="AT243" s="16" t="s">
        <v>132</v>
      </c>
      <c r="AU243" s="16" t="s">
        <v>81</v>
      </c>
    </row>
    <row r="244" spans="2:65" s="1" customFormat="1" ht="16.5" customHeight="1">
      <c r="B244" s="31"/>
      <c r="C244" s="122" t="s">
        <v>363</v>
      </c>
      <c r="D244" s="122" t="s">
        <v>125</v>
      </c>
      <c r="E244" s="123" t="s">
        <v>364</v>
      </c>
      <c r="F244" s="124" t="s">
        <v>365</v>
      </c>
      <c r="G244" s="125" t="s">
        <v>143</v>
      </c>
      <c r="H244" s="126">
        <v>1</v>
      </c>
      <c r="I244" s="127"/>
      <c r="J244" s="128">
        <f>ROUND(I244*H244,2)</f>
        <v>0</v>
      </c>
      <c r="K244" s="124" t="s">
        <v>129</v>
      </c>
      <c r="L244" s="31"/>
      <c r="M244" s="129" t="s">
        <v>19</v>
      </c>
      <c r="N244" s="130" t="s">
        <v>42</v>
      </c>
      <c r="P244" s="131">
        <f>O244*H244</f>
        <v>0</v>
      </c>
      <c r="Q244" s="131">
        <v>0</v>
      </c>
      <c r="R244" s="131">
        <f>Q244*H244</f>
        <v>0</v>
      </c>
      <c r="S244" s="131">
        <v>0</v>
      </c>
      <c r="T244" s="132">
        <f>S244*H244</f>
        <v>0</v>
      </c>
      <c r="AR244" s="133" t="s">
        <v>144</v>
      </c>
      <c r="AT244" s="133" t="s">
        <v>125</v>
      </c>
      <c r="AU244" s="133" t="s">
        <v>81</v>
      </c>
      <c r="AY244" s="16" t="s">
        <v>122</v>
      </c>
      <c r="BE244" s="134">
        <f>IF(N244="základní",J244,0)</f>
        <v>0</v>
      </c>
      <c r="BF244" s="134">
        <f>IF(N244="snížená",J244,0)</f>
        <v>0</v>
      </c>
      <c r="BG244" s="134">
        <f>IF(N244="zákl. přenesená",J244,0)</f>
        <v>0</v>
      </c>
      <c r="BH244" s="134">
        <f>IF(N244="sníž. přenesená",J244,0)</f>
        <v>0</v>
      </c>
      <c r="BI244" s="134">
        <f>IF(N244="nulová",J244,0)</f>
        <v>0</v>
      </c>
      <c r="BJ244" s="16" t="s">
        <v>79</v>
      </c>
      <c r="BK244" s="134">
        <f>ROUND(I244*H244,2)</f>
        <v>0</v>
      </c>
      <c r="BL244" s="16" t="s">
        <v>144</v>
      </c>
      <c r="BM244" s="133" t="s">
        <v>366</v>
      </c>
    </row>
    <row r="245" spans="2:65" s="1" customFormat="1" ht="10.199999999999999">
      <c r="B245" s="31"/>
      <c r="D245" s="135" t="s">
        <v>132</v>
      </c>
      <c r="F245" s="136" t="s">
        <v>367</v>
      </c>
      <c r="I245" s="137"/>
      <c r="L245" s="31"/>
      <c r="M245" s="138"/>
      <c r="T245" s="52"/>
      <c r="AT245" s="16" t="s">
        <v>132</v>
      </c>
      <c r="AU245" s="16" t="s">
        <v>81</v>
      </c>
    </row>
    <row r="246" spans="2:65" s="1" customFormat="1" ht="10.199999999999999">
      <c r="B246" s="31"/>
      <c r="D246" s="139" t="s">
        <v>134</v>
      </c>
      <c r="F246" s="140" t="s">
        <v>368</v>
      </c>
      <c r="I246" s="137"/>
      <c r="L246" s="31"/>
      <c r="M246" s="138"/>
      <c r="T246" s="52"/>
      <c r="AT246" s="16" t="s">
        <v>134</v>
      </c>
      <c r="AU246" s="16" t="s">
        <v>81</v>
      </c>
    </row>
    <row r="247" spans="2:65" s="1" customFormat="1" ht="28.8">
      <c r="B247" s="31"/>
      <c r="D247" s="135" t="s">
        <v>148</v>
      </c>
      <c r="F247" s="148" t="s">
        <v>369</v>
      </c>
      <c r="I247" s="137"/>
      <c r="L247" s="31"/>
      <c r="M247" s="138"/>
      <c r="T247" s="52"/>
      <c r="AT247" s="16" t="s">
        <v>148</v>
      </c>
      <c r="AU247" s="16" t="s">
        <v>81</v>
      </c>
    </row>
    <row r="248" spans="2:65" s="1" customFormat="1" ht="16.5" customHeight="1">
      <c r="B248" s="31"/>
      <c r="C248" s="156" t="s">
        <v>370</v>
      </c>
      <c r="D248" s="156" t="s">
        <v>208</v>
      </c>
      <c r="E248" s="157" t="s">
        <v>371</v>
      </c>
      <c r="F248" s="158" t="s">
        <v>372</v>
      </c>
      <c r="G248" s="159" t="s">
        <v>143</v>
      </c>
      <c r="H248" s="160">
        <v>1</v>
      </c>
      <c r="I248" s="161"/>
      <c r="J248" s="162">
        <f>ROUND(I248*H248,2)</f>
        <v>0</v>
      </c>
      <c r="K248" s="158" t="s">
        <v>19</v>
      </c>
      <c r="L248" s="163"/>
      <c r="M248" s="164" t="s">
        <v>19</v>
      </c>
      <c r="N248" s="165" t="s">
        <v>42</v>
      </c>
      <c r="P248" s="131">
        <f>O248*H248</f>
        <v>0</v>
      </c>
      <c r="Q248" s="131">
        <v>0</v>
      </c>
      <c r="R248" s="131">
        <f>Q248*H248</f>
        <v>0</v>
      </c>
      <c r="S248" s="131">
        <v>0</v>
      </c>
      <c r="T248" s="132">
        <f>S248*H248</f>
        <v>0</v>
      </c>
      <c r="AR248" s="133" t="s">
        <v>211</v>
      </c>
      <c r="AT248" s="133" t="s">
        <v>208</v>
      </c>
      <c r="AU248" s="133" t="s">
        <v>81</v>
      </c>
      <c r="AY248" s="16" t="s">
        <v>122</v>
      </c>
      <c r="BE248" s="134">
        <f>IF(N248="základní",J248,0)</f>
        <v>0</v>
      </c>
      <c r="BF248" s="134">
        <f>IF(N248="snížená",J248,0)</f>
        <v>0</v>
      </c>
      <c r="BG248" s="134">
        <f>IF(N248="zákl. přenesená",J248,0)</f>
        <v>0</v>
      </c>
      <c r="BH248" s="134">
        <f>IF(N248="sníž. přenesená",J248,0)</f>
        <v>0</v>
      </c>
      <c r="BI248" s="134">
        <f>IF(N248="nulová",J248,0)</f>
        <v>0</v>
      </c>
      <c r="BJ248" s="16" t="s">
        <v>79</v>
      </c>
      <c r="BK248" s="134">
        <f>ROUND(I248*H248,2)</f>
        <v>0</v>
      </c>
      <c r="BL248" s="16" t="s">
        <v>144</v>
      </c>
      <c r="BM248" s="133" t="s">
        <v>373</v>
      </c>
    </row>
    <row r="249" spans="2:65" s="1" customFormat="1" ht="10.199999999999999">
      <c r="B249" s="31"/>
      <c r="D249" s="135" t="s">
        <v>132</v>
      </c>
      <c r="F249" s="136" t="s">
        <v>372</v>
      </c>
      <c r="I249" s="137"/>
      <c r="L249" s="31"/>
      <c r="M249" s="138"/>
      <c r="T249" s="52"/>
      <c r="AT249" s="16" t="s">
        <v>132</v>
      </c>
      <c r="AU249" s="16" t="s">
        <v>81</v>
      </c>
    </row>
    <row r="250" spans="2:65" s="1" customFormat="1" ht="16.5" customHeight="1">
      <c r="B250" s="31"/>
      <c r="C250" s="122" t="s">
        <v>374</v>
      </c>
      <c r="D250" s="122" t="s">
        <v>125</v>
      </c>
      <c r="E250" s="123" t="s">
        <v>375</v>
      </c>
      <c r="F250" s="124" t="s">
        <v>376</v>
      </c>
      <c r="G250" s="125" t="s">
        <v>143</v>
      </c>
      <c r="H250" s="126">
        <v>1</v>
      </c>
      <c r="I250" s="127"/>
      <c r="J250" s="128">
        <f>ROUND(I250*H250,2)</f>
        <v>0</v>
      </c>
      <c r="K250" s="124" t="s">
        <v>129</v>
      </c>
      <c r="L250" s="31"/>
      <c r="M250" s="129" t="s">
        <v>19</v>
      </c>
      <c r="N250" s="130" t="s">
        <v>42</v>
      </c>
      <c r="P250" s="131">
        <f>O250*H250</f>
        <v>0</v>
      </c>
      <c r="Q250" s="131">
        <v>0</v>
      </c>
      <c r="R250" s="131">
        <f>Q250*H250</f>
        <v>0</v>
      </c>
      <c r="S250" s="131">
        <v>0</v>
      </c>
      <c r="T250" s="132">
        <f>S250*H250</f>
        <v>0</v>
      </c>
      <c r="AR250" s="133" t="s">
        <v>144</v>
      </c>
      <c r="AT250" s="133" t="s">
        <v>125</v>
      </c>
      <c r="AU250" s="133" t="s">
        <v>81</v>
      </c>
      <c r="AY250" s="16" t="s">
        <v>122</v>
      </c>
      <c r="BE250" s="134">
        <f>IF(N250="základní",J250,0)</f>
        <v>0</v>
      </c>
      <c r="BF250" s="134">
        <f>IF(N250="snížená",J250,0)</f>
        <v>0</v>
      </c>
      <c r="BG250" s="134">
        <f>IF(N250="zákl. přenesená",J250,0)</f>
        <v>0</v>
      </c>
      <c r="BH250" s="134">
        <f>IF(N250="sníž. přenesená",J250,0)</f>
        <v>0</v>
      </c>
      <c r="BI250" s="134">
        <f>IF(N250="nulová",J250,0)</f>
        <v>0</v>
      </c>
      <c r="BJ250" s="16" t="s">
        <v>79</v>
      </c>
      <c r="BK250" s="134">
        <f>ROUND(I250*H250,2)</f>
        <v>0</v>
      </c>
      <c r="BL250" s="16" t="s">
        <v>144</v>
      </c>
      <c r="BM250" s="133" t="s">
        <v>377</v>
      </c>
    </row>
    <row r="251" spans="2:65" s="1" customFormat="1" ht="10.199999999999999">
      <c r="B251" s="31"/>
      <c r="D251" s="135" t="s">
        <v>132</v>
      </c>
      <c r="F251" s="136" t="s">
        <v>378</v>
      </c>
      <c r="I251" s="137"/>
      <c r="L251" s="31"/>
      <c r="M251" s="138"/>
      <c r="T251" s="52"/>
      <c r="AT251" s="16" t="s">
        <v>132</v>
      </c>
      <c r="AU251" s="16" t="s">
        <v>81</v>
      </c>
    </row>
    <row r="252" spans="2:65" s="1" customFormat="1" ht="10.199999999999999">
      <c r="B252" s="31"/>
      <c r="D252" s="139" t="s">
        <v>134</v>
      </c>
      <c r="F252" s="140" t="s">
        <v>379</v>
      </c>
      <c r="I252" s="137"/>
      <c r="L252" s="31"/>
      <c r="M252" s="138"/>
      <c r="T252" s="52"/>
      <c r="AT252" s="16" t="s">
        <v>134</v>
      </c>
      <c r="AU252" s="16" t="s">
        <v>81</v>
      </c>
    </row>
    <row r="253" spans="2:65" s="1" customFormat="1" ht="19.2">
      <c r="B253" s="31"/>
      <c r="D253" s="135" t="s">
        <v>148</v>
      </c>
      <c r="F253" s="148" t="s">
        <v>380</v>
      </c>
      <c r="I253" s="137"/>
      <c r="L253" s="31"/>
      <c r="M253" s="138"/>
      <c r="T253" s="52"/>
      <c r="AT253" s="16" t="s">
        <v>148</v>
      </c>
      <c r="AU253" s="16" t="s">
        <v>81</v>
      </c>
    </row>
    <row r="254" spans="2:65" s="1" customFormat="1" ht="21.75" customHeight="1">
      <c r="B254" s="31"/>
      <c r="C254" s="122" t="s">
        <v>381</v>
      </c>
      <c r="D254" s="122" t="s">
        <v>125</v>
      </c>
      <c r="E254" s="123" t="s">
        <v>382</v>
      </c>
      <c r="F254" s="124" t="s">
        <v>383</v>
      </c>
      <c r="G254" s="125" t="s">
        <v>143</v>
      </c>
      <c r="H254" s="126">
        <v>1</v>
      </c>
      <c r="I254" s="127"/>
      <c r="J254" s="128">
        <f>ROUND(I254*H254,2)</f>
        <v>0</v>
      </c>
      <c r="K254" s="124" t="s">
        <v>129</v>
      </c>
      <c r="L254" s="31"/>
      <c r="M254" s="129" t="s">
        <v>19</v>
      </c>
      <c r="N254" s="130" t="s">
        <v>42</v>
      </c>
      <c r="P254" s="131">
        <f>O254*H254</f>
        <v>0</v>
      </c>
      <c r="Q254" s="131">
        <v>0</v>
      </c>
      <c r="R254" s="131">
        <f>Q254*H254</f>
        <v>0</v>
      </c>
      <c r="S254" s="131">
        <v>1E-4</v>
      </c>
      <c r="T254" s="132">
        <f>S254*H254</f>
        <v>1E-4</v>
      </c>
      <c r="AR254" s="133" t="s">
        <v>144</v>
      </c>
      <c r="AT254" s="133" t="s">
        <v>125</v>
      </c>
      <c r="AU254" s="133" t="s">
        <v>81</v>
      </c>
      <c r="AY254" s="16" t="s">
        <v>122</v>
      </c>
      <c r="BE254" s="134">
        <f>IF(N254="základní",J254,0)</f>
        <v>0</v>
      </c>
      <c r="BF254" s="134">
        <f>IF(N254="snížená",J254,0)</f>
        <v>0</v>
      </c>
      <c r="BG254" s="134">
        <f>IF(N254="zákl. přenesená",J254,0)</f>
        <v>0</v>
      </c>
      <c r="BH254" s="134">
        <f>IF(N254="sníž. přenesená",J254,0)</f>
        <v>0</v>
      </c>
      <c r="BI254" s="134">
        <f>IF(N254="nulová",J254,0)</f>
        <v>0</v>
      </c>
      <c r="BJ254" s="16" t="s">
        <v>79</v>
      </c>
      <c r="BK254" s="134">
        <f>ROUND(I254*H254,2)</f>
        <v>0</v>
      </c>
      <c r="BL254" s="16" t="s">
        <v>144</v>
      </c>
      <c r="BM254" s="133" t="s">
        <v>384</v>
      </c>
    </row>
    <row r="255" spans="2:65" s="1" customFormat="1" ht="19.2">
      <c r="B255" s="31"/>
      <c r="D255" s="135" t="s">
        <v>132</v>
      </c>
      <c r="F255" s="136" t="s">
        <v>385</v>
      </c>
      <c r="I255" s="137"/>
      <c r="L255" s="31"/>
      <c r="M255" s="138"/>
      <c r="T255" s="52"/>
      <c r="AT255" s="16" t="s">
        <v>132</v>
      </c>
      <c r="AU255" s="16" t="s">
        <v>81</v>
      </c>
    </row>
    <row r="256" spans="2:65" s="1" customFormat="1" ht="10.199999999999999">
      <c r="B256" s="31"/>
      <c r="D256" s="139" t="s">
        <v>134</v>
      </c>
      <c r="F256" s="140" t="s">
        <v>386</v>
      </c>
      <c r="I256" s="137"/>
      <c r="L256" s="31"/>
      <c r="M256" s="138"/>
      <c r="T256" s="52"/>
      <c r="AT256" s="16" t="s">
        <v>134</v>
      </c>
      <c r="AU256" s="16" t="s">
        <v>81</v>
      </c>
    </row>
    <row r="257" spans="2:65" s="1" customFormat="1" ht="16.5" customHeight="1">
      <c r="B257" s="31"/>
      <c r="C257" s="122" t="s">
        <v>387</v>
      </c>
      <c r="D257" s="122" t="s">
        <v>125</v>
      </c>
      <c r="E257" s="123" t="s">
        <v>388</v>
      </c>
      <c r="F257" s="124" t="s">
        <v>389</v>
      </c>
      <c r="G257" s="125" t="s">
        <v>143</v>
      </c>
      <c r="H257" s="126">
        <v>31</v>
      </c>
      <c r="I257" s="127"/>
      <c r="J257" s="128">
        <f>ROUND(I257*H257,2)</f>
        <v>0</v>
      </c>
      <c r="K257" s="124" t="s">
        <v>129</v>
      </c>
      <c r="L257" s="31"/>
      <c r="M257" s="129" t="s">
        <v>19</v>
      </c>
      <c r="N257" s="130" t="s">
        <v>42</v>
      </c>
      <c r="P257" s="131">
        <f>O257*H257</f>
        <v>0</v>
      </c>
      <c r="Q257" s="131">
        <v>0</v>
      </c>
      <c r="R257" s="131">
        <f>Q257*H257</f>
        <v>0</v>
      </c>
      <c r="S257" s="131">
        <v>0</v>
      </c>
      <c r="T257" s="132">
        <f>S257*H257</f>
        <v>0</v>
      </c>
      <c r="AR257" s="133" t="s">
        <v>144</v>
      </c>
      <c r="AT257" s="133" t="s">
        <v>125</v>
      </c>
      <c r="AU257" s="133" t="s">
        <v>81</v>
      </c>
      <c r="AY257" s="16" t="s">
        <v>122</v>
      </c>
      <c r="BE257" s="134">
        <f>IF(N257="základní",J257,0)</f>
        <v>0</v>
      </c>
      <c r="BF257" s="134">
        <f>IF(N257="snížená",J257,0)</f>
        <v>0</v>
      </c>
      <c r="BG257" s="134">
        <f>IF(N257="zákl. přenesená",J257,0)</f>
        <v>0</v>
      </c>
      <c r="BH257" s="134">
        <f>IF(N257="sníž. přenesená",J257,0)</f>
        <v>0</v>
      </c>
      <c r="BI257" s="134">
        <f>IF(N257="nulová",J257,0)</f>
        <v>0</v>
      </c>
      <c r="BJ257" s="16" t="s">
        <v>79</v>
      </c>
      <c r="BK257" s="134">
        <f>ROUND(I257*H257,2)</f>
        <v>0</v>
      </c>
      <c r="BL257" s="16" t="s">
        <v>144</v>
      </c>
      <c r="BM257" s="133" t="s">
        <v>390</v>
      </c>
    </row>
    <row r="258" spans="2:65" s="1" customFormat="1" ht="10.199999999999999">
      <c r="B258" s="31"/>
      <c r="D258" s="135" t="s">
        <v>132</v>
      </c>
      <c r="F258" s="136" t="s">
        <v>391</v>
      </c>
      <c r="I258" s="137"/>
      <c r="L258" s="31"/>
      <c r="M258" s="138"/>
      <c r="T258" s="52"/>
      <c r="AT258" s="16" t="s">
        <v>132</v>
      </c>
      <c r="AU258" s="16" t="s">
        <v>81</v>
      </c>
    </row>
    <row r="259" spans="2:65" s="1" customFormat="1" ht="10.199999999999999">
      <c r="B259" s="31"/>
      <c r="D259" s="139" t="s">
        <v>134</v>
      </c>
      <c r="F259" s="140" t="s">
        <v>392</v>
      </c>
      <c r="I259" s="137"/>
      <c r="L259" s="31"/>
      <c r="M259" s="138"/>
      <c r="T259" s="52"/>
      <c r="AT259" s="16" t="s">
        <v>134</v>
      </c>
      <c r="AU259" s="16" t="s">
        <v>81</v>
      </c>
    </row>
    <row r="260" spans="2:65" s="1" customFormat="1" ht="48">
      <c r="B260" s="31"/>
      <c r="D260" s="135" t="s">
        <v>148</v>
      </c>
      <c r="F260" s="148" t="s">
        <v>393</v>
      </c>
      <c r="I260" s="137"/>
      <c r="L260" s="31"/>
      <c r="M260" s="138"/>
      <c r="T260" s="52"/>
      <c r="AT260" s="16" t="s">
        <v>148</v>
      </c>
      <c r="AU260" s="16" t="s">
        <v>81</v>
      </c>
    </row>
    <row r="261" spans="2:65" s="12" customFormat="1" ht="10.199999999999999">
      <c r="B261" s="141"/>
      <c r="D261" s="135" t="s">
        <v>136</v>
      </c>
      <c r="E261" s="142" t="s">
        <v>19</v>
      </c>
      <c r="F261" s="143" t="s">
        <v>394</v>
      </c>
      <c r="H261" s="144">
        <v>3</v>
      </c>
      <c r="I261" s="145"/>
      <c r="L261" s="141"/>
      <c r="M261" s="146"/>
      <c r="T261" s="147"/>
      <c r="AT261" s="142" t="s">
        <v>136</v>
      </c>
      <c r="AU261" s="142" t="s">
        <v>81</v>
      </c>
      <c r="AV261" s="12" t="s">
        <v>81</v>
      </c>
      <c r="AW261" s="12" t="s">
        <v>32</v>
      </c>
      <c r="AX261" s="12" t="s">
        <v>71</v>
      </c>
      <c r="AY261" s="142" t="s">
        <v>122</v>
      </c>
    </row>
    <row r="262" spans="2:65" s="12" customFormat="1" ht="10.199999999999999">
      <c r="B262" s="141"/>
      <c r="D262" s="135" t="s">
        <v>136</v>
      </c>
      <c r="E262" s="142" t="s">
        <v>19</v>
      </c>
      <c r="F262" s="143" t="s">
        <v>395</v>
      </c>
      <c r="H262" s="144">
        <v>27</v>
      </c>
      <c r="I262" s="145"/>
      <c r="L262" s="141"/>
      <c r="M262" s="146"/>
      <c r="T262" s="147"/>
      <c r="AT262" s="142" t="s">
        <v>136</v>
      </c>
      <c r="AU262" s="142" t="s">
        <v>81</v>
      </c>
      <c r="AV262" s="12" t="s">
        <v>81</v>
      </c>
      <c r="AW262" s="12" t="s">
        <v>32</v>
      </c>
      <c r="AX262" s="12" t="s">
        <v>71</v>
      </c>
      <c r="AY262" s="142" t="s">
        <v>122</v>
      </c>
    </row>
    <row r="263" spans="2:65" s="12" customFormat="1" ht="10.199999999999999">
      <c r="B263" s="141"/>
      <c r="D263" s="135" t="s">
        <v>136</v>
      </c>
      <c r="E263" s="142" t="s">
        <v>19</v>
      </c>
      <c r="F263" s="143" t="s">
        <v>396</v>
      </c>
      <c r="H263" s="144">
        <v>1</v>
      </c>
      <c r="I263" s="145"/>
      <c r="L263" s="141"/>
      <c r="M263" s="146"/>
      <c r="T263" s="147"/>
      <c r="AT263" s="142" t="s">
        <v>136</v>
      </c>
      <c r="AU263" s="142" t="s">
        <v>81</v>
      </c>
      <c r="AV263" s="12" t="s">
        <v>81</v>
      </c>
      <c r="AW263" s="12" t="s">
        <v>32</v>
      </c>
      <c r="AX263" s="12" t="s">
        <v>71</v>
      </c>
      <c r="AY263" s="142" t="s">
        <v>122</v>
      </c>
    </row>
    <row r="264" spans="2:65" s="13" customFormat="1" ht="10.199999999999999">
      <c r="B264" s="149"/>
      <c r="D264" s="135" t="s">
        <v>136</v>
      </c>
      <c r="E264" s="150" t="s">
        <v>19</v>
      </c>
      <c r="F264" s="151" t="s">
        <v>160</v>
      </c>
      <c r="H264" s="152">
        <v>31</v>
      </c>
      <c r="I264" s="153"/>
      <c r="L264" s="149"/>
      <c r="M264" s="154"/>
      <c r="T264" s="155"/>
      <c r="AT264" s="150" t="s">
        <v>136</v>
      </c>
      <c r="AU264" s="150" t="s">
        <v>81</v>
      </c>
      <c r="AV264" s="13" t="s">
        <v>130</v>
      </c>
      <c r="AW264" s="13" t="s">
        <v>32</v>
      </c>
      <c r="AX264" s="13" t="s">
        <v>79</v>
      </c>
      <c r="AY264" s="150" t="s">
        <v>122</v>
      </c>
    </row>
    <row r="265" spans="2:65" s="1" customFormat="1" ht="16.5" customHeight="1">
      <c r="B265" s="31"/>
      <c r="C265" s="156" t="s">
        <v>397</v>
      </c>
      <c r="D265" s="156" t="s">
        <v>208</v>
      </c>
      <c r="E265" s="157" t="s">
        <v>398</v>
      </c>
      <c r="F265" s="158" t="s">
        <v>399</v>
      </c>
      <c r="G265" s="159" t="s">
        <v>143</v>
      </c>
      <c r="H265" s="160">
        <v>3</v>
      </c>
      <c r="I265" s="161"/>
      <c r="J265" s="162">
        <f>ROUND(I265*H265,2)</f>
        <v>0</v>
      </c>
      <c r="K265" s="158" t="s">
        <v>129</v>
      </c>
      <c r="L265" s="163"/>
      <c r="M265" s="164" t="s">
        <v>19</v>
      </c>
      <c r="N265" s="165" t="s">
        <v>42</v>
      </c>
      <c r="P265" s="131">
        <f>O265*H265</f>
        <v>0</v>
      </c>
      <c r="Q265" s="131">
        <v>4.0000000000000002E-4</v>
      </c>
      <c r="R265" s="131">
        <f>Q265*H265</f>
        <v>1.2000000000000001E-3</v>
      </c>
      <c r="S265" s="131">
        <v>0</v>
      </c>
      <c r="T265" s="132">
        <f>S265*H265</f>
        <v>0</v>
      </c>
      <c r="AR265" s="133" t="s">
        <v>211</v>
      </c>
      <c r="AT265" s="133" t="s">
        <v>208</v>
      </c>
      <c r="AU265" s="133" t="s">
        <v>81</v>
      </c>
      <c r="AY265" s="16" t="s">
        <v>122</v>
      </c>
      <c r="BE265" s="134">
        <f>IF(N265="základní",J265,0)</f>
        <v>0</v>
      </c>
      <c r="BF265" s="134">
        <f>IF(N265="snížená",J265,0)</f>
        <v>0</v>
      </c>
      <c r="BG265" s="134">
        <f>IF(N265="zákl. přenesená",J265,0)</f>
        <v>0</v>
      </c>
      <c r="BH265" s="134">
        <f>IF(N265="sníž. přenesená",J265,0)</f>
        <v>0</v>
      </c>
      <c r="BI265" s="134">
        <f>IF(N265="nulová",J265,0)</f>
        <v>0</v>
      </c>
      <c r="BJ265" s="16" t="s">
        <v>79</v>
      </c>
      <c r="BK265" s="134">
        <f>ROUND(I265*H265,2)</f>
        <v>0</v>
      </c>
      <c r="BL265" s="16" t="s">
        <v>144</v>
      </c>
      <c r="BM265" s="133" t="s">
        <v>400</v>
      </c>
    </row>
    <row r="266" spans="2:65" s="1" customFormat="1" ht="10.199999999999999">
      <c r="B266" s="31"/>
      <c r="D266" s="135" t="s">
        <v>132</v>
      </c>
      <c r="F266" s="136" t="s">
        <v>399</v>
      </c>
      <c r="I266" s="137"/>
      <c r="L266" s="31"/>
      <c r="M266" s="138"/>
      <c r="T266" s="52"/>
      <c r="AT266" s="16" t="s">
        <v>132</v>
      </c>
      <c r="AU266" s="16" t="s">
        <v>81</v>
      </c>
    </row>
    <row r="267" spans="2:65" s="1" customFormat="1" ht="16.5" customHeight="1">
      <c r="B267" s="31"/>
      <c r="C267" s="156" t="s">
        <v>401</v>
      </c>
      <c r="D267" s="156" t="s">
        <v>208</v>
      </c>
      <c r="E267" s="157" t="s">
        <v>402</v>
      </c>
      <c r="F267" s="158" t="s">
        <v>403</v>
      </c>
      <c r="G267" s="159" t="s">
        <v>143</v>
      </c>
      <c r="H267" s="160">
        <v>27</v>
      </c>
      <c r="I267" s="161"/>
      <c r="J267" s="162">
        <f>ROUND(I267*H267,2)</f>
        <v>0</v>
      </c>
      <c r="K267" s="158" t="s">
        <v>19</v>
      </c>
      <c r="L267" s="163"/>
      <c r="M267" s="164" t="s">
        <v>19</v>
      </c>
      <c r="N267" s="165" t="s">
        <v>42</v>
      </c>
      <c r="P267" s="131">
        <f>O267*H267</f>
        <v>0</v>
      </c>
      <c r="Q267" s="131">
        <v>0</v>
      </c>
      <c r="R267" s="131">
        <f>Q267*H267</f>
        <v>0</v>
      </c>
      <c r="S267" s="131">
        <v>0</v>
      </c>
      <c r="T267" s="132">
        <f>S267*H267</f>
        <v>0</v>
      </c>
      <c r="AR267" s="133" t="s">
        <v>211</v>
      </c>
      <c r="AT267" s="133" t="s">
        <v>208</v>
      </c>
      <c r="AU267" s="133" t="s">
        <v>81</v>
      </c>
      <c r="AY267" s="16" t="s">
        <v>122</v>
      </c>
      <c r="BE267" s="134">
        <f>IF(N267="základní",J267,0)</f>
        <v>0</v>
      </c>
      <c r="BF267" s="134">
        <f>IF(N267="snížená",J267,0)</f>
        <v>0</v>
      </c>
      <c r="BG267" s="134">
        <f>IF(N267="zákl. přenesená",J267,0)</f>
        <v>0</v>
      </c>
      <c r="BH267" s="134">
        <f>IF(N267="sníž. přenesená",J267,0)</f>
        <v>0</v>
      </c>
      <c r="BI267" s="134">
        <f>IF(N267="nulová",J267,0)</f>
        <v>0</v>
      </c>
      <c r="BJ267" s="16" t="s">
        <v>79</v>
      </c>
      <c r="BK267" s="134">
        <f>ROUND(I267*H267,2)</f>
        <v>0</v>
      </c>
      <c r="BL267" s="16" t="s">
        <v>144</v>
      </c>
      <c r="BM267" s="133" t="s">
        <v>404</v>
      </c>
    </row>
    <row r="268" spans="2:65" s="1" customFormat="1" ht="10.199999999999999">
      <c r="B268" s="31"/>
      <c r="D268" s="135" t="s">
        <v>132</v>
      </c>
      <c r="F268" s="136" t="s">
        <v>403</v>
      </c>
      <c r="I268" s="137"/>
      <c r="L268" s="31"/>
      <c r="M268" s="138"/>
      <c r="T268" s="52"/>
      <c r="AT268" s="16" t="s">
        <v>132</v>
      </c>
      <c r="AU268" s="16" t="s">
        <v>81</v>
      </c>
    </row>
    <row r="269" spans="2:65" s="1" customFormat="1" ht="16.5" customHeight="1">
      <c r="B269" s="31"/>
      <c r="C269" s="156" t="s">
        <v>405</v>
      </c>
      <c r="D269" s="156" t="s">
        <v>208</v>
      </c>
      <c r="E269" s="157" t="s">
        <v>406</v>
      </c>
      <c r="F269" s="158" t="s">
        <v>407</v>
      </c>
      <c r="G269" s="159" t="s">
        <v>143</v>
      </c>
      <c r="H269" s="160">
        <v>1</v>
      </c>
      <c r="I269" s="161"/>
      <c r="J269" s="162">
        <f>ROUND(I269*H269,2)</f>
        <v>0</v>
      </c>
      <c r="K269" s="158" t="s">
        <v>129</v>
      </c>
      <c r="L269" s="163"/>
      <c r="M269" s="164" t="s">
        <v>19</v>
      </c>
      <c r="N269" s="165" t="s">
        <v>42</v>
      </c>
      <c r="P269" s="131">
        <f>O269*H269</f>
        <v>0</v>
      </c>
      <c r="Q269" s="131">
        <v>4.0000000000000002E-4</v>
      </c>
      <c r="R269" s="131">
        <f>Q269*H269</f>
        <v>4.0000000000000002E-4</v>
      </c>
      <c r="S269" s="131">
        <v>0</v>
      </c>
      <c r="T269" s="132">
        <f>S269*H269</f>
        <v>0</v>
      </c>
      <c r="AR269" s="133" t="s">
        <v>211</v>
      </c>
      <c r="AT269" s="133" t="s">
        <v>208</v>
      </c>
      <c r="AU269" s="133" t="s">
        <v>81</v>
      </c>
      <c r="AY269" s="16" t="s">
        <v>122</v>
      </c>
      <c r="BE269" s="134">
        <f>IF(N269="základní",J269,0)</f>
        <v>0</v>
      </c>
      <c r="BF269" s="134">
        <f>IF(N269="snížená",J269,0)</f>
        <v>0</v>
      </c>
      <c r="BG269" s="134">
        <f>IF(N269="zákl. přenesená",J269,0)</f>
        <v>0</v>
      </c>
      <c r="BH269" s="134">
        <f>IF(N269="sníž. přenesená",J269,0)</f>
        <v>0</v>
      </c>
      <c r="BI269" s="134">
        <f>IF(N269="nulová",J269,0)</f>
        <v>0</v>
      </c>
      <c r="BJ269" s="16" t="s">
        <v>79</v>
      </c>
      <c r="BK269" s="134">
        <f>ROUND(I269*H269,2)</f>
        <v>0</v>
      </c>
      <c r="BL269" s="16" t="s">
        <v>144</v>
      </c>
      <c r="BM269" s="133" t="s">
        <v>408</v>
      </c>
    </row>
    <row r="270" spans="2:65" s="1" customFormat="1" ht="10.199999999999999">
      <c r="B270" s="31"/>
      <c r="D270" s="135" t="s">
        <v>132</v>
      </c>
      <c r="F270" s="136" t="s">
        <v>407</v>
      </c>
      <c r="I270" s="137"/>
      <c r="L270" s="31"/>
      <c r="M270" s="138"/>
      <c r="T270" s="52"/>
      <c r="AT270" s="16" t="s">
        <v>132</v>
      </c>
      <c r="AU270" s="16" t="s">
        <v>81</v>
      </c>
    </row>
    <row r="271" spans="2:65" s="1" customFormat="1" ht="16.5" customHeight="1">
      <c r="B271" s="31"/>
      <c r="C271" s="122" t="s">
        <v>409</v>
      </c>
      <c r="D271" s="122" t="s">
        <v>125</v>
      </c>
      <c r="E271" s="123" t="s">
        <v>410</v>
      </c>
      <c r="F271" s="124" t="s">
        <v>411</v>
      </c>
      <c r="G271" s="125" t="s">
        <v>143</v>
      </c>
      <c r="H271" s="126">
        <v>3</v>
      </c>
      <c r="I271" s="127"/>
      <c r="J271" s="128">
        <f>ROUND(I271*H271,2)</f>
        <v>0</v>
      </c>
      <c r="K271" s="124" t="s">
        <v>129</v>
      </c>
      <c r="L271" s="31"/>
      <c r="M271" s="129" t="s">
        <v>19</v>
      </c>
      <c r="N271" s="130" t="s">
        <v>42</v>
      </c>
      <c r="P271" s="131">
        <f>O271*H271</f>
        <v>0</v>
      </c>
      <c r="Q271" s="131">
        <v>0</v>
      </c>
      <c r="R271" s="131">
        <f>Q271*H271</f>
        <v>0</v>
      </c>
      <c r="S271" s="131">
        <v>0</v>
      </c>
      <c r="T271" s="132">
        <f>S271*H271</f>
        <v>0</v>
      </c>
      <c r="AR271" s="133" t="s">
        <v>144</v>
      </c>
      <c r="AT271" s="133" t="s">
        <v>125</v>
      </c>
      <c r="AU271" s="133" t="s">
        <v>81</v>
      </c>
      <c r="AY271" s="16" t="s">
        <v>122</v>
      </c>
      <c r="BE271" s="134">
        <f>IF(N271="základní",J271,0)</f>
        <v>0</v>
      </c>
      <c r="BF271" s="134">
        <f>IF(N271="snížená",J271,0)</f>
        <v>0</v>
      </c>
      <c r="BG271" s="134">
        <f>IF(N271="zákl. přenesená",J271,0)</f>
        <v>0</v>
      </c>
      <c r="BH271" s="134">
        <f>IF(N271="sníž. přenesená",J271,0)</f>
        <v>0</v>
      </c>
      <c r="BI271" s="134">
        <f>IF(N271="nulová",J271,0)</f>
        <v>0</v>
      </c>
      <c r="BJ271" s="16" t="s">
        <v>79</v>
      </c>
      <c r="BK271" s="134">
        <f>ROUND(I271*H271,2)</f>
        <v>0</v>
      </c>
      <c r="BL271" s="16" t="s">
        <v>144</v>
      </c>
      <c r="BM271" s="133" t="s">
        <v>412</v>
      </c>
    </row>
    <row r="272" spans="2:65" s="1" customFormat="1" ht="10.199999999999999">
      <c r="B272" s="31"/>
      <c r="D272" s="135" t="s">
        <v>132</v>
      </c>
      <c r="F272" s="136" t="s">
        <v>413</v>
      </c>
      <c r="I272" s="137"/>
      <c r="L272" s="31"/>
      <c r="M272" s="138"/>
      <c r="T272" s="52"/>
      <c r="AT272" s="16" t="s">
        <v>132</v>
      </c>
      <c r="AU272" s="16" t="s">
        <v>81</v>
      </c>
    </row>
    <row r="273" spans="2:65" s="1" customFormat="1" ht="10.199999999999999">
      <c r="B273" s="31"/>
      <c r="D273" s="139" t="s">
        <v>134</v>
      </c>
      <c r="F273" s="140" t="s">
        <v>414</v>
      </c>
      <c r="I273" s="137"/>
      <c r="L273" s="31"/>
      <c r="M273" s="138"/>
      <c r="T273" s="52"/>
      <c r="AT273" s="16" t="s">
        <v>134</v>
      </c>
      <c r="AU273" s="16" t="s">
        <v>81</v>
      </c>
    </row>
    <row r="274" spans="2:65" s="1" customFormat="1" ht="28.8">
      <c r="B274" s="31"/>
      <c r="D274" s="135" t="s">
        <v>148</v>
      </c>
      <c r="F274" s="148" t="s">
        <v>415</v>
      </c>
      <c r="I274" s="137"/>
      <c r="L274" s="31"/>
      <c r="M274" s="138"/>
      <c r="T274" s="52"/>
      <c r="AT274" s="16" t="s">
        <v>148</v>
      </c>
      <c r="AU274" s="16" t="s">
        <v>81</v>
      </c>
    </row>
    <row r="275" spans="2:65" s="12" customFormat="1" ht="10.199999999999999">
      <c r="B275" s="141"/>
      <c r="D275" s="135" t="s">
        <v>136</v>
      </c>
      <c r="E275" s="142" t="s">
        <v>19</v>
      </c>
      <c r="F275" s="143" t="s">
        <v>416</v>
      </c>
      <c r="H275" s="144">
        <v>3</v>
      </c>
      <c r="I275" s="145"/>
      <c r="L275" s="141"/>
      <c r="M275" s="146"/>
      <c r="T275" s="147"/>
      <c r="AT275" s="142" t="s">
        <v>136</v>
      </c>
      <c r="AU275" s="142" t="s">
        <v>81</v>
      </c>
      <c r="AV275" s="12" t="s">
        <v>81</v>
      </c>
      <c r="AW275" s="12" t="s">
        <v>32</v>
      </c>
      <c r="AX275" s="12" t="s">
        <v>79</v>
      </c>
      <c r="AY275" s="142" t="s">
        <v>122</v>
      </c>
    </row>
    <row r="276" spans="2:65" s="1" customFormat="1" ht="16.5" customHeight="1">
      <c r="B276" s="31"/>
      <c r="C276" s="156" t="s">
        <v>417</v>
      </c>
      <c r="D276" s="156" t="s">
        <v>208</v>
      </c>
      <c r="E276" s="157" t="s">
        <v>418</v>
      </c>
      <c r="F276" s="158" t="s">
        <v>419</v>
      </c>
      <c r="G276" s="159" t="s">
        <v>143</v>
      </c>
      <c r="H276" s="160">
        <v>3</v>
      </c>
      <c r="I276" s="161"/>
      <c r="J276" s="162">
        <f>ROUND(I276*H276,2)</f>
        <v>0</v>
      </c>
      <c r="K276" s="158" t="s">
        <v>129</v>
      </c>
      <c r="L276" s="163"/>
      <c r="M276" s="164" t="s">
        <v>19</v>
      </c>
      <c r="N276" s="165" t="s">
        <v>42</v>
      </c>
      <c r="P276" s="131">
        <f>O276*H276</f>
        <v>0</v>
      </c>
      <c r="Q276" s="131">
        <v>1.0499999999999999E-3</v>
      </c>
      <c r="R276" s="131">
        <f>Q276*H276</f>
        <v>3.15E-3</v>
      </c>
      <c r="S276" s="131">
        <v>0</v>
      </c>
      <c r="T276" s="132">
        <f>S276*H276</f>
        <v>0</v>
      </c>
      <c r="AR276" s="133" t="s">
        <v>211</v>
      </c>
      <c r="AT276" s="133" t="s">
        <v>208</v>
      </c>
      <c r="AU276" s="133" t="s">
        <v>81</v>
      </c>
      <c r="AY276" s="16" t="s">
        <v>122</v>
      </c>
      <c r="BE276" s="134">
        <f>IF(N276="základní",J276,0)</f>
        <v>0</v>
      </c>
      <c r="BF276" s="134">
        <f>IF(N276="snížená",J276,0)</f>
        <v>0</v>
      </c>
      <c r="BG276" s="134">
        <f>IF(N276="zákl. přenesená",J276,0)</f>
        <v>0</v>
      </c>
      <c r="BH276" s="134">
        <f>IF(N276="sníž. přenesená",J276,0)</f>
        <v>0</v>
      </c>
      <c r="BI276" s="134">
        <f>IF(N276="nulová",J276,0)</f>
        <v>0</v>
      </c>
      <c r="BJ276" s="16" t="s">
        <v>79</v>
      </c>
      <c r="BK276" s="134">
        <f>ROUND(I276*H276,2)</f>
        <v>0</v>
      </c>
      <c r="BL276" s="16" t="s">
        <v>144</v>
      </c>
      <c r="BM276" s="133" t="s">
        <v>420</v>
      </c>
    </row>
    <row r="277" spans="2:65" s="1" customFormat="1" ht="10.199999999999999">
      <c r="B277" s="31"/>
      <c r="D277" s="135" t="s">
        <v>132</v>
      </c>
      <c r="F277" s="136" t="s">
        <v>419</v>
      </c>
      <c r="I277" s="137"/>
      <c r="L277" s="31"/>
      <c r="M277" s="138"/>
      <c r="T277" s="52"/>
      <c r="AT277" s="16" t="s">
        <v>132</v>
      </c>
      <c r="AU277" s="16" t="s">
        <v>81</v>
      </c>
    </row>
    <row r="278" spans="2:65" s="1" customFormat="1" ht="16.5" customHeight="1">
      <c r="B278" s="31"/>
      <c r="C278" s="122" t="s">
        <v>421</v>
      </c>
      <c r="D278" s="122" t="s">
        <v>125</v>
      </c>
      <c r="E278" s="123" t="s">
        <v>422</v>
      </c>
      <c r="F278" s="124" t="s">
        <v>423</v>
      </c>
      <c r="G278" s="125" t="s">
        <v>143</v>
      </c>
      <c r="H278" s="126">
        <v>3</v>
      </c>
      <c r="I278" s="127"/>
      <c r="J278" s="128">
        <f>ROUND(I278*H278,2)</f>
        <v>0</v>
      </c>
      <c r="K278" s="124" t="s">
        <v>129</v>
      </c>
      <c r="L278" s="31"/>
      <c r="M278" s="129" t="s">
        <v>19</v>
      </c>
      <c r="N278" s="130" t="s">
        <v>42</v>
      </c>
      <c r="P278" s="131">
        <f>O278*H278</f>
        <v>0</v>
      </c>
      <c r="Q278" s="131">
        <v>0</v>
      </c>
      <c r="R278" s="131">
        <f>Q278*H278</f>
        <v>0</v>
      </c>
      <c r="S278" s="131">
        <v>0</v>
      </c>
      <c r="T278" s="132">
        <f>S278*H278</f>
        <v>0</v>
      </c>
      <c r="AR278" s="133" t="s">
        <v>144</v>
      </c>
      <c r="AT278" s="133" t="s">
        <v>125</v>
      </c>
      <c r="AU278" s="133" t="s">
        <v>81</v>
      </c>
      <c r="AY278" s="16" t="s">
        <v>122</v>
      </c>
      <c r="BE278" s="134">
        <f>IF(N278="základní",J278,0)</f>
        <v>0</v>
      </c>
      <c r="BF278" s="134">
        <f>IF(N278="snížená",J278,0)</f>
        <v>0</v>
      </c>
      <c r="BG278" s="134">
        <f>IF(N278="zákl. přenesená",J278,0)</f>
        <v>0</v>
      </c>
      <c r="BH278" s="134">
        <f>IF(N278="sníž. přenesená",J278,0)</f>
        <v>0</v>
      </c>
      <c r="BI278" s="134">
        <f>IF(N278="nulová",J278,0)</f>
        <v>0</v>
      </c>
      <c r="BJ278" s="16" t="s">
        <v>79</v>
      </c>
      <c r="BK278" s="134">
        <f>ROUND(I278*H278,2)</f>
        <v>0</v>
      </c>
      <c r="BL278" s="16" t="s">
        <v>144</v>
      </c>
      <c r="BM278" s="133" t="s">
        <v>424</v>
      </c>
    </row>
    <row r="279" spans="2:65" s="1" customFormat="1" ht="10.199999999999999">
      <c r="B279" s="31"/>
      <c r="D279" s="135" t="s">
        <v>132</v>
      </c>
      <c r="F279" s="136" t="s">
        <v>425</v>
      </c>
      <c r="I279" s="137"/>
      <c r="L279" s="31"/>
      <c r="M279" s="138"/>
      <c r="T279" s="52"/>
      <c r="AT279" s="16" t="s">
        <v>132</v>
      </c>
      <c r="AU279" s="16" t="s">
        <v>81</v>
      </c>
    </row>
    <row r="280" spans="2:65" s="1" customFormat="1" ht="10.199999999999999">
      <c r="B280" s="31"/>
      <c r="D280" s="139" t="s">
        <v>134</v>
      </c>
      <c r="F280" s="140" t="s">
        <v>426</v>
      </c>
      <c r="I280" s="137"/>
      <c r="L280" s="31"/>
      <c r="M280" s="138"/>
      <c r="T280" s="52"/>
      <c r="AT280" s="16" t="s">
        <v>134</v>
      </c>
      <c r="AU280" s="16" t="s">
        <v>81</v>
      </c>
    </row>
    <row r="281" spans="2:65" s="1" customFormat="1" ht="38.4">
      <c r="B281" s="31"/>
      <c r="D281" s="135" t="s">
        <v>148</v>
      </c>
      <c r="F281" s="148" t="s">
        <v>427</v>
      </c>
      <c r="I281" s="137"/>
      <c r="L281" s="31"/>
      <c r="M281" s="138"/>
      <c r="T281" s="52"/>
      <c r="AT281" s="16" t="s">
        <v>148</v>
      </c>
      <c r="AU281" s="16" t="s">
        <v>81</v>
      </c>
    </row>
    <row r="282" spans="2:65" s="12" customFormat="1" ht="10.199999999999999">
      <c r="B282" s="141"/>
      <c r="D282" s="135" t="s">
        <v>136</v>
      </c>
      <c r="E282" s="142" t="s">
        <v>19</v>
      </c>
      <c r="F282" s="143" t="s">
        <v>428</v>
      </c>
      <c r="H282" s="144">
        <v>2</v>
      </c>
      <c r="I282" s="145"/>
      <c r="L282" s="141"/>
      <c r="M282" s="146"/>
      <c r="T282" s="147"/>
      <c r="AT282" s="142" t="s">
        <v>136</v>
      </c>
      <c r="AU282" s="142" t="s">
        <v>81</v>
      </c>
      <c r="AV282" s="12" t="s">
        <v>81</v>
      </c>
      <c r="AW282" s="12" t="s">
        <v>32</v>
      </c>
      <c r="AX282" s="12" t="s">
        <v>71</v>
      </c>
      <c r="AY282" s="142" t="s">
        <v>122</v>
      </c>
    </row>
    <row r="283" spans="2:65" s="12" customFormat="1" ht="10.199999999999999">
      <c r="B283" s="141"/>
      <c r="D283" s="135" t="s">
        <v>136</v>
      </c>
      <c r="E283" s="142" t="s">
        <v>19</v>
      </c>
      <c r="F283" s="143" t="s">
        <v>429</v>
      </c>
      <c r="H283" s="144">
        <v>1</v>
      </c>
      <c r="I283" s="145"/>
      <c r="L283" s="141"/>
      <c r="M283" s="146"/>
      <c r="T283" s="147"/>
      <c r="AT283" s="142" t="s">
        <v>136</v>
      </c>
      <c r="AU283" s="142" t="s">
        <v>81</v>
      </c>
      <c r="AV283" s="12" t="s">
        <v>81</v>
      </c>
      <c r="AW283" s="12" t="s">
        <v>32</v>
      </c>
      <c r="AX283" s="12" t="s">
        <v>71</v>
      </c>
      <c r="AY283" s="142" t="s">
        <v>122</v>
      </c>
    </row>
    <row r="284" spans="2:65" s="13" customFormat="1" ht="10.199999999999999">
      <c r="B284" s="149"/>
      <c r="D284" s="135" t="s">
        <v>136</v>
      </c>
      <c r="E284" s="150" t="s">
        <v>19</v>
      </c>
      <c r="F284" s="151" t="s">
        <v>160</v>
      </c>
      <c r="H284" s="152">
        <v>3</v>
      </c>
      <c r="I284" s="153"/>
      <c r="L284" s="149"/>
      <c r="M284" s="154"/>
      <c r="T284" s="155"/>
      <c r="AT284" s="150" t="s">
        <v>136</v>
      </c>
      <c r="AU284" s="150" t="s">
        <v>81</v>
      </c>
      <c r="AV284" s="13" t="s">
        <v>130</v>
      </c>
      <c r="AW284" s="13" t="s">
        <v>32</v>
      </c>
      <c r="AX284" s="13" t="s">
        <v>79</v>
      </c>
      <c r="AY284" s="150" t="s">
        <v>122</v>
      </c>
    </row>
    <row r="285" spans="2:65" s="1" customFormat="1" ht="16.5" customHeight="1">
      <c r="B285" s="31"/>
      <c r="C285" s="156" t="s">
        <v>430</v>
      </c>
      <c r="D285" s="156" t="s">
        <v>208</v>
      </c>
      <c r="E285" s="157" t="s">
        <v>431</v>
      </c>
      <c r="F285" s="158" t="s">
        <v>432</v>
      </c>
      <c r="G285" s="159" t="s">
        <v>143</v>
      </c>
      <c r="H285" s="160">
        <v>2</v>
      </c>
      <c r="I285" s="161"/>
      <c r="J285" s="162">
        <f>ROUND(I285*H285,2)</f>
        <v>0</v>
      </c>
      <c r="K285" s="158" t="s">
        <v>129</v>
      </c>
      <c r="L285" s="163"/>
      <c r="M285" s="164" t="s">
        <v>19</v>
      </c>
      <c r="N285" s="165" t="s">
        <v>42</v>
      </c>
      <c r="P285" s="131">
        <f>O285*H285</f>
        <v>0</v>
      </c>
      <c r="Q285" s="131">
        <v>1.0499999999999999E-3</v>
      </c>
      <c r="R285" s="131">
        <f>Q285*H285</f>
        <v>2.0999999999999999E-3</v>
      </c>
      <c r="S285" s="131">
        <v>0</v>
      </c>
      <c r="T285" s="132">
        <f>S285*H285</f>
        <v>0</v>
      </c>
      <c r="AR285" s="133" t="s">
        <v>211</v>
      </c>
      <c r="AT285" s="133" t="s">
        <v>208</v>
      </c>
      <c r="AU285" s="133" t="s">
        <v>81</v>
      </c>
      <c r="AY285" s="16" t="s">
        <v>122</v>
      </c>
      <c r="BE285" s="134">
        <f>IF(N285="základní",J285,0)</f>
        <v>0</v>
      </c>
      <c r="BF285" s="134">
        <f>IF(N285="snížená",J285,0)</f>
        <v>0</v>
      </c>
      <c r="BG285" s="134">
        <f>IF(N285="zákl. přenesená",J285,0)</f>
        <v>0</v>
      </c>
      <c r="BH285" s="134">
        <f>IF(N285="sníž. přenesená",J285,0)</f>
        <v>0</v>
      </c>
      <c r="BI285" s="134">
        <f>IF(N285="nulová",J285,0)</f>
        <v>0</v>
      </c>
      <c r="BJ285" s="16" t="s">
        <v>79</v>
      </c>
      <c r="BK285" s="134">
        <f>ROUND(I285*H285,2)</f>
        <v>0</v>
      </c>
      <c r="BL285" s="16" t="s">
        <v>144</v>
      </c>
      <c r="BM285" s="133" t="s">
        <v>433</v>
      </c>
    </row>
    <row r="286" spans="2:65" s="1" customFormat="1" ht="10.199999999999999">
      <c r="B286" s="31"/>
      <c r="D286" s="135" t="s">
        <v>132</v>
      </c>
      <c r="F286" s="136" t="s">
        <v>432</v>
      </c>
      <c r="I286" s="137"/>
      <c r="L286" s="31"/>
      <c r="M286" s="138"/>
      <c r="T286" s="52"/>
      <c r="AT286" s="16" t="s">
        <v>132</v>
      </c>
      <c r="AU286" s="16" t="s">
        <v>81</v>
      </c>
    </row>
    <row r="287" spans="2:65" s="1" customFormat="1" ht="16.5" customHeight="1">
      <c r="B287" s="31"/>
      <c r="C287" s="156" t="s">
        <v>434</v>
      </c>
      <c r="D287" s="156" t="s">
        <v>208</v>
      </c>
      <c r="E287" s="157" t="s">
        <v>435</v>
      </c>
      <c r="F287" s="158" t="s">
        <v>436</v>
      </c>
      <c r="G287" s="159" t="s">
        <v>143</v>
      </c>
      <c r="H287" s="160">
        <v>1</v>
      </c>
      <c r="I287" s="161"/>
      <c r="J287" s="162">
        <f>ROUND(I287*H287,2)</f>
        <v>0</v>
      </c>
      <c r="K287" s="158" t="s">
        <v>129</v>
      </c>
      <c r="L287" s="163"/>
      <c r="M287" s="164" t="s">
        <v>19</v>
      </c>
      <c r="N287" s="165" t="s">
        <v>42</v>
      </c>
      <c r="P287" s="131">
        <f>O287*H287</f>
        <v>0</v>
      </c>
      <c r="Q287" s="131">
        <v>1.0499999999999999E-3</v>
      </c>
      <c r="R287" s="131">
        <f>Q287*H287</f>
        <v>1.0499999999999999E-3</v>
      </c>
      <c r="S287" s="131">
        <v>0</v>
      </c>
      <c r="T287" s="132">
        <f>S287*H287</f>
        <v>0</v>
      </c>
      <c r="AR287" s="133" t="s">
        <v>211</v>
      </c>
      <c r="AT287" s="133" t="s">
        <v>208</v>
      </c>
      <c r="AU287" s="133" t="s">
        <v>81</v>
      </c>
      <c r="AY287" s="16" t="s">
        <v>122</v>
      </c>
      <c r="BE287" s="134">
        <f>IF(N287="základní",J287,0)</f>
        <v>0</v>
      </c>
      <c r="BF287" s="134">
        <f>IF(N287="snížená",J287,0)</f>
        <v>0</v>
      </c>
      <c r="BG287" s="134">
        <f>IF(N287="zákl. přenesená",J287,0)</f>
        <v>0</v>
      </c>
      <c r="BH287" s="134">
        <f>IF(N287="sníž. přenesená",J287,0)</f>
        <v>0</v>
      </c>
      <c r="BI287" s="134">
        <f>IF(N287="nulová",J287,0)</f>
        <v>0</v>
      </c>
      <c r="BJ287" s="16" t="s">
        <v>79</v>
      </c>
      <c r="BK287" s="134">
        <f>ROUND(I287*H287,2)</f>
        <v>0</v>
      </c>
      <c r="BL287" s="16" t="s">
        <v>144</v>
      </c>
      <c r="BM287" s="133" t="s">
        <v>437</v>
      </c>
    </row>
    <row r="288" spans="2:65" s="1" customFormat="1" ht="10.199999999999999">
      <c r="B288" s="31"/>
      <c r="D288" s="135" t="s">
        <v>132</v>
      </c>
      <c r="F288" s="136" t="s">
        <v>436</v>
      </c>
      <c r="I288" s="137"/>
      <c r="L288" s="31"/>
      <c r="M288" s="138"/>
      <c r="T288" s="52"/>
      <c r="AT288" s="16" t="s">
        <v>132</v>
      </c>
      <c r="AU288" s="16" t="s">
        <v>81</v>
      </c>
    </row>
    <row r="289" spans="2:65" s="1" customFormat="1" ht="16.5" customHeight="1">
      <c r="B289" s="31"/>
      <c r="C289" s="122" t="s">
        <v>438</v>
      </c>
      <c r="D289" s="122" t="s">
        <v>125</v>
      </c>
      <c r="E289" s="123" t="s">
        <v>439</v>
      </c>
      <c r="F289" s="124" t="s">
        <v>440</v>
      </c>
      <c r="G289" s="125" t="s">
        <v>143</v>
      </c>
      <c r="H289" s="126">
        <v>1</v>
      </c>
      <c r="I289" s="127"/>
      <c r="J289" s="128">
        <f>ROUND(I289*H289,2)</f>
        <v>0</v>
      </c>
      <c r="K289" s="124" t="s">
        <v>129</v>
      </c>
      <c r="L289" s="31"/>
      <c r="M289" s="129" t="s">
        <v>19</v>
      </c>
      <c r="N289" s="130" t="s">
        <v>42</v>
      </c>
      <c r="P289" s="131">
        <f>O289*H289</f>
        <v>0</v>
      </c>
      <c r="Q289" s="131">
        <v>0</v>
      </c>
      <c r="R289" s="131">
        <f>Q289*H289</f>
        <v>0</v>
      </c>
      <c r="S289" s="131">
        <v>0</v>
      </c>
      <c r="T289" s="132">
        <f>S289*H289</f>
        <v>0</v>
      </c>
      <c r="AR289" s="133" t="s">
        <v>144</v>
      </c>
      <c r="AT289" s="133" t="s">
        <v>125</v>
      </c>
      <c r="AU289" s="133" t="s">
        <v>81</v>
      </c>
      <c r="AY289" s="16" t="s">
        <v>122</v>
      </c>
      <c r="BE289" s="134">
        <f>IF(N289="základní",J289,0)</f>
        <v>0</v>
      </c>
      <c r="BF289" s="134">
        <f>IF(N289="snížená",J289,0)</f>
        <v>0</v>
      </c>
      <c r="BG289" s="134">
        <f>IF(N289="zákl. přenesená",J289,0)</f>
        <v>0</v>
      </c>
      <c r="BH289" s="134">
        <f>IF(N289="sníž. přenesená",J289,0)</f>
        <v>0</v>
      </c>
      <c r="BI289" s="134">
        <f>IF(N289="nulová",J289,0)</f>
        <v>0</v>
      </c>
      <c r="BJ289" s="16" t="s">
        <v>79</v>
      </c>
      <c r="BK289" s="134">
        <f>ROUND(I289*H289,2)</f>
        <v>0</v>
      </c>
      <c r="BL289" s="16" t="s">
        <v>144</v>
      </c>
      <c r="BM289" s="133" t="s">
        <v>441</v>
      </c>
    </row>
    <row r="290" spans="2:65" s="1" customFormat="1" ht="10.199999999999999">
      <c r="B290" s="31"/>
      <c r="D290" s="135" t="s">
        <v>132</v>
      </c>
      <c r="F290" s="136" t="s">
        <v>442</v>
      </c>
      <c r="I290" s="137"/>
      <c r="L290" s="31"/>
      <c r="M290" s="138"/>
      <c r="T290" s="52"/>
      <c r="AT290" s="16" t="s">
        <v>132</v>
      </c>
      <c r="AU290" s="16" t="s">
        <v>81</v>
      </c>
    </row>
    <row r="291" spans="2:65" s="1" customFormat="1" ht="10.199999999999999">
      <c r="B291" s="31"/>
      <c r="D291" s="139" t="s">
        <v>134</v>
      </c>
      <c r="F291" s="140" t="s">
        <v>443</v>
      </c>
      <c r="I291" s="137"/>
      <c r="L291" s="31"/>
      <c r="M291" s="138"/>
      <c r="T291" s="52"/>
      <c r="AT291" s="16" t="s">
        <v>134</v>
      </c>
      <c r="AU291" s="16" t="s">
        <v>81</v>
      </c>
    </row>
    <row r="292" spans="2:65" s="1" customFormat="1" ht="19.2">
      <c r="B292" s="31"/>
      <c r="D292" s="135" t="s">
        <v>148</v>
      </c>
      <c r="F292" s="148" t="s">
        <v>444</v>
      </c>
      <c r="I292" s="137"/>
      <c r="L292" s="31"/>
      <c r="M292" s="138"/>
      <c r="T292" s="52"/>
      <c r="AT292" s="16" t="s">
        <v>148</v>
      </c>
      <c r="AU292" s="16" t="s">
        <v>81</v>
      </c>
    </row>
    <row r="293" spans="2:65" s="1" customFormat="1" ht="16.5" customHeight="1">
      <c r="B293" s="31"/>
      <c r="C293" s="156" t="s">
        <v>445</v>
      </c>
      <c r="D293" s="156" t="s">
        <v>208</v>
      </c>
      <c r="E293" s="157" t="s">
        <v>446</v>
      </c>
      <c r="F293" s="158" t="s">
        <v>447</v>
      </c>
      <c r="G293" s="159" t="s">
        <v>143</v>
      </c>
      <c r="H293" s="160">
        <v>1</v>
      </c>
      <c r="I293" s="161"/>
      <c r="J293" s="162">
        <f>ROUND(I293*H293,2)</f>
        <v>0</v>
      </c>
      <c r="K293" s="158" t="s">
        <v>19</v>
      </c>
      <c r="L293" s="163"/>
      <c r="M293" s="164" t="s">
        <v>19</v>
      </c>
      <c r="N293" s="165" t="s">
        <v>42</v>
      </c>
      <c r="P293" s="131">
        <f>O293*H293</f>
        <v>0</v>
      </c>
      <c r="Q293" s="131">
        <v>0</v>
      </c>
      <c r="R293" s="131">
        <f>Q293*H293</f>
        <v>0</v>
      </c>
      <c r="S293" s="131">
        <v>0</v>
      </c>
      <c r="T293" s="132">
        <f>S293*H293</f>
        <v>0</v>
      </c>
      <c r="AR293" s="133" t="s">
        <v>211</v>
      </c>
      <c r="AT293" s="133" t="s">
        <v>208</v>
      </c>
      <c r="AU293" s="133" t="s">
        <v>81</v>
      </c>
      <c r="AY293" s="16" t="s">
        <v>122</v>
      </c>
      <c r="BE293" s="134">
        <f>IF(N293="základní",J293,0)</f>
        <v>0</v>
      </c>
      <c r="BF293" s="134">
        <f>IF(N293="snížená",J293,0)</f>
        <v>0</v>
      </c>
      <c r="BG293" s="134">
        <f>IF(N293="zákl. přenesená",J293,0)</f>
        <v>0</v>
      </c>
      <c r="BH293" s="134">
        <f>IF(N293="sníž. přenesená",J293,0)</f>
        <v>0</v>
      </c>
      <c r="BI293" s="134">
        <f>IF(N293="nulová",J293,0)</f>
        <v>0</v>
      </c>
      <c r="BJ293" s="16" t="s">
        <v>79</v>
      </c>
      <c r="BK293" s="134">
        <f>ROUND(I293*H293,2)</f>
        <v>0</v>
      </c>
      <c r="BL293" s="16" t="s">
        <v>144</v>
      </c>
      <c r="BM293" s="133" t="s">
        <v>448</v>
      </c>
    </row>
    <row r="294" spans="2:65" s="1" customFormat="1" ht="10.199999999999999">
      <c r="B294" s="31"/>
      <c r="D294" s="135" t="s">
        <v>132</v>
      </c>
      <c r="F294" s="136" t="s">
        <v>447</v>
      </c>
      <c r="I294" s="137"/>
      <c r="L294" s="31"/>
      <c r="M294" s="138"/>
      <c r="T294" s="52"/>
      <c r="AT294" s="16" t="s">
        <v>132</v>
      </c>
      <c r="AU294" s="16" t="s">
        <v>81</v>
      </c>
    </row>
    <row r="295" spans="2:65" s="1" customFormat="1" ht="16.5" customHeight="1">
      <c r="B295" s="31"/>
      <c r="C295" s="122" t="s">
        <v>449</v>
      </c>
      <c r="D295" s="122" t="s">
        <v>125</v>
      </c>
      <c r="E295" s="123" t="s">
        <v>450</v>
      </c>
      <c r="F295" s="124" t="s">
        <v>451</v>
      </c>
      <c r="G295" s="125" t="s">
        <v>143</v>
      </c>
      <c r="H295" s="126">
        <v>1</v>
      </c>
      <c r="I295" s="127"/>
      <c r="J295" s="128">
        <f>ROUND(I295*H295,2)</f>
        <v>0</v>
      </c>
      <c r="K295" s="124" t="s">
        <v>129</v>
      </c>
      <c r="L295" s="31"/>
      <c r="M295" s="129" t="s">
        <v>19</v>
      </c>
      <c r="N295" s="130" t="s">
        <v>42</v>
      </c>
      <c r="P295" s="131">
        <f>O295*H295</f>
        <v>0</v>
      </c>
      <c r="Q295" s="131">
        <v>0</v>
      </c>
      <c r="R295" s="131">
        <f>Q295*H295</f>
        <v>0</v>
      </c>
      <c r="S295" s="131">
        <v>0</v>
      </c>
      <c r="T295" s="132">
        <f>S295*H295</f>
        <v>0</v>
      </c>
      <c r="AR295" s="133" t="s">
        <v>144</v>
      </c>
      <c r="AT295" s="133" t="s">
        <v>125</v>
      </c>
      <c r="AU295" s="133" t="s">
        <v>81</v>
      </c>
      <c r="AY295" s="16" t="s">
        <v>122</v>
      </c>
      <c r="BE295" s="134">
        <f>IF(N295="základní",J295,0)</f>
        <v>0</v>
      </c>
      <c r="BF295" s="134">
        <f>IF(N295="snížená",J295,0)</f>
        <v>0</v>
      </c>
      <c r="BG295" s="134">
        <f>IF(N295="zákl. přenesená",J295,0)</f>
        <v>0</v>
      </c>
      <c r="BH295" s="134">
        <f>IF(N295="sníž. přenesená",J295,0)</f>
        <v>0</v>
      </c>
      <c r="BI295" s="134">
        <f>IF(N295="nulová",J295,0)</f>
        <v>0</v>
      </c>
      <c r="BJ295" s="16" t="s">
        <v>79</v>
      </c>
      <c r="BK295" s="134">
        <f>ROUND(I295*H295,2)</f>
        <v>0</v>
      </c>
      <c r="BL295" s="16" t="s">
        <v>144</v>
      </c>
      <c r="BM295" s="133" t="s">
        <v>452</v>
      </c>
    </row>
    <row r="296" spans="2:65" s="1" customFormat="1" ht="10.199999999999999">
      <c r="B296" s="31"/>
      <c r="D296" s="135" t="s">
        <v>132</v>
      </c>
      <c r="F296" s="136" t="s">
        <v>453</v>
      </c>
      <c r="I296" s="137"/>
      <c r="L296" s="31"/>
      <c r="M296" s="138"/>
      <c r="T296" s="52"/>
      <c r="AT296" s="16" t="s">
        <v>132</v>
      </c>
      <c r="AU296" s="16" t="s">
        <v>81</v>
      </c>
    </row>
    <row r="297" spans="2:65" s="1" customFormat="1" ht="10.199999999999999">
      <c r="B297" s="31"/>
      <c r="D297" s="139" t="s">
        <v>134</v>
      </c>
      <c r="F297" s="140" t="s">
        <v>454</v>
      </c>
      <c r="I297" s="137"/>
      <c r="L297" s="31"/>
      <c r="M297" s="138"/>
      <c r="T297" s="52"/>
      <c r="AT297" s="16" t="s">
        <v>134</v>
      </c>
      <c r="AU297" s="16" t="s">
        <v>81</v>
      </c>
    </row>
    <row r="298" spans="2:65" s="1" customFormat="1" ht="28.8">
      <c r="B298" s="31"/>
      <c r="D298" s="135" t="s">
        <v>148</v>
      </c>
      <c r="F298" s="148" t="s">
        <v>455</v>
      </c>
      <c r="I298" s="137"/>
      <c r="L298" s="31"/>
      <c r="M298" s="138"/>
      <c r="T298" s="52"/>
      <c r="AT298" s="16" t="s">
        <v>148</v>
      </c>
      <c r="AU298" s="16" t="s">
        <v>81</v>
      </c>
    </row>
    <row r="299" spans="2:65" s="1" customFormat="1" ht="16.5" customHeight="1">
      <c r="B299" s="31"/>
      <c r="C299" s="156" t="s">
        <v>456</v>
      </c>
      <c r="D299" s="156" t="s">
        <v>208</v>
      </c>
      <c r="E299" s="157" t="s">
        <v>457</v>
      </c>
      <c r="F299" s="158" t="s">
        <v>458</v>
      </c>
      <c r="G299" s="159" t="s">
        <v>143</v>
      </c>
      <c r="H299" s="160">
        <v>1</v>
      </c>
      <c r="I299" s="161"/>
      <c r="J299" s="162">
        <f>ROUND(I299*H299,2)</f>
        <v>0</v>
      </c>
      <c r="K299" s="158" t="s">
        <v>129</v>
      </c>
      <c r="L299" s="163"/>
      <c r="M299" s="164" t="s">
        <v>19</v>
      </c>
      <c r="N299" s="165" t="s">
        <v>42</v>
      </c>
      <c r="P299" s="131">
        <f>O299*H299</f>
        <v>0</v>
      </c>
      <c r="Q299" s="131">
        <v>1.1999999999999999E-3</v>
      </c>
      <c r="R299" s="131">
        <f>Q299*H299</f>
        <v>1.1999999999999999E-3</v>
      </c>
      <c r="S299" s="131">
        <v>0</v>
      </c>
      <c r="T299" s="132">
        <f>S299*H299</f>
        <v>0</v>
      </c>
      <c r="AR299" s="133" t="s">
        <v>211</v>
      </c>
      <c r="AT299" s="133" t="s">
        <v>208</v>
      </c>
      <c r="AU299" s="133" t="s">
        <v>81</v>
      </c>
      <c r="AY299" s="16" t="s">
        <v>122</v>
      </c>
      <c r="BE299" s="134">
        <f>IF(N299="základní",J299,0)</f>
        <v>0</v>
      </c>
      <c r="BF299" s="134">
        <f>IF(N299="snížená",J299,0)</f>
        <v>0</v>
      </c>
      <c r="BG299" s="134">
        <f>IF(N299="zákl. přenesená",J299,0)</f>
        <v>0</v>
      </c>
      <c r="BH299" s="134">
        <f>IF(N299="sníž. přenesená",J299,0)</f>
        <v>0</v>
      </c>
      <c r="BI299" s="134">
        <f>IF(N299="nulová",J299,0)</f>
        <v>0</v>
      </c>
      <c r="BJ299" s="16" t="s">
        <v>79</v>
      </c>
      <c r="BK299" s="134">
        <f>ROUND(I299*H299,2)</f>
        <v>0</v>
      </c>
      <c r="BL299" s="16" t="s">
        <v>144</v>
      </c>
      <c r="BM299" s="133" t="s">
        <v>459</v>
      </c>
    </row>
    <row r="300" spans="2:65" s="1" customFormat="1" ht="10.199999999999999">
      <c r="B300" s="31"/>
      <c r="D300" s="135" t="s">
        <v>132</v>
      </c>
      <c r="F300" s="136" t="s">
        <v>458</v>
      </c>
      <c r="I300" s="137"/>
      <c r="L300" s="31"/>
      <c r="M300" s="138"/>
      <c r="T300" s="52"/>
      <c r="AT300" s="16" t="s">
        <v>132</v>
      </c>
      <c r="AU300" s="16" t="s">
        <v>81</v>
      </c>
    </row>
    <row r="301" spans="2:65" s="1" customFormat="1" ht="28.8">
      <c r="B301" s="31"/>
      <c r="D301" s="135" t="s">
        <v>148</v>
      </c>
      <c r="F301" s="148" t="s">
        <v>455</v>
      </c>
      <c r="I301" s="137"/>
      <c r="L301" s="31"/>
      <c r="M301" s="138"/>
      <c r="T301" s="52"/>
      <c r="AT301" s="16" t="s">
        <v>148</v>
      </c>
      <c r="AU301" s="16" t="s">
        <v>81</v>
      </c>
    </row>
    <row r="302" spans="2:65" s="1" customFormat="1" ht="16.5" customHeight="1">
      <c r="B302" s="31"/>
      <c r="C302" s="122" t="s">
        <v>460</v>
      </c>
      <c r="D302" s="122" t="s">
        <v>125</v>
      </c>
      <c r="E302" s="123" t="s">
        <v>461</v>
      </c>
      <c r="F302" s="124" t="s">
        <v>462</v>
      </c>
      <c r="G302" s="125" t="s">
        <v>143</v>
      </c>
      <c r="H302" s="126">
        <v>1</v>
      </c>
      <c r="I302" s="127"/>
      <c r="J302" s="128">
        <f>ROUND(I302*H302,2)</f>
        <v>0</v>
      </c>
      <c r="K302" s="124" t="s">
        <v>129</v>
      </c>
      <c r="L302" s="31"/>
      <c r="M302" s="129" t="s">
        <v>19</v>
      </c>
      <c r="N302" s="130" t="s">
        <v>42</v>
      </c>
      <c r="P302" s="131">
        <f>O302*H302</f>
        <v>0</v>
      </c>
      <c r="Q302" s="131">
        <v>0</v>
      </c>
      <c r="R302" s="131">
        <f>Q302*H302</f>
        <v>0</v>
      </c>
      <c r="S302" s="131">
        <v>0</v>
      </c>
      <c r="T302" s="132">
        <f>S302*H302</f>
        <v>0</v>
      </c>
      <c r="AR302" s="133" t="s">
        <v>144</v>
      </c>
      <c r="AT302" s="133" t="s">
        <v>125</v>
      </c>
      <c r="AU302" s="133" t="s">
        <v>81</v>
      </c>
      <c r="AY302" s="16" t="s">
        <v>122</v>
      </c>
      <c r="BE302" s="134">
        <f>IF(N302="základní",J302,0)</f>
        <v>0</v>
      </c>
      <c r="BF302" s="134">
        <f>IF(N302="snížená",J302,0)</f>
        <v>0</v>
      </c>
      <c r="BG302" s="134">
        <f>IF(N302="zákl. přenesená",J302,0)</f>
        <v>0</v>
      </c>
      <c r="BH302" s="134">
        <f>IF(N302="sníž. přenesená",J302,0)</f>
        <v>0</v>
      </c>
      <c r="BI302" s="134">
        <f>IF(N302="nulová",J302,0)</f>
        <v>0</v>
      </c>
      <c r="BJ302" s="16" t="s">
        <v>79</v>
      </c>
      <c r="BK302" s="134">
        <f>ROUND(I302*H302,2)</f>
        <v>0</v>
      </c>
      <c r="BL302" s="16" t="s">
        <v>144</v>
      </c>
      <c r="BM302" s="133" t="s">
        <v>463</v>
      </c>
    </row>
    <row r="303" spans="2:65" s="1" customFormat="1" ht="10.199999999999999">
      <c r="B303" s="31"/>
      <c r="D303" s="135" t="s">
        <v>132</v>
      </c>
      <c r="F303" s="136" t="s">
        <v>464</v>
      </c>
      <c r="I303" s="137"/>
      <c r="L303" s="31"/>
      <c r="M303" s="138"/>
      <c r="T303" s="52"/>
      <c r="AT303" s="16" t="s">
        <v>132</v>
      </c>
      <c r="AU303" s="16" t="s">
        <v>81</v>
      </c>
    </row>
    <row r="304" spans="2:65" s="1" customFormat="1" ht="10.199999999999999">
      <c r="B304" s="31"/>
      <c r="D304" s="139" t="s">
        <v>134</v>
      </c>
      <c r="F304" s="140" t="s">
        <v>465</v>
      </c>
      <c r="I304" s="137"/>
      <c r="L304" s="31"/>
      <c r="M304" s="138"/>
      <c r="T304" s="52"/>
      <c r="AT304" s="16" t="s">
        <v>134</v>
      </c>
      <c r="AU304" s="16" t="s">
        <v>81</v>
      </c>
    </row>
    <row r="305" spans="2:65" s="1" customFormat="1" ht="28.8">
      <c r="B305" s="31"/>
      <c r="D305" s="135" t="s">
        <v>148</v>
      </c>
      <c r="F305" s="148" t="s">
        <v>466</v>
      </c>
      <c r="I305" s="137"/>
      <c r="L305" s="31"/>
      <c r="M305" s="138"/>
      <c r="T305" s="52"/>
      <c r="AT305" s="16" t="s">
        <v>148</v>
      </c>
      <c r="AU305" s="16" t="s">
        <v>81</v>
      </c>
    </row>
    <row r="306" spans="2:65" s="12" customFormat="1" ht="10.199999999999999">
      <c r="B306" s="141"/>
      <c r="D306" s="135" t="s">
        <v>136</v>
      </c>
      <c r="E306" s="142" t="s">
        <v>19</v>
      </c>
      <c r="F306" s="143" t="s">
        <v>467</v>
      </c>
      <c r="H306" s="144">
        <v>1</v>
      </c>
      <c r="I306" s="145"/>
      <c r="L306" s="141"/>
      <c r="M306" s="146"/>
      <c r="T306" s="147"/>
      <c r="AT306" s="142" t="s">
        <v>136</v>
      </c>
      <c r="AU306" s="142" t="s">
        <v>81</v>
      </c>
      <c r="AV306" s="12" t="s">
        <v>81</v>
      </c>
      <c r="AW306" s="12" t="s">
        <v>32</v>
      </c>
      <c r="AX306" s="12" t="s">
        <v>79</v>
      </c>
      <c r="AY306" s="142" t="s">
        <v>122</v>
      </c>
    </row>
    <row r="307" spans="2:65" s="1" customFormat="1" ht="16.5" customHeight="1">
      <c r="B307" s="31"/>
      <c r="C307" s="156" t="s">
        <v>468</v>
      </c>
      <c r="D307" s="156" t="s">
        <v>208</v>
      </c>
      <c r="E307" s="157" t="s">
        <v>469</v>
      </c>
      <c r="F307" s="158" t="s">
        <v>470</v>
      </c>
      <c r="G307" s="159" t="s">
        <v>143</v>
      </c>
      <c r="H307" s="160">
        <v>1</v>
      </c>
      <c r="I307" s="161"/>
      <c r="J307" s="162">
        <f>ROUND(I307*H307,2)</f>
        <v>0</v>
      </c>
      <c r="K307" s="158" t="s">
        <v>129</v>
      </c>
      <c r="L307" s="163"/>
      <c r="M307" s="164" t="s">
        <v>19</v>
      </c>
      <c r="N307" s="165" t="s">
        <v>42</v>
      </c>
      <c r="P307" s="131">
        <f>O307*H307</f>
        <v>0</v>
      </c>
      <c r="Q307" s="131">
        <v>4.6999999999999999E-4</v>
      </c>
      <c r="R307" s="131">
        <f>Q307*H307</f>
        <v>4.6999999999999999E-4</v>
      </c>
      <c r="S307" s="131">
        <v>0</v>
      </c>
      <c r="T307" s="132">
        <f>S307*H307</f>
        <v>0</v>
      </c>
      <c r="AR307" s="133" t="s">
        <v>211</v>
      </c>
      <c r="AT307" s="133" t="s">
        <v>208</v>
      </c>
      <c r="AU307" s="133" t="s">
        <v>81</v>
      </c>
      <c r="AY307" s="16" t="s">
        <v>122</v>
      </c>
      <c r="BE307" s="134">
        <f>IF(N307="základní",J307,0)</f>
        <v>0</v>
      </c>
      <c r="BF307" s="134">
        <f>IF(N307="snížená",J307,0)</f>
        <v>0</v>
      </c>
      <c r="BG307" s="134">
        <f>IF(N307="zákl. přenesená",J307,0)</f>
        <v>0</v>
      </c>
      <c r="BH307" s="134">
        <f>IF(N307="sníž. přenesená",J307,0)</f>
        <v>0</v>
      </c>
      <c r="BI307" s="134">
        <f>IF(N307="nulová",J307,0)</f>
        <v>0</v>
      </c>
      <c r="BJ307" s="16" t="s">
        <v>79</v>
      </c>
      <c r="BK307" s="134">
        <f>ROUND(I307*H307,2)</f>
        <v>0</v>
      </c>
      <c r="BL307" s="16" t="s">
        <v>144</v>
      </c>
      <c r="BM307" s="133" t="s">
        <v>471</v>
      </c>
    </row>
    <row r="308" spans="2:65" s="1" customFormat="1" ht="10.199999999999999">
      <c r="B308" s="31"/>
      <c r="D308" s="135" t="s">
        <v>132</v>
      </c>
      <c r="F308" s="136" t="s">
        <v>470</v>
      </c>
      <c r="I308" s="137"/>
      <c r="L308" s="31"/>
      <c r="M308" s="138"/>
      <c r="T308" s="52"/>
      <c r="AT308" s="16" t="s">
        <v>132</v>
      </c>
      <c r="AU308" s="16" t="s">
        <v>81</v>
      </c>
    </row>
    <row r="309" spans="2:65" s="1" customFormat="1" ht="21.75" customHeight="1">
      <c r="B309" s="31"/>
      <c r="C309" s="122" t="s">
        <v>472</v>
      </c>
      <c r="D309" s="122" t="s">
        <v>125</v>
      </c>
      <c r="E309" s="123" t="s">
        <v>473</v>
      </c>
      <c r="F309" s="124" t="s">
        <v>474</v>
      </c>
      <c r="G309" s="125" t="s">
        <v>143</v>
      </c>
      <c r="H309" s="126">
        <v>1</v>
      </c>
      <c r="I309" s="127"/>
      <c r="J309" s="128">
        <f>ROUND(I309*H309,2)</f>
        <v>0</v>
      </c>
      <c r="K309" s="124" t="s">
        <v>129</v>
      </c>
      <c r="L309" s="31"/>
      <c r="M309" s="129" t="s">
        <v>19</v>
      </c>
      <c r="N309" s="130" t="s">
        <v>42</v>
      </c>
      <c r="P309" s="131">
        <f>O309*H309</f>
        <v>0</v>
      </c>
      <c r="Q309" s="131">
        <v>0</v>
      </c>
      <c r="R309" s="131">
        <f>Q309*H309</f>
        <v>0</v>
      </c>
      <c r="S309" s="131">
        <v>0</v>
      </c>
      <c r="T309" s="132">
        <f>S309*H309</f>
        <v>0</v>
      </c>
      <c r="AR309" s="133" t="s">
        <v>144</v>
      </c>
      <c r="AT309" s="133" t="s">
        <v>125</v>
      </c>
      <c r="AU309" s="133" t="s">
        <v>81</v>
      </c>
      <c r="AY309" s="16" t="s">
        <v>122</v>
      </c>
      <c r="BE309" s="134">
        <f>IF(N309="základní",J309,0)</f>
        <v>0</v>
      </c>
      <c r="BF309" s="134">
        <f>IF(N309="snížená",J309,0)</f>
        <v>0</v>
      </c>
      <c r="BG309" s="134">
        <f>IF(N309="zákl. přenesená",J309,0)</f>
        <v>0</v>
      </c>
      <c r="BH309" s="134">
        <f>IF(N309="sníž. přenesená",J309,0)</f>
        <v>0</v>
      </c>
      <c r="BI309" s="134">
        <f>IF(N309="nulová",J309,0)</f>
        <v>0</v>
      </c>
      <c r="BJ309" s="16" t="s">
        <v>79</v>
      </c>
      <c r="BK309" s="134">
        <f>ROUND(I309*H309,2)</f>
        <v>0</v>
      </c>
      <c r="BL309" s="16" t="s">
        <v>144</v>
      </c>
      <c r="BM309" s="133" t="s">
        <v>475</v>
      </c>
    </row>
    <row r="310" spans="2:65" s="1" customFormat="1" ht="19.2">
      <c r="B310" s="31"/>
      <c r="D310" s="135" t="s">
        <v>132</v>
      </c>
      <c r="F310" s="136" t="s">
        <v>476</v>
      </c>
      <c r="I310" s="137"/>
      <c r="L310" s="31"/>
      <c r="M310" s="138"/>
      <c r="T310" s="52"/>
      <c r="AT310" s="16" t="s">
        <v>132</v>
      </c>
      <c r="AU310" s="16" t="s">
        <v>81</v>
      </c>
    </row>
    <row r="311" spans="2:65" s="1" customFormat="1" ht="10.199999999999999">
      <c r="B311" s="31"/>
      <c r="D311" s="139" t="s">
        <v>134</v>
      </c>
      <c r="F311" s="140" t="s">
        <v>477</v>
      </c>
      <c r="I311" s="137"/>
      <c r="L311" s="31"/>
      <c r="M311" s="138"/>
      <c r="T311" s="52"/>
      <c r="AT311" s="16" t="s">
        <v>134</v>
      </c>
      <c r="AU311" s="16" t="s">
        <v>81</v>
      </c>
    </row>
    <row r="312" spans="2:65" s="1" customFormat="1" ht="28.8">
      <c r="B312" s="31"/>
      <c r="D312" s="135" t="s">
        <v>148</v>
      </c>
      <c r="F312" s="148" t="s">
        <v>478</v>
      </c>
      <c r="I312" s="137"/>
      <c r="L312" s="31"/>
      <c r="M312" s="138"/>
      <c r="T312" s="52"/>
      <c r="AT312" s="16" t="s">
        <v>148</v>
      </c>
      <c r="AU312" s="16" t="s">
        <v>81</v>
      </c>
    </row>
    <row r="313" spans="2:65" s="1" customFormat="1" ht="21.75" customHeight="1">
      <c r="B313" s="31"/>
      <c r="C313" s="156" t="s">
        <v>479</v>
      </c>
      <c r="D313" s="156" t="s">
        <v>208</v>
      </c>
      <c r="E313" s="157" t="s">
        <v>480</v>
      </c>
      <c r="F313" s="158" t="s">
        <v>481</v>
      </c>
      <c r="G313" s="159" t="s">
        <v>143</v>
      </c>
      <c r="H313" s="160">
        <v>1</v>
      </c>
      <c r="I313" s="161"/>
      <c r="J313" s="162">
        <f>ROUND(I313*H313,2)</f>
        <v>0</v>
      </c>
      <c r="K313" s="158" t="s">
        <v>19</v>
      </c>
      <c r="L313" s="163"/>
      <c r="M313" s="164" t="s">
        <v>19</v>
      </c>
      <c r="N313" s="165" t="s">
        <v>42</v>
      </c>
      <c r="P313" s="131">
        <f>O313*H313</f>
        <v>0</v>
      </c>
      <c r="Q313" s="131">
        <v>0</v>
      </c>
      <c r="R313" s="131">
        <f>Q313*H313</f>
        <v>0</v>
      </c>
      <c r="S313" s="131">
        <v>0</v>
      </c>
      <c r="T313" s="132">
        <f>S313*H313</f>
        <v>0</v>
      </c>
      <c r="AR313" s="133" t="s">
        <v>211</v>
      </c>
      <c r="AT313" s="133" t="s">
        <v>208</v>
      </c>
      <c r="AU313" s="133" t="s">
        <v>81</v>
      </c>
      <c r="AY313" s="16" t="s">
        <v>122</v>
      </c>
      <c r="BE313" s="134">
        <f>IF(N313="základní",J313,0)</f>
        <v>0</v>
      </c>
      <c r="BF313" s="134">
        <f>IF(N313="snížená",J313,0)</f>
        <v>0</v>
      </c>
      <c r="BG313" s="134">
        <f>IF(N313="zákl. přenesená",J313,0)</f>
        <v>0</v>
      </c>
      <c r="BH313" s="134">
        <f>IF(N313="sníž. přenesená",J313,0)</f>
        <v>0</v>
      </c>
      <c r="BI313" s="134">
        <f>IF(N313="nulová",J313,0)</f>
        <v>0</v>
      </c>
      <c r="BJ313" s="16" t="s">
        <v>79</v>
      </c>
      <c r="BK313" s="134">
        <f>ROUND(I313*H313,2)</f>
        <v>0</v>
      </c>
      <c r="BL313" s="16" t="s">
        <v>144</v>
      </c>
      <c r="BM313" s="133" t="s">
        <v>482</v>
      </c>
    </row>
    <row r="314" spans="2:65" s="1" customFormat="1" ht="10.199999999999999">
      <c r="B314" s="31"/>
      <c r="D314" s="135" t="s">
        <v>132</v>
      </c>
      <c r="F314" s="136" t="s">
        <v>481</v>
      </c>
      <c r="I314" s="137"/>
      <c r="L314" s="31"/>
      <c r="M314" s="138"/>
      <c r="T314" s="52"/>
      <c r="AT314" s="16" t="s">
        <v>132</v>
      </c>
      <c r="AU314" s="16" t="s">
        <v>81</v>
      </c>
    </row>
    <row r="315" spans="2:65" s="1" customFormat="1" ht="16.5" customHeight="1">
      <c r="B315" s="31"/>
      <c r="C315" s="156" t="s">
        <v>483</v>
      </c>
      <c r="D315" s="156" t="s">
        <v>208</v>
      </c>
      <c r="E315" s="157" t="s">
        <v>484</v>
      </c>
      <c r="F315" s="158" t="s">
        <v>485</v>
      </c>
      <c r="G315" s="159" t="s">
        <v>154</v>
      </c>
      <c r="H315" s="160">
        <v>2</v>
      </c>
      <c r="I315" s="161"/>
      <c r="J315" s="162">
        <f>ROUND(I315*H315,2)</f>
        <v>0</v>
      </c>
      <c r="K315" s="158" t="s">
        <v>129</v>
      </c>
      <c r="L315" s="163"/>
      <c r="M315" s="164" t="s">
        <v>19</v>
      </c>
      <c r="N315" s="165" t="s">
        <v>42</v>
      </c>
      <c r="P315" s="131">
        <f>O315*H315</f>
        <v>0</v>
      </c>
      <c r="Q315" s="131">
        <v>5.9000000000000003E-4</v>
      </c>
      <c r="R315" s="131">
        <f>Q315*H315</f>
        <v>1.1800000000000001E-3</v>
      </c>
      <c r="S315" s="131">
        <v>0</v>
      </c>
      <c r="T315" s="132">
        <f>S315*H315</f>
        <v>0</v>
      </c>
      <c r="AR315" s="133" t="s">
        <v>211</v>
      </c>
      <c r="AT315" s="133" t="s">
        <v>208</v>
      </c>
      <c r="AU315" s="133" t="s">
        <v>81</v>
      </c>
      <c r="AY315" s="16" t="s">
        <v>122</v>
      </c>
      <c r="BE315" s="134">
        <f>IF(N315="základní",J315,0)</f>
        <v>0</v>
      </c>
      <c r="BF315" s="134">
        <f>IF(N315="snížená",J315,0)</f>
        <v>0</v>
      </c>
      <c r="BG315" s="134">
        <f>IF(N315="zákl. přenesená",J315,0)</f>
        <v>0</v>
      </c>
      <c r="BH315" s="134">
        <f>IF(N315="sníž. přenesená",J315,0)</f>
        <v>0</v>
      </c>
      <c r="BI315" s="134">
        <f>IF(N315="nulová",J315,0)</f>
        <v>0</v>
      </c>
      <c r="BJ315" s="16" t="s">
        <v>79</v>
      </c>
      <c r="BK315" s="134">
        <f>ROUND(I315*H315,2)</f>
        <v>0</v>
      </c>
      <c r="BL315" s="16" t="s">
        <v>144</v>
      </c>
      <c r="BM315" s="133" t="s">
        <v>486</v>
      </c>
    </row>
    <row r="316" spans="2:65" s="1" customFormat="1" ht="10.199999999999999">
      <c r="B316" s="31"/>
      <c r="D316" s="135" t="s">
        <v>132</v>
      </c>
      <c r="F316" s="136" t="s">
        <v>485</v>
      </c>
      <c r="I316" s="137"/>
      <c r="L316" s="31"/>
      <c r="M316" s="138"/>
      <c r="T316" s="52"/>
      <c r="AT316" s="16" t="s">
        <v>132</v>
      </c>
      <c r="AU316" s="16" t="s">
        <v>81</v>
      </c>
    </row>
    <row r="317" spans="2:65" s="1" customFormat="1" ht="28.8">
      <c r="B317" s="31"/>
      <c r="D317" s="135" t="s">
        <v>148</v>
      </c>
      <c r="F317" s="148" t="s">
        <v>487</v>
      </c>
      <c r="I317" s="137"/>
      <c r="L317" s="31"/>
      <c r="M317" s="138"/>
      <c r="T317" s="52"/>
      <c r="AT317" s="16" t="s">
        <v>148</v>
      </c>
      <c r="AU317" s="16" t="s">
        <v>81</v>
      </c>
    </row>
    <row r="318" spans="2:65" s="12" customFormat="1" ht="10.199999999999999">
      <c r="B318" s="141"/>
      <c r="D318" s="135" t="s">
        <v>136</v>
      </c>
      <c r="E318" s="142" t="s">
        <v>19</v>
      </c>
      <c r="F318" s="143" t="s">
        <v>488</v>
      </c>
      <c r="H318" s="144">
        <v>2</v>
      </c>
      <c r="I318" s="145"/>
      <c r="L318" s="141"/>
      <c r="M318" s="146"/>
      <c r="T318" s="147"/>
      <c r="AT318" s="142" t="s">
        <v>136</v>
      </c>
      <c r="AU318" s="142" t="s">
        <v>81</v>
      </c>
      <c r="AV318" s="12" t="s">
        <v>81</v>
      </c>
      <c r="AW318" s="12" t="s">
        <v>32</v>
      </c>
      <c r="AX318" s="12" t="s">
        <v>79</v>
      </c>
      <c r="AY318" s="142" t="s">
        <v>122</v>
      </c>
    </row>
    <row r="319" spans="2:65" s="1" customFormat="1" ht="16.5" customHeight="1">
      <c r="B319" s="31"/>
      <c r="C319" s="156" t="s">
        <v>489</v>
      </c>
      <c r="D319" s="156" t="s">
        <v>208</v>
      </c>
      <c r="E319" s="157" t="s">
        <v>490</v>
      </c>
      <c r="F319" s="158" t="s">
        <v>491</v>
      </c>
      <c r="G319" s="159" t="s">
        <v>154</v>
      </c>
      <c r="H319" s="160">
        <v>12</v>
      </c>
      <c r="I319" s="161"/>
      <c r="J319" s="162">
        <f>ROUND(I319*H319,2)</f>
        <v>0</v>
      </c>
      <c r="K319" s="158" t="s">
        <v>129</v>
      </c>
      <c r="L319" s="163"/>
      <c r="M319" s="164" t="s">
        <v>19</v>
      </c>
      <c r="N319" s="165" t="s">
        <v>42</v>
      </c>
      <c r="P319" s="131">
        <f>O319*H319</f>
        <v>0</v>
      </c>
      <c r="Q319" s="131">
        <v>9.1E-4</v>
      </c>
      <c r="R319" s="131">
        <f>Q319*H319</f>
        <v>1.0919999999999999E-2</v>
      </c>
      <c r="S319" s="131">
        <v>0</v>
      </c>
      <c r="T319" s="132">
        <f>S319*H319</f>
        <v>0</v>
      </c>
      <c r="AR319" s="133" t="s">
        <v>211</v>
      </c>
      <c r="AT319" s="133" t="s">
        <v>208</v>
      </c>
      <c r="AU319" s="133" t="s">
        <v>81</v>
      </c>
      <c r="AY319" s="16" t="s">
        <v>122</v>
      </c>
      <c r="BE319" s="134">
        <f>IF(N319="základní",J319,0)</f>
        <v>0</v>
      </c>
      <c r="BF319" s="134">
        <f>IF(N319="snížená",J319,0)</f>
        <v>0</v>
      </c>
      <c r="BG319" s="134">
        <f>IF(N319="zákl. přenesená",J319,0)</f>
        <v>0</v>
      </c>
      <c r="BH319" s="134">
        <f>IF(N319="sníž. přenesená",J319,0)</f>
        <v>0</v>
      </c>
      <c r="BI319" s="134">
        <f>IF(N319="nulová",J319,0)</f>
        <v>0</v>
      </c>
      <c r="BJ319" s="16" t="s">
        <v>79</v>
      </c>
      <c r="BK319" s="134">
        <f>ROUND(I319*H319,2)</f>
        <v>0</v>
      </c>
      <c r="BL319" s="16" t="s">
        <v>144</v>
      </c>
      <c r="BM319" s="133" t="s">
        <v>492</v>
      </c>
    </row>
    <row r="320" spans="2:65" s="1" customFormat="1" ht="10.199999999999999">
      <c r="B320" s="31"/>
      <c r="D320" s="135" t="s">
        <v>132</v>
      </c>
      <c r="F320" s="136" t="s">
        <v>491</v>
      </c>
      <c r="I320" s="137"/>
      <c r="L320" s="31"/>
      <c r="M320" s="138"/>
      <c r="T320" s="52"/>
      <c r="AT320" s="16" t="s">
        <v>132</v>
      </c>
      <c r="AU320" s="16" t="s">
        <v>81</v>
      </c>
    </row>
    <row r="321" spans="2:65" s="1" customFormat="1" ht="28.8">
      <c r="B321" s="31"/>
      <c r="D321" s="135" t="s">
        <v>148</v>
      </c>
      <c r="F321" s="148" t="s">
        <v>493</v>
      </c>
      <c r="I321" s="137"/>
      <c r="L321" s="31"/>
      <c r="M321" s="138"/>
      <c r="T321" s="52"/>
      <c r="AT321" s="16" t="s">
        <v>148</v>
      </c>
      <c r="AU321" s="16" t="s">
        <v>81</v>
      </c>
    </row>
    <row r="322" spans="2:65" s="12" customFormat="1" ht="10.199999999999999">
      <c r="B322" s="141"/>
      <c r="D322" s="135" t="s">
        <v>136</v>
      </c>
      <c r="E322" s="142" t="s">
        <v>19</v>
      </c>
      <c r="F322" s="143" t="s">
        <v>494</v>
      </c>
      <c r="H322" s="144">
        <v>12</v>
      </c>
      <c r="I322" s="145"/>
      <c r="L322" s="141"/>
      <c r="M322" s="146"/>
      <c r="T322" s="147"/>
      <c r="AT322" s="142" t="s">
        <v>136</v>
      </c>
      <c r="AU322" s="142" t="s">
        <v>81</v>
      </c>
      <c r="AV322" s="12" t="s">
        <v>81</v>
      </c>
      <c r="AW322" s="12" t="s">
        <v>32</v>
      </c>
      <c r="AX322" s="12" t="s">
        <v>79</v>
      </c>
      <c r="AY322" s="142" t="s">
        <v>122</v>
      </c>
    </row>
    <row r="323" spans="2:65" s="1" customFormat="1" ht="16.5" customHeight="1">
      <c r="B323" s="31"/>
      <c r="C323" s="122" t="s">
        <v>495</v>
      </c>
      <c r="D323" s="122" t="s">
        <v>125</v>
      </c>
      <c r="E323" s="123" t="s">
        <v>496</v>
      </c>
      <c r="F323" s="124" t="s">
        <v>497</v>
      </c>
      <c r="G323" s="125" t="s">
        <v>143</v>
      </c>
      <c r="H323" s="126">
        <v>4</v>
      </c>
      <c r="I323" s="127"/>
      <c r="J323" s="128">
        <f>ROUND(I323*H323,2)</f>
        <v>0</v>
      </c>
      <c r="K323" s="124" t="s">
        <v>129</v>
      </c>
      <c r="L323" s="31"/>
      <c r="M323" s="129" t="s">
        <v>19</v>
      </c>
      <c r="N323" s="130" t="s">
        <v>42</v>
      </c>
      <c r="P323" s="131">
        <f>O323*H323</f>
        <v>0</v>
      </c>
      <c r="Q323" s="131">
        <v>0</v>
      </c>
      <c r="R323" s="131">
        <f>Q323*H323</f>
        <v>0</v>
      </c>
      <c r="S323" s="131">
        <v>0</v>
      </c>
      <c r="T323" s="132">
        <f>S323*H323</f>
        <v>0</v>
      </c>
      <c r="AR323" s="133" t="s">
        <v>144</v>
      </c>
      <c r="AT323" s="133" t="s">
        <v>125</v>
      </c>
      <c r="AU323" s="133" t="s">
        <v>81</v>
      </c>
      <c r="AY323" s="16" t="s">
        <v>122</v>
      </c>
      <c r="BE323" s="134">
        <f>IF(N323="základní",J323,0)</f>
        <v>0</v>
      </c>
      <c r="BF323" s="134">
        <f>IF(N323="snížená",J323,0)</f>
        <v>0</v>
      </c>
      <c r="BG323" s="134">
        <f>IF(N323="zákl. přenesená",J323,0)</f>
        <v>0</v>
      </c>
      <c r="BH323" s="134">
        <f>IF(N323="sníž. přenesená",J323,0)</f>
        <v>0</v>
      </c>
      <c r="BI323" s="134">
        <f>IF(N323="nulová",J323,0)</f>
        <v>0</v>
      </c>
      <c r="BJ323" s="16" t="s">
        <v>79</v>
      </c>
      <c r="BK323" s="134">
        <f>ROUND(I323*H323,2)</f>
        <v>0</v>
      </c>
      <c r="BL323" s="16" t="s">
        <v>144</v>
      </c>
      <c r="BM323" s="133" t="s">
        <v>498</v>
      </c>
    </row>
    <row r="324" spans="2:65" s="1" customFormat="1" ht="10.199999999999999">
      <c r="B324" s="31"/>
      <c r="D324" s="135" t="s">
        <v>132</v>
      </c>
      <c r="F324" s="136" t="s">
        <v>499</v>
      </c>
      <c r="I324" s="137"/>
      <c r="L324" s="31"/>
      <c r="M324" s="138"/>
      <c r="T324" s="52"/>
      <c r="AT324" s="16" t="s">
        <v>132</v>
      </c>
      <c r="AU324" s="16" t="s">
        <v>81</v>
      </c>
    </row>
    <row r="325" spans="2:65" s="1" customFormat="1" ht="10.199999999999999">
      <c r="B325" s="31"/>
      <c r="D325" s="139" t="s">
        <v>134</v>
      </c>
      <c r="F325" s="140" t="s">
        <v>500</v>
      </c>
      <c r="I325" s="137"/>
      <c r="L325" s="31"/>
      <c r="M325" s="138"/>
      <c r="T325" s="52"/>
      <c r="AT325" s="16" t="s">
        <v>134</v>
      </c>
      <c r="AU325" s="16" t="s">
        <v>81</v>
      </c>
    </row>
    <row r="326" spans="2:65" s="1" customFormat="1" ht="28.8">
      <c r="B326" s="31"/>
      <c r="D326" s="135" t="s">
        <v>148</v>
      </c>
      <c r="F326" s="148" t="s">
        <v>501</v>
      </c>
      <c r="I326" s="137"/>
      <c r="L326" s="31"/>
      <c r="M326" s="138"/>
      <c r="T326" s="52"/>
      <c r="AT326" s="16" t="s">
        <v>148</v>
      </c>
      <c r="AU326" s="16" t="s">
        <v>81</v>
      </c>
    </row>
    <row r="327" spans="2:65" s="12" customFormat="1" ht="10.199999999999999">
      <c r="B327" s="141"/>
      <c r="D327" s="135" t="s">
        <v>136</v>
      </c>
      <c r="E327" s="142" t="s">
        <v>19</v>
      </c>
      <c r="F327" s="143" t="s">
        <v>502</v>
      </c>
      <c r="H327" s="144">
        <v>4</v>
      </c>
      <c r="I327" s="145"/>
      <c r="L327" s="141"/>
      <c r="M327" s="146"/>
      <c r="T327" s="147"/>
      <c r="AT327" s="142" t="s">
        <v>136</v>
      </c>
      <c r="AU327" s="142" t="s">
        <v>81</v>
      </c>
      <c r="AV327" s="12" t="s">
        <v>81</v>
      </c>
      <c r="AW327" s="12" t="s">
        <v>32</v>
      </c>
      <c r="AX327" s="12" t="s">
        <v>79</v>
      </c>
      <c r="AY327" s="142" t="s">
        <v>122</v>
      </c>
    </row>
    <row r="328" spans="2:65" s="1" customFormat="1" ht="16.5" customHeight="1">
      <c r="B328" s="31"/>
      <c r="C328" s="156" t="s">
        <v>503</v>
      </c>
      <c r="D328" s="156" t="s">
        <v>208</v>
      </c>
      <c r="E328" s="157" t="s">
        <v>504</v>
      </c>
      <c r="F328" s="158" t="s">
        <v>505</v>
      </c>
      <c r="G328" s="159" t="s">
        <v>143</v>
      </c>
      <c r="H328" s="160">
        <v>4</v>
      </c>
      <c r="I328" s="161"/>
      <c r="J328" s="162">
        <f>ROUND(I328*H328,2)</f>
        <v>0</v>
      </c>
      <c r="K328" s="158" t="s">
        <v>129</v>
      </c>
      <c r="L328" s="163"/>
      <c r="M328" s="164" t="s">
        <v>19</v>
      </c>
      <c r="N328" s="165" t="s">
        <v>42</v>
      </c>
      <c r="P328" s="131">
        <f>O328*H328</f>
        <v>0</v>
      </c>
      <c r="Q328" s="131">
        <v>2.4000000000000001E-4</v>
      </c>
      <c r="R328" s="131">
        <f>Q328*H328</f>
        <v>9.6000000000000002E-4</v>
      </c>
      <c r="S328" s="131">
        <v>0</v>
      </c>
      <c r="T328" s="132">
        <f>S328*H328</f>
        <v>0</v>
      </c>
      <c r="AR328" s="133" t="s">
        <v>211</v>
      </c>
      <c r="AT328" s="133" t="s">
        <v>208</v>
      </c>
      <c r="AU328" s="133" t="s">
        <v>81</v>
      </c>
      <c r="AY328" s="16" t="s">
        <v>122</v>
      </c>
      <c r="BE328" s="134">
        <f>IF(N328="základní",J328,0)</f>
        <v>0</v>
      </c>
      <c r="BF328" s="134">
        <f>IF(N328="snížená",J328,0)</f>
        <v>0</v>
      </c>
      <c r="BG328" s="134">
        <f>IF(N328="zákl. přenesená",J328,0)</f>
        <v>0</v>
      </c>
      <c r="BH328" s="134">
        <f>IF(N328="sníž. přenesená",J328,0)</f>
        <v>0</v>
      </c>
      <c r="BI328" s="134">
        <f>IF(N328="nulová",J328,0)</f>
        <v>0</v>
      </c>
      <c r="BJ328" s="16" t="s">
        <v>79</v>
      </c>
      <c r="BK328" s="134">
        <f>ROUND(I328*H328,2)</f>
        <v>0</v>
      </c>
      <c r="BL328" s="16" t="s">
        <v>144</v>
      </c>
      <c r="BM328" s="133" t="s">
        <v>506</v>
      </c>
    </row>
    <row r="329" spans="2:65" s="1" customFormat="1" ht="10.199999999999999">
      <c r="B329" s="31"/>
      <c r="D329" s="135" t="s">
        <v>132</v>
      </c>
      <c r="F329" s="136" t="s">
        <v>505</v>
      </c>
      <c r="I329" s="137"/>
      <c r="L329" s="31"/>
      <c r="M329" s="138"/>
      <c r="T329" s="52"/>
      <c r="AT329" s="16" t="s">
        <v>132</v>
      </c>
      <c r="AU329" s="16" t="s">
        <v>81</v>
      </c>
    </row>
    <row r="330" spans="2:65" s="1" customFormat="1" ht="16.5" customHeight="1">
      <c r="B330" s="31"/>
      <c r="C330" s="122" t="s">
        <v>507</v>
      </c>
      <c r="D330" s="122" t="s">
        <v>125</v>
      </c>
      <c r="E330" s="123" t="s">
        <v>508</v>
      </c>
      <c r="F330" s="124" t="s">
        <v>509</v>
      </c>
      <c r="G330" s="125" t="s">
        <v>143</v>
      </c>
      <c r="H330" s="126">
        <v>9</v>
      </c>
      <c r="I330" s="127"/>
      <c r="J330" s="128">
        <f>ROUND(I330*H330,2)</f>
        <v>0</v>
      </c>
      <c r="K330" s="124" t="s">
        <v>129</v>
      </c>
      <c r="L330" s="31"/>
      <c r="M330" s="129" t="s">
        <v>19</v>
      </c>
      <c r="N330" s="130" t="s">
        <v>42</v>
      </c>
      <c r="P330" s="131">
        <f>O330*H330</f>
        <v>0</v>
      </c>
      <c r="Q330" s="131">
        <v>0</v>
      </c>
      <c r="R330" s="131">
        <f>Q330*H330</f>
        <v>0</v>
      </c>
      <c r="S330" s="131">
        <v>0</v>
      </c>
      <c r="T330" s="132">
        <f>S330*H330</f>
        <v>0</v>
      </c>
      <c r="AR330" s="133" t="s">
        <v>144</v>
      </c>
      <c r="AT330" s="133" t="s">
        <v>125</v>
      </c>
      <c r="AU330" s="133" t="s">
        <v>81</v>
      </c>
      <c r="AY330" s="16" t="s">
        <v>122</v>
      </c>
      <c r="BE330" s="134">
        <f>IF(N330="základní",J330,0)</f>
        <v>0</v>
      </c>
      <c r="BF330" s="134">
        <f>IF(N330="snížená",J330,0)</f>
        <v>0</v>
      </c>
      <c r="BG330" s="134">
        <f>IF(N330="zákl. přenesená",J330,0)</f>
        <v>0</v>
      </c>
      <c r="BH330" s="134">
        <f>IF(N330="sníž. přenesená",J330,0)</f>
        <v>0</v>
      </c>
      <c r="BI330" s="134">
        <f>IF(N330="nulová",J330,0)</f>
        <v>0</v>
      </c>
      <c r="BJ330" s="16" t="s">
        <v>79</v>
      </c>
      <c r="BK330" s="134">
        <f>ROUND(I330*H330,2)</f>
        <v>0</v>
      </c>
      <c r="BL330" s="16" t="s">
        <v>144</v>
      </c>
      <c r="BM330" s="133" t="s">
        <v>510</v>
      </c>
    </row>
    <row r="331" spans="2:65" s="1" customFormat="1" ht="10.199999999999999">
      <c r="B331" s="31"/>
      <c r="D331" s="135" t="s">
        <v>132</v>
      </c>
      <c r="F331" s="136" t="s">
        <v>511</v>
      </c>
      <c r="I331" s="137"/>
      <c r="L331" s="31"/>
      <c r="M331" s="138"/>
      <c r="T331" s="52"/>
      <c r="AT331" s="16" t="s">
        <v>132</v>
      </c>
      <c r="AU331" s="16" t="s">
        <v>81</v>
      </c>
    </row>
    <row r="332" spans="2:65" s="1" customFormat="1" ht="10.199999999999999">
      <c r="B332" s="31"/>
      <c r="D332" s="139" t="s">
        <v>134</v>
      </c>
      <c r="F332" s="140" t="s">
        <v>512</v>
      </c>
      <c r="I332" s="137"/>
      <c r="L332" s="31"/>
      <c r="M332" s="138"/>
      <c r="T332" s="52"/>
      <c r="AT332" s="16" t="s">
        <v>134</v>
      </c>
      <c r="AU332" s="16" t="s">
        <v>81</v>
      </c>
    </row>
    <row r="333" spans="2:65" s="1" customFormat="1" ht="28.8">
      <c r="B333" s="31"/>
      <c r="D333" s="135" t="s">
        <v>148</v>
      </c>
      <c r="F333" s="148" t="s">
        <v>513</v>
      </c>
      <c r="I333" s="137"/>
      <c r="L333" s="31"/>
      <c r="M333" s="138"/>
      <c r="T333" s="52"/>
      <c r="AT333" s="16" t="s">
        <v>148</v>
      </c>
      <c r="AU333" s="16" t="s">
        <v>81</v>
      </c>
    </row>
    <row r="334" spans="2:65" s="12" customFormat="1" ht="10.199999999999999">
      <c r="B334" s="141"/>
      <c r="D334" s="135" t="s">
        <v>136</v>
      </c>
      <c r="E334" s="142" t="s">
        <v>19</v>
      </c>
      <c r="F334" s="143" t="s">
        <v>514</v>
      </c>
      <c r="H334" s="144">
        <v>9</v>
      </c>
      <c r="I334" s="145"/>
      <c r="L334" s="141"/>
      <c r="M334" s="146"/>
      <c r="T334" s="147"/>
      <c r="AT334" s="142" t="s">
        <v>136</v>
      </c>
      <c r="AU334" s="142" t="s">
        <v>81</v>
      </c>
      <c r="AV334" s="12" t="s">
        <v>81</v>
      </c>
      <c r="AW334" s="12" t="s">
        <v>32</v>
      </c>
      <c r="AX334" s="12" t="s">
        <v>79</v>
      </c>
      <c r="AY334" s="142" t="s">
        <v>122</v>
      </c>
    </row>
    <row r="335" spans="2:65" s="1" customFormat="1" ht="16.5" customHeight="1">
      <c r="B335" s="31"/>
      <c r="C335" s="156" t="s">
        <v>515</v>
      </c>
      <c r="D335" s="156" t="s">
        <v>208</v>
      </c>
      <c r="E335" s="157" t="s">
        <v>516</v>
      </c>
      <c r="F335" s="158" t="s">
        <v>517</v>
      </c>
      <c r="G335" s="159" t="s">
        <v>143</v>
      </c>
      <c r="H335" s="160">
        <v>9</v>
      </c>
      <c r="I335" s="161"/>
      <c r="J335" s="162">
        <f>ROUND(I335*H335,2)</f>
        <v>0</v>
      </c>
      <c r="K335" s="158" t="s">
        <v>129</v>
      </c>
      <c r="L335" s="163"/>
      <c r="M335" s="164" t="s">
        <v>19</v>
      </c>
      <c r="N335" s="165" t="s">
        <v>42</v>
      </c>
      <c r="P335" s="131">
        <f>O335*H335</f>
        <v>0</v>
      </c>
      <c r="Q335" s="131">
        <v>2.4000000000000001E-4</v>
      </c>
      <c r="R335" s="131">
        <f>Q335*H335</f>
        <v>2.16E-3</v>
      </c>
      <c r="S335" s="131">
        <v>0</v>
      </c>
      <c r="T335" s="132">
        <f>S335*H335</f>
        <v>0</v>
      </c>
      <c r="AR335" s="133" t="s">
        <v>211</v>
      </c>
      <c r="AT335" s="133" t="s">
        <v>208</v>
      </c>
      <c r="AU335" s="133" t="s">
        <v>81</v>
      </c>
      <c r="AY335" s="16" t="s">
        <v>122</v>
      </c>
      <c r="BE335" s="134">
        <f>IF(N335="základní",J335,0)</f>
        <v>0</v>
      </c>
      <c r="BF335" s="134">
        <f>IF(N335="snížená",J335,0)</f>
        <v>0</v>
      </c>
      <c r="BG335" s="134">
        <f>IF(N335="zákl. přenesená",J335,0)</f>
        <v>0</v>
      </c>
      <c r="BH335" s="134">
        <f>IF(N335="sníž. přenesená",J335,0)</f>
        <v>0</v>
      </c>
      <c r="BI335" s="134">
        <f>IF(N335="nulová",J335,0)</f>
        <v>0</v>
      </c>
      <c r="BJ335" s="16" t="s">
        <v>79</v>
      </c>
      <c r="BK335" s="134">
        <f>ROUND(I335*H335,2)</f>
        <v>0</v>
      </c>
      <c r="BL335" s="16" t="s">
        <v>144</v>
      </c>
      <c r="BM335" s="133" t="s">
        <v>518</v>
      </c>
    </row>
    <row r="336" spans="2:65" s="1" customFormat="1" ht="10.199999999999999">
      <c r="B336" s="31"/>
      <c r="D336" s="135" t="s">
        <v>132</v>
      </c>
      <c r="F336" s="136" t="s">
        <v>517</v>
      </c>
      <c r="I336" s="137"/>
      <c r="L336" s="31"/>
      <c r="M336" s="138"/>
      <c r="T336" s="52"/>
      <c r="AT336" s="16" t="s">
        <v>132</v>
      </c>
      <c r="AU336" s="16" t="s">
        <v>81</v>
      </c>
    </row>
    <row r="337" spans="2:65" s="1" customFormat="1" ht="21.75" customHeight="1">
      <c r="B337" s="31"/>
      <c r="C337" s="122" t="s">
        <v>519</v>
      </c>
      <c r="D337" s="122" t="s">
        <v>125</v>
      </c>
      <c r="E337" s="123" t="s">
        <v>520</v>
      </c>
      <c r="F337" s="124" t="s">
        <v>521</v>
      </c>
      <c r="G337" s="125" t="s">
        <v>143</v>
      </c>
      <c r="H337" s="126">
        <v>14</v>
      </c>
      <c r="I337" s="127"/>
      <c r="J337" s="128">
        <f>ROUND(I337*H337,2)</f>
        <v>0</v>
      </c>
      <c r="K337" s="124" t="s">
        <v>129</v>
      </c>
      <c r="L337" s="31"/>
      <c r="M337" s="129" t="s">
        <v>19</v>
      </c>
      <c r="N337" s="130" t="s">
        <v>42</v>
      </c>
      <c r="P337" s="131">
        <f>O337*H337</f>
        <v>0</v>
      </c>
      <c r="Q337" s="131">
        <v>0</v>
      </c>
      <c r="R337" s="131">
        <f>Q337*H337</f>
        <v>0</v>
      </c>
      <c r="S337" s="131">
        <v>0</v>
      </c>
      <c r="T337" s="132">
        <f>S337*H337</f>
        <v>0</v>
      </c>
      <c r="AR337" s="133" t="s">
        <v>144</v>
      </c>
      <c r="AT337" s="133" t="s">
        <v>125</v>
      </c>
      <c r="AU337" s="133" t="s">
        <v>81</v>
      </c>
      <c r="AY337" s="16" t="s">
        <v>122</v>
      </c>
      <c r="BE337" s="134">
        <f>IF(N337="základní",J337,0)</f>
        <v>0</v>
      </c>
      <c r="BF337" s="134">
        <f>IF(N337="snížená",J337,0)</f>
        <v>0</v>
      </c>
      <c r="BG337" s="134">
        <f>IF(N337="zákl. přenesená",J337,0)</f>
        <v>0</v>
      </c>
      <c r="BH337" s="134">
        <f>IF(N337="sníž. přenesená",J337,0)</f>
        <v>0</v>
      </c>
      <c r="BI337" s="134">
        <f>IF(N337="nulová",J337,0)</f>
        <v>0</v>
      </c>
      <c r="BJ337" s="16" t="s">
        <v>79</v>
      </c>
      <c r="BK337" s="134">
        <f>ROUND(I337*H337,2)</f>
        <v>0</v>
      </c>
      <c r="BL337" s="16" t="s">
        <v>144</v>
      </c>
      <c r="BM337" s="133" t="s">
        <v>522</v>
      </c>
    </row>
    <row r="338" spans="2:65" s="1" customFormat="1" ht="19.2">
      <c r="B338" s="31"/>
      <c r="D338" s="135" t="s">
        <v>132</v>
      </c>
      <c r="F338" s="136" t="s">
        <v>523</v>
      </c>
      <c r="I338" s="137"/>
      <c r="L338" s="31"/>
      <c r="M338" s="138"/>
      <c r="T338" s="52"/>
      <c r="AT338" s="16" t="s">
        <v>132</v>
      </c>
      <c r="AU338" s="16" t="s">
        <v>81</v>
      </c>
    </row>
    <row r="339" spans="2:65" s="1" customFormat="1" ht="10.199999999999999">
      <c r="B339" s="31"/>
      <c r="D339" s="139" t="s">
        <v>134</v>
      </c>
      <c r="F339" s="140" t="s">
        <v>524</v>
      </c>
      <c r="I339" s="137"/>
      <c r="L339" s="31"/>
      <c r="M339" s="138"/>
      <c r="T339" s="52"/>
      <c r="AT339" s="16" t="s">
        <v>134</v>
      </c>
      <c r="AU339" s="16" t="s">
        <v>81</v>
      </c>
    </row>
    <row r="340" spans="2:65" s="1" customFormat="1" ht="28.8">
      <c r="B340" s="31"/>
      <c r="D340" s="135" t="s">
        <v>148</v>
      </c>
      <c r="F340" s="148" t="s">
        <v>525</v>
      </c>
      <c r="I340" s="137"/>
      <c r="L340" s="31"/>
      <c r="M340" s="138"/>
      <c r="T340" s="52"/>
      <c r="AT340" s="16" t="s">
        <v>148</v>
      </c>
      <c r="AU340" s="16" t="s">
        <v>81</v>
      </c>
    </row>
    <row r="341" spans="2:65" s="12" customFormat="1" ht="10.199999999999999">
      <c r="B341" s="141"/>
      <c r="D341" s="135" t="s">
        <v>136</v>
      </c>
      <c r="E341" s="142" t="s">
        <v>19</v>
      </c>
      <c r="F341" s="143" t="s">
        <v>526</v>
      </c>
      <c r="H341" s="144">
        <v>14</v>
      </c>
      <c r="I341" s="145"/>
      <c r="L341" s="141"/>
      <c r="M341" s="146"/>
      <c r="T341" s="147"/>
      <c r="AT341" s="142" t="s">
        <v>136</v>
      </c>
      <c r="AU341" s="142" t="s">
        <v>81</v>
      </c>
      <c r="AV341" s="12" t="s">
        <v>81</v>
      </c>
      <c r="AW341" s="12" t="s">
        <v>32</v>
      </c>
      <c r="AX341" s="12" t="s">
        <v>79</v>
      </c>
      <c r="AY341" s="142" t="s">
        <v>122</v>
      </c>
    </row>
    <row r="342" spans="2:65" s="1" customFormat="1" ht="16.5" customHeight="1">
      <c r="B342" s="31"/>
      <c r="C342" s="156" t="s">
        <v>527</v>
      </c>
      <c r="D342" s="156" t="s">
        <v>208</v>
      </c>
      <c r="E342" s="157" t="s">
        <v>528</v>
      </c>
      <c r="F342" s="158" t="s">
        <v>529</v>
      </c>
      <c r="G342" s="159" t="s">
        <v>143</v>
      </c>
      <c r="H342" s="160">
        <v>14</v>
      </c>
      <c r="I342" s="161"/>
      <c r="J342" s="162">
        <f>ROUND(I342*H342,2)</f>
        <v>0</v>
      </c>
      <c r="K342" s="158" t="s">
        <v>129</v>
      </c>
      <c r="L342" s="163"/>
      <c r="M342" s="164" t="s">
        <v>19</v>
      </c>
      <c r="N342" s="165" t="s">
        <v>42</v>
      </c>
      <c r="P342" s="131">
        <f>O342*H342</f>
        <v>0</v>
      </c>
      <c r="Q342" s="131">
        <v>1.5E-3</v>
      </c>
      <c r="R342" s="131">
        <f>Q342*H342</f>
        <v>2.1000000000000001E-2</v>
      </c>
      <c r="S342" s="131">
        <v>0</v>
      </c>
      <c r="T342" s="132">
        <f>S342*H342</f>
        <v>0</v>
      </c>
      <c r="AR342" s="133" t="s">
        <v>211</v>
      </c>
      <c r="AT342" s="133" t="s">
        <v>208</v>
      </c>
      <c r="AU342" s="133" t="s">
        <v>81</v>
      </c>
      <c r="AY342" s="16" t="s">
        <v>122</v>
      </c>
      <c r="BE342" s="134">
        <f>IF(N342="základní",J342,0)</f>
        <v>0</v>
      </c>
      <c r="BF342" s="134">
        <f>IF(N342="snížená",J342,0)</f>
        <v>0</v>
      </c>
      <c r="BG342" s="134">
        <f>IF(N342="zákl. přenesená",J342,0)</f>
        <v>0</v>
      </c>
      <c r="BH342" s="134">
        <f>IF(N342="sníž. přenesená",J342,0)</f>
        <v>0</v>
      </c>
      <c r="BI342" s="134">
        <f>IF(N342="nulová",J342,0)</f>
        <v>0</v>
      </c>
      <c r="BJ342" s="16" t="s">
        <v>79</v>
      </c>
      <c r="BK342" s="134">
        <f>ROUND(I342*H342,2)</f>
        <v>0</v>
      </c>
      <c r="BL342" s="16" t="s">
        <v>144</v>
      </c>
      <c r="BM342" s="133" t="s">
        <v>530</v>
      </c>
    </row>
    <row r="343" spans="2:65" s="1" customFormat="1" ht="10.199999999999999">
      <c r="B343" s="31"/>
      <c r="D343" s="135" t="s">
        <v>132</v>
      </c>
      <c r="F343" s="136" t="s">
        <v>529</v>
      </c>
      <c r="I343" s="137"/>
      <c r="L343" s="31"/>
      <c r="M343" s="138"/>
      <c r="T343" s="52"/>
      <c r="AT343" s="16" t="s">
        <v>132</v>
      </c>
      <c r="AU343" s="16" t="s">
        <v>81</v>
      </c>
    </row>
    <row r="344" spans="2:65" s="1" customFormat="1" ht="16.5" customHeight="1">
      <c r="B344" s="31"/>
      <c r="C344" s="122" t="s">
        <v>531</v>
      </c>
      <c r="D344" s="122" t="s">
        <v>125</v>
      </c>
      <c r="E344" s="123" t="s">
        <v>532</v>
      </c>
      <c r="F344" s="124" t="s">
        <v>533</v>
      </c>
      <c r="G344" s="125" t="s">
        <v>143</v>
      </c>
      <c r="H344" s="126">
        <v>60</v>
      </c>
      <c r="I344" s="127"/>
      <c r="J344" s="128">
        <f>ROUND(I344*H344,2)</f>
        <v>0</v>
      </c>
      <c r="K344" s="124" t="s">
        <v>129</v>
      </c>
      <c r="L344" s="31"/>
      <c r="M344" s="129" t="s">
        <v>19</v>
      </c>
      <c r="N344" s="130" t="s">
        <v>42</v>
      </c>
      <c r="P344" s="131">
        <f>O344*H344</f>
        <v>0</v>
      </c>
      <c r="Q344" s="131">
        <v>0</v>
      </c>
      <c r="R344" s="131">
        <f>Q344*H344</f>
        <v>0</v>
      </c>
      <c r="S344" s="131">
        <v>0</v>
      </c>
      <c r="T344" s="132">
        <f>S344*H344</f>
        <v>0</v>
      </c>
      <c r="AR344" s="133" t="s">
        <v>144</v>
      </c>
      <c r="AT344" s="133" t="s">
        <v>125</v>
      </c>
      <c r="AU344" s="133" t="s">
        <v>81</v>
      </c>
      <c r="AY344" s="16" t="s">
        <v>122</v>
      </c>
      <c r="BE344" s="134">
        <f>IF(N344="základní",J344,0)</f>
        <v>0</v>
      </c>
      <c r="BF344" s="134">
        <f>IF(N344="snížená",J344,0)</f>
        <v>0</v>
      </c>
      <c r="BG344" s="134">
        <f>IF(N344="zákl. přenesená",J344,0)</f>
        <v>0</v>
      </c>
      <c r="BH344" s="134">
        <f>IF(N344="sníž. přenesená",J344,0)</f>
        <v>0</v>
      </c>
      <c r="BI344" s="134">
        <f>IF(N344="nulová",J344,0)</f>
        <v>0</v>
      </c>
      <c r="BJ344" s="16" t="s">
        <v>79</v>
      </c>
      <c r="BK344" s="134">
        <f>ROUND(I344*H344,2)</f>
        <v>0</v>
      </c>
      <c r="BL344" s="16" t="s">
        <v>144</v>
      </c>
      <c r="BM344" s="133" t="s">
        <v>534</v>
      </c>
    </row>
    <row r="345" spans="2:65" s="1" customFormat="1" ht="19.2">
      <c r="B345" s="31"/>
      <c r="D345" s="135" t="s">
        <v>132</v>
      </c>
      <c r="F345" s="136" t="s">
        <v>535</v>
      </c>
      <c r="I345" s="137"/>
      <c r="L345" s="31"/>
      <c r="M345" s="138"/>
      <c r="T345" s="52"/>
      <c r="AT345" s="16" t="s">
        <v>132</v>
      </c>
      <c r="AU345" s="16" t="s">
        <v>81</v>
      </c>
    </row>
    <row r="346" spans="2:65" s="1" customFormat="1" ht="10.199999999999999">
      <c r="B346" s="31"/>
      <c r="D346" s="139" t="s">
        <v>134</v>
      </c>
      <c r="F346" s="140" t="s">
        <v>536</v>
      </c>
      <c r="I346" s="137"/>
      <c r="L346" s="31"/>
      <c r="M346" s="138"/>
      <c r="T346" s="52"/>
      <c r="AT346" s="16" t="s">
        <v>134</v>
      </c>
      <c r="AU346" s="16" t="s">
        <v>81</v>
      </c>
    </row>
    <row r="347" spans="2:65" s="1" customFormat="1" ht="48">
      <c r="B347" s="31"/>
      <c r="D347" s="135" t="s">
        <v>148</v>
      </c>
      <c r="F347" s="148" t="s">
        <v>537</v>
      </c>
      <c r="I347" s="137"/>
      <c r="L347" s="31"/>
      <c r="M347" s="138"/>
      <c r="T347" s="52"/>
      <c r="AT347" s="16" t="s">
        <v>148</v>
      </c>
      <c r="AU347" s="16" t="s">
        <v>81</v>
      </c>
    </row>
    <row r="348" spans="2:65" s="12" customFormat="1" ht="10.199999999999999">
      <c r="B348" s="141"/>
      <c r="D348" s="135" t="s">
        <v>136</v>
      </c>
      <c r="E348" s="142" t="s">
        <v>19</v>
      </c>
      <c r="F348" s="143" t="s">
        <v>538</v>
      </c>
      <c r="H348" s="144">
        <v>38</v>
      </c>
      <c r="I348" s="145"/>
      <c r="L348" s="141"/>
      <c r="M348" s="146"/>
      <c r="T348" s="147"/>
      <c r="AT348" s="142" t="s">
        <v>136</v>
      </c>
      <c r="AU348" s="142" t="s">
        <v>81</v>
      </c>
      <c r="AV348" s="12" t="s">
        <v>81</v>
      </c>
      <c r="AW348" s="12" t="s">
        <v>32</v>
      </c>
      <c r="AX348" s="12" t="s">
        <v>71</v>
      </c>
      <c r="AY348" s="142" t="s">
        <v>122</v>
      </c>
    </row>
    <row r="349" spans="2:65" s="12" customFormat="1" ht="10.199999999999999">
      <c r="B349" s="141"/>
      <c r="D349" s="135" t="s">
        <v>136</v>
      </c>
      <c r="E349" s="142" t="s">
        <v>19</v>
      </c>
      <c r="F349" s="143" t="s">
        <v>539</v>
      </c>
      <c r="H349" s="144">
        <v>22</v>
      </c>
      <c r="I349" s="145"/>
      <c r="L349" s="141"/>
      <c r="M349" s="146"/>
      <c r="T349" s="147"/>
      <c r="AT349" s="142" t="s">
        <v>136</v>
      </c>
      <c r="AU349" s="142" t="s">
        <v>81</v>
      </c>
      <c r="AV349" s="12" t="s">
        <v>81</v>
      </c>
      <c r="AW349" s="12" t="s">
        <v>32</v>
      </c>
      <c r="AX349" s="12" t="s">
        <v>71</v>
      </c>
      <c r="AY349" s="142" t="s">
        <v>122</v>
      </c>
    </row>
    <row r="350" spans="2:65" s="13" customFormat="1" ht="10.199999999999999">
      <c r="B350" s="149"/>
      <c r="D350" s="135" t="s">
        <v>136</v>
      </c>
      <c r="E350" s="150" t="s">
        <v>19</v>
      </c>
      <c r="F350" s="151" t="s">
        <v>160</v>
      </c>
      <c r="H350" s="152">
        <v>60</v>
      </c>
      <c r="I350" s="153"/>
      <c r="L350" s="149"/>
      <c r="M350" s="154"/>
      <c r="T350" s="155"/>
      <c r="AT350" s="150" t="s">
        <v>136</v>
      </c>
      <c r="AU350" s="150" t="s">
        <v>81</v>
      </c>
      <c r="AV350" s="13" t="s">
        <v>130</v>
      </c>
      <c r="AW350" s="13" t="s">
        <v>32</v>
      </c>
      <c r="AX350" s="13" t="s">
        <v>79</v>
      </c>
      <c r="AY350" s="150" t="s">
        <v>122</v>
      </c>
    </row>
    <row r="351" spans="2:65" s="1" customFormat="1" ht="16.5" customHeight="1">
      <c r="B351" s="31"/>
      <c r="C351" s="156" t="s">
        <v>540</v>
      </c>
      <c r="D351" s="156" t="s">
        <v>208</v>
      </c>
      <c r="E351" s="157" t="s">
        <v>541</v>
      </c>
      <c r="F351" s="158" t="s">
        <v>542</v>
      </c>
      <c r="G351" s="159" t="s">
        <v>143</v>
      </c>
      <c r="H351" s="160">
        <v>38</v>
      </c>
      <c r="I351" s="161"/>
      <c r="J351" s="162">
        <f>ROUND(I351*H351,2)</f>
        <v>0</v>
      </c>
      <c r="K351" s="158" t="s">
        <v>19</v>
      </c>
      <c r="L351" s="163"/>
      <c r="M351" s="164" t="s">
        <v>19</v>
      </c>
      <c r="N351" s="165" t="s">
        <v>42</v>
      </c>
      <c r="P351" s="131">
        <f>O351*H351</f>
        <v>0</v>
      </c>
      <c r="Q351" s="131">
        <v>0</v>
      </c>
      <c r="R351" s="131">
        <f>Q351*H351</f>
        <v>0</v>
      </c>
      <c r="S351" s="131">
        <v>0</v>
      </c>
      <c r="T351" s="132">
        <f>S351*H351</f>
        <v>0</v>
      </c>
      <c r="AR351" s="133" t="s">
        <v>211</v>
      </c>
      <c r="AT351" s="133" t="s">
        <v>208</v>
      </c>
      <c r="AU351" s="133" t="s">
        <v>81</v>
      </c>
      <c r="AY351" s="16" t="s">
        <v>122</v>
      </c>
      <c r="BE351" s="134">
        <f>IF(N351="základní",J351,0)</f>
        <v>0</v>
      </c>
      <c r="BF351" s="134">
        <f>IF(N351="snížená",J351,0)</f>
        <v>0</v>
      </c>
      <c r="BG351" s="134">
        <f>IF(N351="zákl. přenesená",J351,0)</f>
        <v>0</v>
      </c>
      <c r="BH351" s="134">
        <f>IF(N351="sníž. přenesená",J351,0)</f>
        <v>0</v>
      </c>
      <c r="BI351" s="134">
        <f>IF(N351="nulová",J351,0)</f>
        <v>0</v>
      </c>
      <c r="BJ351" s="16" t="s">
        <v>79</v>
      </c>
      <c r="BK351" s="134">
        <f>ROUND(I351*H351,2)</f>
        <v>0</v>
      </c>
      <c r="BL351" s="16" t="s">
        <v>144</v>
      </c>
      <c r="BM351" s="133" t="s">
        <v>543</v>
      </c>
    </row>
    <row r="352" spans="2:65" s="1" customFormat="1" ht="10.199999999999999">
      <c r="B352" s="31"/>
      <c r="D352" s="135" t="s">
        <v>132</v>
      </c>
      <c r="F352" s="136" t="s">
        <v>542</v>
      </c>
      <c r="I352" s="137"/>
      <c r="L352" s="31"/>
      <c r="M352" s="138"/>
      <c r="T352" s="52"/>
      <c r="AT352" s="16" t="s">
        <v>132</v>
      </c>
      <c r="AU352" s="16" t="s">
        <v>81</v>
      </c>
    </row>
    <row r="353" spans="2:65" s="1" customFormat="1" ht="16.5" customHeight="1">
      <c r="B353" s="31"/>
      <c r="C353" s="156" t="s">
        <v>544</v>
      </c>
      <c r="D353" s="156" t="s">
        <v>208</v>
      </c>
      <c r="E353" s="157" t="s">
        <v>545</v>
      </c>
      <c r="F353" s="158" t="s">
        <v>546</v>
      </c>
      <c r="G353" s="159" t="s">
        <v>143</v>
      </c>
      <c r="H353" s="160">
        <v>22</v>
      </c>
      <c r="I353" s="161"/>
      <c r="J353" s="162">
        <f>ROUND(I353*H353,2)</f>
        <v>0</v>
      </c>
      <c r="K353" s="158" t="s">
        <v>19</v>
      </c>
      <c r="L353" s="163"/>
      <c r="M353" s="164" t="s">
        <v>19</v>
      </c>
      <c r="N353" s="165" t="s">
        <v>42</v>
      </c>
      <c r="P353" s="131">
        <f>O353*H353</f>
        <v>0</v>
      </c>
      <c r="Q353" s="131">
        <v>0</v>
      </c>
      <c r="R353" s="131">
        <f>Q353*H353</f>
        <v>0</v>
      </c>
      <c r="S353" s="131">
        <v>0</v>
      </c>
      <c r="T353" s="132">
        <f>S353*H353</f>
        <v>0</v>
      </c>
      <c r="AR353" s="133" t="s">
        <v>211</v>
      </c>
      <c r="AT353" s="133" t="s">
        <v>208</v>
      </c>
      <c r="AU353" s="133" t="s">
        <v>81</v>
      </c>
      <c r="AY353" s="16" t="s">
        <v>122</v>
      </c>
      <c r="BE353" s="134">
        <f>IF(N353="základní",J353,0)</f>
        <v>0</v>
      </c>
      <c r="BF353" s="134">
        <f>IF(N353="snížená",J353,0)</f>
        <v>0</v>
      </c>
      <c r="BG353" s="134">
        <f>IF(N353="zákl. přenesená",J353,0)</f>
        <v>0</v>
      </c>
      <c r="BH353" s="134">
        <f>IF(N353="sníž. přenesená",J353,0)</f>
        <v>0</v>
      </c>
      <c r="BI353" s="134">
        <f>IF(N353="nulová",J353,0)</f>
        <v>0</v>
      </c>
      <c r="BJ353" s="16" t="s">
        <v>79</v>
      </c>
      <c r="BK353" s="134">
        <f>ROUND(I353*H353,2)</f>
        <v>0</v>
      </c>
      <c r="BL353" s="16" t="s">
        <v>144</v>
      </c>
      <c r="BM353" s="133" t="s">
        <v>547</v>
      </c>
    </row>
    <row r="354" spans="2:65" s="1" customFormat="1" ht="10.199999999999999">
      <c r="B354" s="31"/>
      <c r="D354" s="135" t="s">
        <v>132</v>
      </c>
      <c r="F354" s="136" t="s">
        <v>546</v>
      </c>
      <c r="I354" s="137"/>
      <c r="L354" s="31"/>
      <c r="M354" s="138"/>
      <c r="T354" s="52"/>
      <c r="AT354" s="16" t="s">
        <v>132</v>
      </c>
      <c r="AU354" s="16" t="s">
        <v>81</v>
      </c>
    </row>
    <row r="355" spans="2:65" s="1" customFormat="1" ht="21.75" customHeight="1">
      <c r="B355" s="31"/>
      <c r="C355" s="122" t="s">
        <v>548</v>
      </c>
      <c r="D355" s="122" t="s">
        <v>125</v>
      </c>
      <c r="E355" s="123" t="s">
        <v>141</v>
      </c>
      <c r="F355" s="124" t="s">
        <v>142</v>
      </c>
      <c r="G355" s="125" t="s">
        <v>143</v>
      </c>
      <c r="H355" s="126">
        <v>90</v>
      </c>
      <c r="I355" s="127"/>
      <c r="J355" s="128">
        <f>ROUND(I355*H355,2)</f>
        <v>0</v>
      </c>
      <c r="K355" s="124" t="s">
        <v>129</v>
      </c>
      <c r="L355" s="31"/>
      <c r="M355" s="129" t="s">
        <v>19</v>
      </c>
      <c r="N355" s="130" t="s">
        <v>42</v>
      </c>
      <c r="P355" s="131">
        <f>O355*H355</f>
        <v>0</v>
      </c>
      <c r="Q355" s="131">
        <v>0</v>
      </c>
      <c r="R355" s="131">
        <f>Q355*H355</f>
        <v>0</v>
      </c>
      <c r="S355" s="131">
        <v>1.66E-2</v>
      </c>
      <c r="T355" s="132">
        <f>S355*H355</f>
        <v>1.494</v>
      </c>
      <c r="AR355" s="133" t="s">
        <v>144</v>
      </c>
      <c r="AT355" s="133" t="s">
        <v>125</v>
      </c>
      <c r="AU355" s="133" t="s">
        <v>81</v>
      </c>
      <c r="AY355" s="16" t="s">
        <v>122</v>
      </c>
      <c r="BE355" s="134">
        <f>IF(N355="základní",J355,0)</f>
        <v>0</v>
      </c>
      <c r="BF355" s="134">
        <f>IF(N355="snížená",J355,0)</f>
        <v>0</v>
      </c>
      <c r="BG355" s="134">
        <f>IF(N355="zákl. přenesená",J355,0)</f>
        <v>0</v>
      </c>
      <c r="BH355" s="134">
        <f>IF(N355="sníž. přenesená",J355,0)</f>
        <v>0</v>
      </c>
      <c r="BI355" s="134">
        <f>IF(N355="nulová",J355,0)</f>
        <v>0</v>
      </c>
      <c r="BJ355" s="16" t="s">
        <v>79</v>
      </c>
      <c r="BK355" s="134">
        <f>ROUND(I355*H355,2)</f>
        <v>0</v>
      </c>
      <c r="BL355" s="16" t="s">
        <v>144</v>
      </c>
      <c r="BM355" s="133" t="s">
        <v>549</v>
      </c>
    </row>
    <row r="356" spans="2:65" s="1" customFormat="1" ht="10.199999999999999">
      <c r="B356" s="31"/>
      <c r="D356" s="135" t="s">
        <v>132</v>
      </c>
      <c r="F356" s="136" t="s">
        <v>146</v>
      </c>
      <c r="I356" s="137"/>
      <c r="L356" s="31"/>
      <c r="M356" s="138"/>
      <c r="T356" s="52"/>
      <c r="AT356" s="16" t="s">
        <v>132</v>
      </c>
      <c r="AU356" s="16" t="s">
        <v>81</v>
      </c>
    </row>
    <row r="357" spans="2:65" s="1" customFormat="1" ht="10.199999999999999">
      <c r="B357" s="31"/>
      <c r="D357" s="139" t="s">
        <v>134</v>
      </c>
      <c r="F357" s="140" t="s">
        <v>147</v>
      </c>
      <c r="I357" s="137"/>
      <c r="L357" s="31"/>
      <c r="M357" s="138"/>
      <c r="T357" s="52"/>
      <c r="AT357" s="16" t="s">
        <v>134</v>
      </c>
      <c r="AU357" s="16" t="s">
        <v>81</v>
      </c>
    </row>
    <row r="358" spans="2:65" s="1" customFormat="1" ht="19.2">
      <c r="B358" s="31"/>
      <c r="D358" s="135" t="s">
        <v>148</v>
      </c>
      <c r="F358" s="148" t="s">
        <v>149</v>
      </c>
      <c r="I358" s="137"/>
      <c r="L358" s="31"/>
      <c r="M358" s="138"/>
      <c r="T358" s="52"/>
      <c r="AT358" s="16" t="s">
        <v>148</v>
      </c>
      <c r="AU358" s="16" t="s">
        <v>81</v>
      </c>
    </row>
    <row r="359" spans="2:65" s="12" customFormat="1" ht="10.199999999999999">
      <c r="B359" s="141"/>
      <c r="D359" s="135" t="s">
        <v>136</v>
      </c>
      <c r="E359" s="142" t="s">
        <v>19</v>
      </c>
      <c r="F359" s="143" t="s">
        <v>150</v>
      </c>
      <c r="H359" s="144">
        <v>90</v>
      </c>
      <c r="I359" s="145"/>
      <c r="L359" s="141"/>
      <c r="M359" s="146"/>
      <c r="T359" s="147"/>
      <c r="AT359" s="142" t="s">
        <v>136</v>
      </c>
      <c r="AU359" s="142" t="s">
        <v>81</v>
      </c>
      <c r="AV359" s="12" t="s">
        <v>81</v>
      </c>
      <c r="AW359" s="12" t="s">
        <v>32</v>
      </c>
      <c r="AX359" s="12" t="s">
        <v>79</v>
      </c>
      <c r="AY359" s="142" t="s">
        <v>122</v>
      </c>
    </row>
    <row r="360" spans="2:65" s="1" customFormat="1" ht="16.5" customHeight="1">
      <c r="B360" s="31"/>
      <c r="C360" s="122" t="s">
        <v>550</v>
      </c>
      <c r="D360" s="122" t="s">
        <v>125</v>
      </c>
      <c r="E360" s="123" t="s">
        <v>152</v>
      </c>
      <c r="F360" s="124" t="s">
        <v>153</v>
      </c>
      <c r="G360" s="125" t="s">
        <v>154</v>
      </c>
      <c r="H360" s="126">
        <v>458.48</v>
      </c>
      <c r="I360" s="127"/>
      <c r="J360" s="128">
        <f>ROUND(I360*H360,2)</f>
        <v>0</v>
      </c>
      <c r="K360" s="124" t="s">
        <v>129</v>
      </c>
      <c r="L360" s="31"/>
      <c r="M360" s="129" t="s">
        <v>19</v>
      </c>
      <c r="N360" s="130" t="s">
        <v>42</v>
      </c>
      <c r="P360" s="131">
        <f>O360*H360</f>
        <v>0</v>
      </c>
      <c r="Q360" s="131">
        <v>0</v>
      </c>
      <c r="R360" s="131">
        <f>Q360*H360</f>
        <v>0</v>
      </c>
      <c r="S360" s="131">
        <v>5.0000000000000001E-3</v>
      </c>
      <c r="T360" s="132">
        <f>S360*H360</f>
        <v>2.2924000000000002</v>
      </c>
      <c r="AR360" s="133" t="s">
        <v>144</v>
      </c>
      <c r="AT360" s="133" t="s">
        <v>125</v>
      </c>
      <c r="AU360" s="133" t="s">
        <v>81</v>
      </c>
      <c r="AY360" s="16" t="s">
        <v>122</v>
      </c>
      <c r="BE360" s="134">
        <f>IF(N360="základní",J360,0)</f>
        <v>0</v>
      </c>
      <c r="BF360" s="134">
        <f>IF(N360="snížená",J360,0)</f>
        <v>0</v>
      </c>
      <c r="BG360" s="134">
        <f>IF(N360="zákl. přenesená",J360,0)</f>
        <v>0</v>
      </c>
      <c r="BH360" s="134">
        <f>IF(N360="sníž. přenesená",J360,0)</f>
        <v>0</v>
      </c>
      <c r="BI360" s="134">
        <f>IF(N360="nulová",J360,0)</f>
        <v>0</v>
      </c>
      <c r="BJ360" s="16" t="s">
        <v>79</v>
      </c>
      <c r="BK360" s="134">
        <f>ROUND(I360*H360,2)</f>
        <v>0</v>
      </c>
      <c r="BL360" s="16" t="s">
        <v>144</v>
      </c>
      <c r="BM360" s="133" t="s">
        <v>551</v>
      </c>
    </row>
    <row r="361" spans="2:65" s="1" customFormat="1" ht="10.199999999999999">
      <c r="B361" s="31"/>
      <c r="D361" s="135" t="s">
        <v>132</v>
      </c>
      <c r="F361" s="136" t="s">
        <v>156</v>
      </c>
      <c r="I361" s="137"/>
      <c r="L361" s="31"/>
      <c r="M361" s="138"/>
      <c r="T361" s="52"/>
      <c r="AT361" s="16" t="s">
        <v>132</v>
      </c>
      <c r="AU361" s="16" t="s">
        <v>81</v>
      </c>
    </row>
    <row r="362" spans="2:65" s="1" customFormat="1" ht="10.199999999999999">
      <c r="B362" s="31"/>
      <c r="D362" s="139" t="s">
        <v>134</v>
      </c>
      <c r="F362" s="140" t="s">
        <v>157</v>
      </c>
      <c r="I362" s="137"/>
      <c r="L362" s="31"/>
      <c r="M362" s="138"/>
      <c r="T362" s="52"/>
      <c r="AT362" s="16" t="s">
        <v>134</v>
      </c>
      <c r="AU362" s="16" t="s">
        <v>81</v>
      </c>
    </row>
    <row r="363" spans="2:65" s="12" customFormat="1" ht="10.199999999999999">
      <c r="B363" s="141"/>
      <c r="D363" s="135" t="s">
        <v>136</v>
      </c>
      <c r="E363" s="142" t="s">
        <v>19</v>
      </c>
      <c r="F363" s="143" t="s">
        <v>158</v>
      </c>
      <c r="H363" s="144">
        <v>121.88</v>
      </c>
      <c r="I363" s="145"/>
      <c r="L363" s="141"/>
      <c r="M363" s="146"/>
      <c r="T363" s="147"/>
      <c r="AT363" s="142" t="s">
        <v>136</v>
      </c>
      <c r="AU363" s="142" t="s">
        <v>81</v>
      </c>
      <c r="AV363" s="12" t="s">
        <v>81</v>
      </c>
      <c r="AW363" s="12" t="s">
        <v>32</v>
      </c>
      <c r="AX363" s="12" t="s">
        <v>71</v>
      </c>
      <c r="AY363" s="142" t="s">
        <v>122</v>
      </c>
    </row>
    <row r="364" spans="2:65" s="12" customFormat="1" ht="10.199999999999999">
      <c r="B364" s="141"/>
      <c r="D364" s="135" t="s">
        <v>136</v>
      </c>
      <c r="E364" s="142" t="s">
        <v>19</v>
      </c>
      <c r="F364" s="143" t="s">
        <v>159</v>
      </c>
      <c r="H364" s="144">
        <v>336.6</v>
      </c>
      <c r="I364" s="145"/>
      <c r="L364" s="141"/>
      <c r="M364" s="146"/>
      <c r="T364" s="147"/>
      <c r="AT364" s="142" t="s">
        <v>136</v>
      </c>
      <c r="AU364" s="142" t="s">
        <v>81</v>
      </c>
      <c r="AV364" s="12" t="s">
        <v>81</v>
      </c>
      <c r="AW364" s="12" t="s">
        <v>32</v>
      </c>
      <c r="AX364" s="12" t="s">
        <v>71</v>
      </c>
      <c r="AY364" s="142" t="s">
        <v>122</v>
      </c>
    </row>
    <row r="365" spans="2:65" s="13" customFormat="1" ht="10.199999999999999">
      <c r="B365" s="149"/>
      <c r="D365" s="135" t="s">
        <v>136</v>
      </c>
      <c r="E365" s="150" t="s">
        <v>19</v>
      </c>
      <c r="F365" s="151" t="s">
        <v>160</v>
      </c>
      <c r="H365" s="152">
        <v>458.48</v>
      </c>
      <c r="I365" s="153"/>
      <c r="L365" s="149"/>
      <c r="M365" s="154"/>
      <c r="T365" s="155"/>
      <c r="AT365" s="150" t="s">
        <v>136</v>
      </c>
      <c r="AU365" s="150" t="s">
        <v>81</v>
      </c>
      <c r="AV365" s="13" t="s">
        <v>130</v>
      </c>
      <c r="AW365" s="13" t="s">
        <v>32</v>
      </c>
      <c r="AX365" s="13" t="s">
        <v>79</v>
      </c>
      <c r="AY365" s="150" t="s">
        <v>122</v>
      </c>
    </row>
    <row r="366" spans="2:65" s="1" customFormat="1" ht="16.5" customHeight="1">
      <c r="B366" s="31"/>
      <c r="C366" s="122" t="s">
        <v>552</v>
      </c>
      <c r="D366" s="122" t="s">
        <v>125</v>
      </c>
      <c r="E366" s="123" t="s">
        <v>553</v>
      </c>
      <c r="F366" s="124" t="s">
        <v>554</v>
      </c>
      <c r="G366" s="125" t="s">
        <v>154</v>
      </c>
      <c r="H366" s="126">
        <v>164</v>
      </c>
      <c r="I366" s="127"/>
      <c r="J366" s="128">
        <f>ROUND(I366*H366,2)</f>
        <v>0</v>
      </c>
      <c r="K366" s="124" t="s">
        <v>129</v>
      </c>
      <c r="L366" s="31"/>
      <c r="M366" s="129" t="s">
        <v>19</v>
      </c>
      <c r="N366" s="130" t="s">
        <v>42</v>
      </c>
      <c r="P366" s="131">
        <f>O366*H366</f>
        <v>0</v>
      </c>
      <c r="Q366" s="131">
        <v>0</v>
      </c>
      <c r="R366" s="131">
        <f>Q366*H366</f>
        <v>0</v>
      </c>
      <c r="S366" s="131">
        <v>0</v>
      </c>
      <c r="T366" s="132">
        <f>S366*H366</f>
        <v>0</v>
      </c>
      <c r="AR366" s="133" t="s">
        <v>144</v>
      </c>
      <c r="AT366" s="133" t="s">
        <v>125</v>
      </c>
      <c r="AU366" s="133" t="s">
        <v>81</v>
      </c>
      <c r="AY366" s="16" t="s">
        <v>122</v>
      </c>
      <c r="BE366" s="134">
        <f>IF(N366="základní",J366,0)</f>
        <v>0</v>
      </c>
      <c r="BF366" s="134">
        <f>IF(N366="snížená",J366,0)</f>
        <v>0</v>
      </c>
      <c r="BG366" s="134">
        <f>IF(N366="zákl. přenesená",J366,0)</f>
        <v>0</v>
      </c>
      <c r="BH366" s="134">
        <f>IF(N366="sníž. přenesená",J366,0)</f>
        <v>0</v>
      </c>
      <c r="BI366" s="134">
        <f>IF(N366="nulová",J366,0)</f>
        <v>0</v>
      </c>
      <c r="BJ366" s="16" t="s">
        <v>79</v>
      </c>
      <c r="BK366" s="134">
        <f>ROUND(I366*H366,2)</f>
        <v>0</v>
      </c>
      <c r="BL366" s="16" t="s">
        <v>144</v>
      </c>
      <c r="BM366" s="133" t="s">
        <v>555</v>
      </c>
    </row>
    <row r="367" spans="2:65" s="1" customFormat="1" ht="19.2">
      <c r="B367" s="31"/>
      <c r="D367" s="135" t="s">
        <v>132</v>
      </c>
      <c r="F367" s="136" t="s">
        <v>556</v>
      </c>
      <c r="I367" s="137"/>
      <c r="L367" s="31"/>
      <c r="M367" s="138"/>
      <c r="T367" s="52"/>
      <c r="AT367" s="16" t="s">
        <v>132</v>
      </c>
      <c r="AU367" s="16" t="s">
        <v>81</v>
      </c>
    </row>
    <row r="368" spans="2:65" s="1" customFormat="1" ht="10.199999999999999">
      <c r="B368" s="31"/>
      <c r="D368" s="139" t="s">
        <v>134</v>
      </c>
      <c r="F368" s="140" t="s">
        <v>557</v>
      </c>
      <c r="I368" s="137"/>
      <c r="L368" s="31"/>
      <c r="M368" s="138"/>
      <c r="T368" s="52"/>
      <c r="AT368" s="16" t="s">
        <v>134</v>
      </c>
      <c r="AU368" s="16" t="s">
        <v>81</v>
      </c>
    </row>
    <row r="369" spans="2:65" s="12" customFormat="1" ht="10.199999999999999">
      <c r="B369" s="141"/>
      <c r="D369" s="135" t="s">
        <v>136</v>
      </c>
      <c r="E369" s="142" t="s">
        <v>19</v>
      </c>
      <c r="F369" s="143" t="s">
        <v>558</v>
      </c>
      <c r="H369" s="144">
        <v>164</v>
      </c>
      <c r="I369" s="145"/>
      <c r="L369" s="141"/>
      <c r="M369" s="146"/>
      <c r="T369" s="147"/>
      <c r="AT369" s="142" t="s">
        <v>136</v>
      </c>
      <c r="AU369" s="142" t="s">
        <v>81</v>
      </c>
      <c r="AV369" s="12" t="s">
        <v>81</v>
      </c>
      <c r="AW369" s="12" t="s">
        <v>32</v>
      </c>
      <c r="AX369" s="12" t="s">
        <v>79</v>
      </c>
      <c r="AY369" s="142" t="s">
        <v>122</v>
      </c>
    </row>
    <row r="370" spans="2:65" s="1" customFormat="1" ht="16.5" customHeight="1">
      <c r="B370" s="31"/>
      <c r="C370" s="156" t="s">
        <v>559</v>
      </c>
      <c r="D370" s="156" t="s">
        <v>208</v>
      </c>
      <c r="E370" s="157" t="s">
        <v>560</v>
      </c>
      <c r="F370" s="158" t="s">
        <v>561</v>
      </c>
      <c r="G370" s="159" t="s">
        <v>562</v>
      </c>
      <c r="H370" s="160">
        <v>164</v>
      </c>
      <c r="I370" s="161"/>
      <c r="J370" s="162">
        <f>ROUND(I370*H370,2)</f>
        <v>0</v>
      </c>
      <c r="K370" s="158" t="s">
        <v>129</v>
      </c>
      <c r="L370" s="163"/>
      <c r="M370" s="164" t="s">
        <v>19</v>
      </c>
      <c r="N370" s="165" t="s">
        <v>42</v>
      </c>
      <c r="P370" s="131">
        <f>O370*H370</f>
        <v>0</v>
      </c>
      <c r="Q370" s="131">
        <v>1E-3</v>
      </c>
      <c r="R370" s="131">
        <f>Q370*H370</f>
        <v>0.16400000000000001</v>
      </c>
      <c r="S370" s="131">
        <v>0</v>
      </c>
      <c r="T370" s="132">
        <f>S370*H370</f>
        <v>0</v>
      </c>
      <c r="AR370" s="133" t="s">
        <v>211</v>
      </c>
      <c r="AT370" s="133" t="s">
        <v>208</v>
      </c>
      <c r="AU370" s="133" t="s">
        <v>81</v>
      </c>
      <c r="AY370" s="16" t="s">
        <v>122</v>
      </c>
      <c r="BE370" s="134">
        <f>IF(N370="základní",J370,0)</f>
        <v>0</v>
      </c>
      <c r="BF370" s="134">
        <f>IF(N370="snížená",J370,0)</f>
        <v>0</v>
      </c>
      <c r="BG370" s="134">
        <f>IF(N370="zákl. přenesená",J370,0)</f>
        <v>0</v>
      </c>
      <c r="BH370" s="134">
        <f>IF(N370="sníž. přenesená",J370,0)</f>
        <v>0</v>
      </c>
      <c r="BI370" s="134">
        <f>IF(N370="nulová",J370,0)</f>
        <v>0</v>
      </c>
      <c r="BJ370" s="16" t="s">
        <v>79</v>
      </c>
      <c r="BK370" s="134">
        <f>ROUND(I370*H370,2)</f>
        <v>0</v>
      </c>
      <c r="BL370" s="16" t="s">
        <v>144</v>
      </c>
      <c r="BM370" s="133" t="s">
        <v>563</v>
      </c>
    </row>
    <row r="371" spans="2:65" s="1" customFormat="1" ht="10.199999999999999">
      <c r="B371" s="31"/>
      <c r="D371" s="135" t="s">
        <v>132</v>
      </c>
      <c r="F371" s="136" t="s">
        <v>561</v>
      </c>
      <c r="I371" s="137"/>
      <c r="L371" s="31"/>
      <c r="M371" s="138"/>
      <c r="T371" s="52"/>
      <c r="AT371" s="16" t="s">
        <v>132</v>
      </c>
      <c r="AU371" s="16" t="s">
        <v>81</v>
      </c>
    </row>
    <row r="372" spans="2:65" s="1" customFormat="1" ht="24.15" customHeight="1">
      <c r="B372" s="31"/>
      <c r="C372" s="122" t="s">
        <v>564</v>
      </c>
      <c r="D372" s="122" t="s">
        <v>125</v>
      </c>
      <c r="E372" s="123" t="s">
        <v>565</v>
      </c>
      <c r="F372" s="124" t="s">
        <v>566</v>
      </c>
      <c r="G372" s="125" t="s">
        <v>567</v>
      </c>
      <c r="H372" s="126">
        <v>1</v>
      </c>
      <c r="I372" s="127"/>
      <c r="J372" s="128">
        <f>ROUND(I372*H372,2)</f>
        <v>0</v>
      </c>
      <c r="K372" s="124" t="s">
        <v>129</v>
      </c>
      <c r="L372" s="31"/>
      <c r="M372" s="129" t="s">
        <v>19</v>
      </c>
      <c r="N372" s="130" t="s">
        <v>42</v>
      </c>
      <c r="P372" s="131">
        <f>O372*H372</f>
        <v>0</v>
      </c>
      <c r="Q372" s="131">
        <v>0</v>
      </c>
      <c r="R372" s="131">
        <f>Q372*H372</f>
        <v>0</v>
      </c>
      <c r="S372" s="131">
        <v>0</v>
      </c>
      <c r="T372" s="132">
        <f>S372*H372</f>
        <v>0</v>
      </c>
      <c r="AR372" s="133" t="s">
        <v>144</v>
      </c>
      <c r="AT372" s="133" t="s">
        <v>125</v>
      </c>
      <c r="AU372" s="133" t="s">
        <v>81</v>
      </c>
      <c r="AY372" s="16" t="s">
        <v>122</v>
      </c>
      <c r="BE372" s="134">
        <f>IF(N372="základní",J372,0)</f>
        <v>0</v>
      </c>
      <c r="BF372" s="134">
        <f>IF(N372="snížená",J372,0)</f>
        <v>0</v>
      </c>
      <c r="BG372" s="134">
        <f>IF(N372="zákl. přenesená",J372,0)</f>
        <v>0</v>
      </c>
      <c r="BH372" s="134">
        <f>IF(N372="sníž. přenesená",J372,0)</f>
        <v>0</v>
      </c>
      <c r="BI372" s="134">
        <f>IF(N372="nulová",J372,0)</f>
        <v>0</v>
      </c>
      <c r="BJ372" s="16" t="s">
        <v>79</v>
      </c>
      <c r="BK372" s="134">
        <f>ROUND(I372*H372,2)</f>
        <v>0</v>
      </c>
      <c r="BL372" s="16" t="s">
        <v>144</v>
      </c>
      <c r="BM372" s="133" t="s">
        <v>568</v>
      </c>
    </row>
    <row r="373" spans="2:65" s="1" customFormat="1" ht="10.199999999999999">
      <c r="B373" s="31"/>
      <c r="D373" s="135" t="s">
        <v>132</v>
      </c>
      <c r="F373" s="136" t="s">
        <v>569</v>
      </c>
      <c r="I373" s="137"/>
      <c r="L373" s="31"/>
      <c r="M373" s="138"/>
      <c r="T373" s="52"/>
      <c r="AT373" s="16" t="s">
        <v>132</v>
      </c>
      <c r="AU373" s="16" t="s">
        <v>81</v>
      </c>
    </row>
    <row r="374" spans="2:65" s="1" customFormat="1" ht="10.199999999999999">
      <c r="B374" s="31"/>
      <c r="D374" s="139" t="s">
        <v>134</v>
      </c>
      <c r="F374" s="140" t="s">
        <v>570</v>
      </c>
      <c r="I374" s="137"/>
      <c r="L374" s="31"/>
      <c r="M374" s="138"/>
      <c r="T374" s="52"/>
      <c r="AT374" s="16" t="s">
        <v>134</v>
      </c>
      <c r="AU374" s="16" t="s">
        <v>81</v>
      </c>
    </row>
    <row r="375" spans="2:65" s="1" customFormat="1" ht="28.8">
      <c r="B375" s="31"/>
      <c r="D375" s="135" t="s">
        <v>148</v>
      </c>
      <c r="F375" s="148" t="s">
        <v>571</v>
      </c>
      <c r="I375" s="137"/>
      <c r="L375" s="31"/>
      <c r="M375" s="138"/>
      <c r="T375" s="52"/>
      <c r="AT375" s="16" t="s">
        <v>148</v>
      </c>
      <c r="AU375" s="16" t="s">
        <v>81</v>
      </c>
    </row>
    <row r="376" spans="2:65" s="1" customFormat="1" ht="16.5" customHeight="1">
      <c r="B376" s="31"/>
      <c r="C376" s="122" t="s">
        <v>572</v>
      </c>
      <c r="D376" s="122" t="s">
        <v>125</v>
      </c>
      <c r="E376" s="123" t="s">
        <v>573</v>
      </c>
      <c r="F376" s="124" t="s">
        <v>574</v>
      </c>
      <c r="G376" s="125" t="s">
        <v>143</v>
      </c>
      <c r="H376" s="126">
        <v>45</v>
      </c>
      <c r="I376" s="127"/>
      <c r="J376" s="128">
        <f>ROUND(I376*H376,2)</f>
        <v>0</v>
      </c>
      <c r="K376" s="124" t="s">
        <v>129</v>
      </c>
      <c r="L376" s="31"/>
      <c r="M376" s="129" t="s">
        <v>19</v>
      </c>
      <c r="N376" s="130" t="s">
        <v>42</v>
      </c>
      <c r="P376" s="131">
        <f>O376*H376</f>
        <v>0</v>
      </c>
      <c r="Q376" s="131">
        <v>0</v>
      </c>
      <c r="R376" s="131">
        <f>Q376*H376</f>
        <v>0</v>
      </c>
      <c r="S376" s="131">
        <v>0</v>
      </c>
      <c r="T376" s="132">
        <f>S376*H376</f>
        <v>0</v>
      </c>
      <c r="AR376" s="133" t="s">
        <v>144</v>
      </c>
      <c r="AT376" s="133" t="s">
        <v>125</v>
      </c>
      <c r="AU376" s="133" t="s">
        <v>81</v>
      </c>
      <c r="AY376" s="16" t="s">
        <v>122</v>
      </c>
      <c r="BE376" s="134">
        <f>IF(N376="základní",J376,0)</f>
        <v>0</v>
      </c>
      <c r="BF376" s="134">
        <f>IF(N376="snížená",J376,0)</f>
        <v>0</v>
      </c>
      <c r="BG376" s="134">
        <f>IF(N376="zákl. přenesená",J376,0)</f>
        <v>0</v>
      </c>
      <c r="BH376" s="134">
        <f>IF(N376="sníž. přenesená",J376,0)</f>
        <v>0</v>
      </c>
      <c r="BI376" s="134">
        <f>IF(N376="nulová",J376,0)</f>
        <v>0</v>
      </c>
      <c r="BJ376" s="16" t="s">
        <v>79</v>
      </c>
      <c r="BK376" s="134">
        <f>ROUND(I376*H376,2)</f>
        <v>0</v>
      </c>
      <c r="BL376" s="16" t="s">
        <v>144</v>
      </c>
      <c r="BM376" s="133" t="s">
        <v>575</v>
      </c>
    </row>
    <row r="377" spans="2:65" s="1" customFormat="1" ht="10.199999999999999">
      <c r="B377" s="31"/>
      <c r="D377" s="135" t="s">
        <v>132</v>
      </c>
      <c r="F377" s="136" t="s">
        <v>576</v>
      </c>
      <c r="I377" s="137"/>
      <c r="L377" s="31"/>
      <c r="M377" s="138"/>
      <c r="T377" s="52"/>
      <c r="AT377" s="16" t="s">
        <v>132</v>
      </c>
      <c r="AU377" s="16" t="s">
        <v>81</v>
      </c>
    </row>
    <row r="378" spans="2:65" s="1" customFormat="1" ht="10.199999999999999">
      <c r="B378" s="31"/>
      <c r="D378" s="139" t="s">
        <v>134</v>
      </c>
      <c r="F378" s="140" t="s">
        <v>577</v>
      </c>
      <c r="I378" s="137"/>
      <c r="L378" s="31"/>
      <c r="M378" s="138"/>
      <c r="T378" s="52"/>
      <c r="AT378" s="16" t="s">
        <v>134</v>
      </c>
      <c r="AU378" s="16" t="s">
        <v>81</v>
      </c>
    </row>
    <row r="379" spans="2:65" s="1" customFormat="1" ht="19.2">
      <c r="B379" s="31"/>
      <c r="D379" s="135" t="s">
        <v>148</v>
      </c>
      <c r="F379" s="148" t="s">
        <v>578</v>
      </c>
      <c r="I379" s="137"/>
      <c r="L379" s="31"/>
      <c r="M379" s="138"/>
      <c r="T379" s="52"/>
      <c r="AT379" s="16" t="s">
        <v>148</v>
      </c>
      <c r="AU379" s="16" t="s">
        <v>81</v>
      </c>
    </row>
    <row r="380" spans="2:65" s="12" customFormat="1" ht="10.199999999999999">
      <c r="B380" s="141"/>
      <c r="D380" s="135" t="s">
        <v>136</v>
      </c>
      <c r="E380" s="142" t="s">
        <v>19</v>
      </c>
      <c r="F380" s="143" t="s">
        <v>579</v>
      </c>
      <c r="H380" s="144">
        <v>45</v>
      </c>
      <c r="I380" s="145"/>
      <c r="L380" s="141"/>
      <c r="M380" s="146"/>
      <c r="T380" s="147"/>
      <c r="AT380" s="142" t="s">
        <v>136</v>
      </c>
      <c r="AU380" s="142" t="s">
        <v>81</v>
      </c>
      <c r="AV380" s="12" t="s">
        <v>81</v>
      </c>
      <c r="AW380" s="12" t="s">
        <v>32</v>
      </c>
      <c r="AX380" s="12" t="s">
        <v>79</v>
      </c>
      <c r="AY380" s="142" t="s">
        <v>122</v>
      </c>
    </row>
    <row r="381" spans="2:65" s="1" customFormat="1" ht="16.5" customHeight="1">
      <c r="B381" s="31"/>
      <c r="C381" s="156" t="s">
        <v>580</v>
      </c>
      <c r="D381" s="156" t="s">
        <v>208</v>
      </c>
      <c r="E381" s="157" t="s">
        <v>581</v>
      </c>
      <c r="F381" s="158" t="s">
        <v>582</v>
      </c>
      <c r="G381" s="159" t="s">
        <v>143</v>
      </c>
      <c r="H381" s="160">
        <v>45</v>
      </c>
      <c r="I381" s="161"/>
      <c r="J381" s="162">
        <f>ROUND(I381*H381,2)</f>
        <v>0</v>
      </c>
      <c r="K381" s="158" t="s">
        <v>129</v>
      </c>
      <c r="L381" s="163"/>
      <c r="M381" s="164" t="s">
        <v>19</v>
      </c>
      <c r="N381" s="165" t="s">
        <v>42</v>
      </c>
      <c r="P381" s="131">
        <f>O381*H381</f>
        <v>0</v>
      </c>
      <c r="Q381" s="131">
        <v>2.0000000000000001E-4</v>
      </c>
      <c r="R381" s="131">
        <f>Q381*H381</f>
        <v>9.0000000000000011E-3</v>
      </c>
      <c r="S381" s="131">
        <v>0</v>
      </c>
      <c r="T381" s="132">
        <f>S381*H381</f>
        <v>0</v>
      </c>
      <c r="AR381" s="133" t="s">
        <v>211</v>
      </c>
      <c r="AT381" s="133" t="s">
        <v>208</v>
      </c>
      <c r="AU381" s="133" t="s">
        <v>81</v>
      </c>
      <c r="AY381" s="16" t="s">
        <v>122</v>
      </c>
      <c r="BE381" s="134">
        <f>IF(N381="základní",J381,0)</f>
        <v>0</v>
      </c>
      <c r="BF381" s="134">
        <f>IF(N381="snížená",J381,0)</f>
        <v>0</v>
      </c>
      <c r="BG381" s="134">
        <f>IF(N381="zákl. přenesená",J381,0)</f>
        <v>0</v>
      </c>
      <c r="BH381" s="134">
        <f>IF(N381="sníž. přenesená",J381,0)</f>
        <v>0</v>
      </c>
      <c r="BI381" s="134">
        <f>IF(N381="nulová",J381,0)</f>
        <v>0</v>
      </c>
      <c r="BJ381" s="16" t="s">
        <v>79</v>
      </c>
      <c r="BK381" s="134">
        <f>ROUND(I381*H381,2)</f>
        <v>0</v>
      </c>
      <c r="BL381" s="16" t="s">
        <v>144</v>
      </c>
      <c r="BM381" s="133" t="s">
        <v>583</v>
      </c>
    </row>
    <row r="382" spans="2:65" s="1" customFormat="1" ht="10.199999999999999">
      <c r="B382" s="31"/>
      <c r="D382" s="135" t="s">
        <v>132</v>
      </c>
      <c r="F382" s="136" t="s">
        <v>582</v>
      </c>
      <c r="I382" s="137"/>
      <c r="L382" s="31"/>
      <c r="M382" s="138"/>
      <c r="T382" s="52"/>
      <c r="AT382" s="16" t="s">
        <v>132</v>
      </c>
      <c r="AU382" s="16" t="s">
        <v>81</v>
      </c>
    </row>
    <row r="383" spans="2:65" s="1" customFormat="1" ht="16.5" customHeight="1">
      <c r="B383" s="31"/>
      <c r="C383" s="122" t="s">
        <v>584</v>
      </c>
      <c r="D383" s="122" t="s">
        <v>125</v>
      </c>
      <c r="E383" s="123" t="s">
        <v>585</v>
      </c>
      <c r="F383" s="124" t="s">
        <v>586</v>
      </c>
      <c r="G383" s="125" t="s">
        <v>143</v>
      </c>
      <c r="H383" s="126">
        <v>27</v>
      </c>
      <c r="I383" s="127"/>
      <c r="J383" s="128">
        <f>ROUND(I383*H383,2)</f>
        <v>0</v>
      </c>
      <c r="K383" s="124" t="s">
        <v>129</v>
      </c>
      <c r="L383" s="31"/>
      <c r="M383" s="129" t="s">
        <v>19</v>
      </c>
      <c r="N383" s="130" t="s">
        <v>42</v>
      </c>
      <c r="P383" s="131">
        <f>O383*H383</f>
        <v>0</v>
      </c>
      <c r="Q383" s="131">
        <v>0</v>
      </c>
      <c r="R383" s="131">
        <f>Q383*H383</f>
        <v>0</v>
      </c>
      <c r="S383" s="131">
        <v>0</v>
      </c>
      <c r="T383" s="132">
        <f>S383*H383</f>
        <v>0</v>
      </c>
      <c r="AR383" s="133" t="s">
        <v>144</v>
      </c>
      <c r="AT383" s="133" t="s">
        <v>125</v>
      </c>
      <c r="AU383" s="133" t="s">
        <v>81</v>
      </c>
      <c r="AY383" s="16" t="s">
        <v>122</v>
      </c>
      <c r="BE383" s="134">
        <f>IF(N383="základní",J383,0)</f>
        <v>0</v>
      </c>
      <c r="BF383" s="134">
        <f>IF(N383="snížená",J383,0)</f>
        <v>0</v>
      </c>
      <c r="BG383" s="134">
        <f>IF(N383="zákl. přenesená",J383,0)</f>
        <v>0</v>
      </c>
      <c r="BH383" s="134">
        <f>IF(N383="sníž. přenesená",J383,0)</f>
        <v>0</v>
      </c>
      <c r="BI383" s="134">
        <f>IF(N383="nulová",J383,0)</f>
        <v>0</v>
      </c>
      <c r="BJ383" s="16" t="s">
        <v>79</v>
      </c>
      <c r="BK383" s="134">
        <f>ROUND(I383*H383,2)</f>
        <v>0</v>
      </c>
      <c r="BL383" s="16" t="s">
        <v>144</v>
      </c>
      <c r="BM383" s="133" t="s">
        <v>587</v>
      </c>
    </row>
    <row r="384" spans="2:65" s="1" customFormat="1" ht="10.199999999999999">
      <c r="B384" s="31"/>
      <c r="D384" s="135" t="s">
        <v>132</v>
      </c>
      <c r="F384" s="136" t="s">
        <v>588</v>
      </c>
      <c r="I384" s="137"/>
      <c r="L384" s="31"/>
      <c r="M384" s="138"/>
      <c r="T384" s="52"/>
      <c r="AT384" s="16" t="s">
        <v>132</v>
      </c>
      <c r="AU384" s="16" t="s">
        <v>81</v>
      </c>
    </row>
    <row r="385" spans="2:65" s="1" customFormat="1" ht="10.199999999999999">
      <c r="B385" s="31"/>
      <c r="D385" s="139" t="s">
        <v>134</v>
      </c>
      <c r="F385" s="140" t="s">
        <v>589</v>
      </c>
      <c r="I385" s="137"/>
      <c r="L385" s="31"/>
      <c r="M385" s="138"/>
      <c r="T385" s="52"/>
      <c r="AT385" s="16" t="s">
        <v>134</v>
      </c>
      <c r="AU385" s="16" t="s">
        <v>81</v>
      </c>
    </row>
    <row r="386" spans="2:65" s="1" customFormat="1" ht="19.2">
      <c r="B386" s="31"/>
      <c r="D386" s="135" t="s">
        <v>148</v>
      </c>
      <c r="F386" s="148" t="s">
        <v>578</v>
      </c>
      <c r="I386" s="137"/>
      <c r="L386" s="31"/>
      <c r="M386" s="138"/>
      <c r="T386" s="52"/>
      <c r="AT386" s="16" t="s">
        <v>148</v>
      </c>
      <c r="AU386" s="16" t="s">
        <v>81</v>
      </c>
    </row>
    <row r="387" spans="2:65" s="12" customFormat="1" ht="10.199999999999999">
      <c r="B387" s="141"/>
      <c r="D387" s="135" t="s">
        <v>136</v>
      </c>
      <c r="E387" s="142" t="s">
        <v>19</v>
      </c>
      <c r="F387" s="143" t="s">
        <v>590</v>
      </c>
      <c r="H387" s="144">
        <v>27</v>
      </c>
      <c r="I387" s="145"/>
      <c r="L387" s="141"/>
      <c r="M387" s="146"/>
      <c r="T387" s="147"/>
      <c r="AT387" s="142" t="s">
        <v>136</v>
      </c>
      <c r="AU387" s="142" t="s">
        <v>81</v>
      </c>
      <c r="AV387" s="12" t="s">
        <v>81</v>
      </c>
      <c r="AW387" s="12" t="s">
        <v>32</v>
      </c>
      <c r="AX387" s="12" t="s">
        <v>79</v>
      </c>
      <c r="AY387" s="142" t="s">
        <v>122</v>
      </c>
    </row>
    <row r="388" spans="2:65" s="1" customFormat="1" ht="16.5" customHeight="1">
      <c r="B388" s="31"/>
      <c r="C388" s="122" t="s">
        <v>591</v>
      </c>
      <c r="D388" s="122" t="s">
        <v>125</v>
      </c>
      <c r="E388" s="123" t="s">
        <v>592</v>
      </c>
      <c r="F388" s="124" t="s">
        <v>593</v>
      </c>
      <c r="G388" s="125" t="s">
        <v>143</v>
      </c>
      <c r="H388" s="126">
        <v>1</v>
      </c>
      <c r="I388" s="127"/>
      <c r="J388" s="128">
        <f>ROUND(I388*H388,2)</f>
        <v>0</v>
      </c>
      <c r="K388" s="124" t="s">
        <v>129</v>
      </c>
      <c r="L388" s="31"/>
      <c r="M388" s="129" t="s">
        <v>19</v>
      </c>
      <c r="N388" s="130" t="s">
        <v>42</v>
      </c>
      <c r="P388" s="131">
        <f>O388*H388</f>
        <v>0</v>
      </c>
      <c r="Q388" s="131">
        <v>0</v>
      </c>
      <c r="R388" s="131">
        <f>Q388*H388</f>
        <v>0</v>
      </c>
      <c r="S388" s="131">
        <v>0</v>
      </c>
      <c r="T388" s="132">
        <f>S388*H388</f>
        <v>0</v>
      </c>
      <c r="AR388" s="133" t="s">
        <v>144</v>
      </c>
      <c r="AT388" s="133" t="s">
        <v>125</v>
      </c>
      <c r="AU388" s="133" t="s">
        <v>81</v>
      </c>
      <c r="AY388" s="16" t="s">
        <v>122</v>
      </c>
      <c r="BE388" s="134">
        <f>IF(N388="základní",J388,0)</f>
        <v>0</v>
      </c>
      <c r="BF388" s="134">
        <f>IF(N388="snížená",J388,0)</f>
        <v>0</v>
      </c>
      <c r="BG388" s="134">
        <f>IF(N388="zákl. přenesená",J388,0)</f>
        <v>0</v>
      </c>
      <c r="BH388" s="134">
        <f>IF(N388="sníž. přenesená",J388,0)</f>
        <v>0</v>
      </c>
      <c r="BI388" s="134">
        <f>IF(N388="nulová",J388,0)</f>
        <v>0</v>
      </c>
      <c r="BJ388" s="16" t="s">
        <v>79</v>
      </c>
      <c r="BK388" s="134">
        <f>ROUND(I388*H388,2)</f>
        <v>0</v>
      </c>
      <c r="BL388" s="16" t="s">
        <v>144</v>
      </c>
      <c r="BM388" s="133" t="s">
        <v>594</v>
      </c>
    </row>
    <row r="389" spans="2:65" s="1" customFormat="1" ht="10.199999999999999">
      <c r="B389" s="31"/>
      <c r="D389" s="135" t="s">
        <v>132</v>
      </c>
      <c r="F389" s="136" t="s">
        <v>595</v>
      </c>
      <c r="I389" s="137"/>
      <c r="L389" s="31"/>
      <c r="M389" s="138"/>
      <c r="T389" s="52"/>
      <c r="AT389" s="16" t="s">
        <v>132</v>
      </c>
      <c r="AU389" s="16" t="s">
        <v>81</v>
      </c>
    </row>
    <row r="390" spans="2:65" s="1" customFormat="1" ht="10.199999999999999">
      <c r="B390" s="31"/>
      <c r="D390" s="139" t="s">
        <v>134</v>
      </c>
      <c r="F390" s="140" t="s">
        <v>596</v>
      </c>
      <c r="I390" s="137"/>
      <c r="L390" s="31"/>
      <c r="M390" s="138"/>
      <c r="T390" s="52"/>
      <c r="AT390" s="16" t="s">
        <v>134</v>
      </c>
      <c r="AU390" s="16" t="s">
        <v>81</v>
      </c>
    </row>
    <row r="391" spans="2:65" s="1" customFormat="1" ht="28.8">
      <c r="B391" s="31"/>
      <c r="D391" s="135" t="s">
        <v>148</v>
      </c>
      <c r="F391" s="148" t="s">
        <v>597</v>
      </c>
      <c r="I391" s="137"/>
      <c r="L391" s="31"/>
      <c r="M391" s="138"/>
      <c r="T391" s="52"/>
      <c r="AT391" s="16" t="s">
        <v>148</v>
      </c>
      <c r="AU391" s="16" t="s">
        <v>81</v>
      </c>
    </row>
    <row r="392" spans="2:65" s="12" customFormat="1" ht="10.199999999999999">
      <c r="B392" s="141"/>
      <c r="D392" s="135" t="s">
        <v>136</v>
      </c>
      <c r="E392" s="142" t="s">
        <v>19</v>
      </c>
      <c r="F392" s="143" t="s">
        <v>598</v>
      </c>
      <c r="H392" s="144">
        <v>1</v>
      </c>
      <c r="I392" s="145"/>
      <c r="L392" s="141"/>
      <c r="M392" s="146"/>
      <c r="T392" s="147"/>
      <c r="AT392" s="142" t="s">
        <v>136</v>
      </c>
      <c r="AU392" s="142" t="s">
        <v>81</v>
      </c>
      <c r="AV392" s="12" t="s">
        <v>81</v>
      </c>
      <c r="AW392" s="12" t="s">
        <v>32</v>
      </c>
      <c r="AX392" s="12" t="s">
        <v>79</v>
      </c>
      <c r="AY392" s="142" t="s">
        <v>122</v>
      </c>
    </row>
    <row r="393" spans="2:65" s="1" customFormat="1" ht="16.5" customHeight="1">
      <c r="B393" s="31"/>
      <c r="C393" s="156" t="s">
        <v>599</v>
      </c>
      <c r="D393" s="156" t="s">
        <v>208</v>
      </c>
      <c r="E393" s="157" t="s">
        <v>600</v>
      </c>
      <c r="F393" s="158" t="s">
        <v>601</v>
      </c>
      <c r="G393" s="159" t="s">
        <v>143</v>
      </c>
      <c r="H393" s="160">
        <v>1</v>
      </c>
      <c r="I393" s="161"/>
      <c r="J393" s="162">
        <f>ROUND(I393*H393,2)</f>
        <v>0</v>
      </c>
      <c r="K393" s="158" t="s">
        <v>129</v>
      </c>
      <c r="L393" s="163"/>
      <c r="M393" s="164" t="s">
        <v>19</v>
      </c>
      <c r="N393" s="165" t="s">
        <v>42</v>
      </c>
      <c r="P393" s="131">
        <f>O393*H393</f>
        <v>0</v>
      </c>
      <c r="Q393" s="131">
        <v>1E-4</v>
      </c>
      <c r="R393" s="131">
        <f>Q393*H393</f>
        <v>1E-4</v>
      </c>
      <c r="S393" s="131">
        <v>0</v>
      </c>
      <c r="T393" s="132">
        <f>S393*H393</f>
        <v>0</v>
      </c>
      <c r="AR393" s="133" t="s">
        <v>211</v>
      </c>
      <c r="AT393" s="133" t="s">
        <v>208</v>
      </c>
      <c r="AU393" s="133" t="s">
        <v>81</v>
      </c>
      <c r="AY393" s="16" t="s">
        <v>122</v>
      </c>
      <c r="BE393" s="134">
        <f>IF(N393="základní",J393,0)</f>
        <v>0</v>
      </c>
      <c r="BF393" s="134">
        <f>IF(N393="snížená",J393,0)</f>
        <v>0</v>
      </c>
      <c r="BG393" s="134">
        <f>IF(N393="zákl. přenesená",J393,0)</f>
        <v>0</v>
      </c>
      <c r="BH393" s="134">
        <f>IF(N393="sníž. přenesená",J393,0)</f>
        <v>0</v>
      </c>
      <c r="BI393" s="134">
        <f>IF(N393="nulová",J393,0)</f>
        <v>0</v>
      </c>
      <c r="BJ393" s="16" t="s">
        <v>79</v>
      </c>
      <c r="BK393" s="134">
        <f>ROUND(I393*H393,2)</f>
        <v>0</v>
      </c>
      <c r="BL393" s="16" t="s">
        <v>144</v>
      </c>
      <c r="BM393" s="133" t="s">
        <v>602</v>
      </c>
    </row>
    <row r="394" spans="2:65" s="1" customFormat="1" ht="10.199999999999999">
      <c r="B394" s="31"/>
      <c r="D394" s="135" t="s">
        <v>132</v>
      </c>
      <c r="F394" s="136" t="s">
        <v>601</v>
      </c>
      <c r="I394" s="137"/>
      <c r="L394" s="31"/>
      <c r="M394" s="138"/>
      <c r="T394" s="52"/>
      <c r="AT394" s="16" t="s">
        <v>132</v>
      </c>
      <c r="AU394" s="16" t="s">
        <v>81</v>
      </c>
    </row>
    <row r="395" spans="2:65" s="1" customFormat="1" ht="24.15" customHeight="1">
      <c r="B395" s="31"/>
      <c r="C395" s="122" t="s">
        <v>603</v>
      </c>
      <c r="D395" s="122" t="s">
        <v>125</v>
      </c>
      <c r="E395" s="123" t="s">
        <v>604</v>
      </c>
      <c r="F395" s="124" t="s">
        <v>605</v>
      </c>
      <c r="G395" s="125" t="s">
        <v>567</v>
      </c>
      <c r="H395" s="126">
        <v>1</v>
      </c>
      <c r="I395" s="127"/>
      <c r="J395" s="128">
        <f>ROUND(I395*H395,2)</f>
        <v>0</v>
      </c>
      <c r="K395" s="124" t="s">
        <v>129</v>
      </c>
      <c r="L395" s="31"/>
      <c r="M395" s="129" t="s">
        <v>19</v>
      </c>
      <c r="N395" s="130" t="s">
        <v>42</v>
      </c>
      <c r="P395" s="131">
        <f>O395*H395</f>
        <v>0</v>
      </c>
      <c r="Q395" s="131">
        <v>0</v>
      </c>
      <c r="R395" s="131">
        <f>Q395*H395</f>
        <v>0</v>
      </c>
      <c r="S395" s="131">
        <v>0</v>
      </c>
      <c r="T395" s="132">
        <f>S395*H395</f>
        <v>0</v>
      </c>
      <c r="AR395" s="133" t="s">
        <v>144</v>
      </c>
      <c r="AT395" s="133" t="s">
        <v>125</v>
      </c>
      <c r="AU395" s="133" t="s">
        <v>81</v>
      </c>
      <c r="AY395" s="16" t="s">
        <v>122</v>
      </c>
      <c r="BE395" s="134">
        <f>IF(N395="základní",J395,0)</f>
        <v>0</v>
      </c>
      <c r="BF395" s="134">
        <f>IF(N395="snížená",J395,0)</f>
        <v>0</v>
      </c>
      <c r="BG395" s="134">
        <f>IF(N395="zákl. přenesená",J395,0)</f>
        <v>0</v>
      </c>
      <c r="BH395" s="134">
        <f>IF(N395="sníž. přenesená",J395,0)</f>
        <v>0</v>
      </c>
      <c r="BI395" s="134">
        <f>IF(N395="nulová",J395,0)</f>
        <v>0</v>
      </c>
      <c r="BJ395" s="16" t="s">
        <v>79</v>
      </c>
      <c r="BK395" s="134">
        <f>ROUND(I395*H395,2)</f>
        <v>0</v>
      </c>
      <c r="BL395" s="16" t="s">
        <v>144</v>
      </c>
      <c r="BM395" s="133" t="s">
        <v>606</v>
      </c>
    </row>
    <row r="396" spans="2:65" s="1" customFormat="1" ht="10.199999999999999">
      <c r="B396" s="31"/>
      <c r="D396" s="135" t="s">
        <v>132</v>
      </c>
      <c r="F396" s="136" t="s">
        <v>607</v>
      </c>
      <c r="I396" s="137"/>
      <c r="L396" s="31"/>
      <c r="M396" s="138"/>
      <c r="T396" s="52"/>
      <c r="AT396" s="16" t="s">
        <v>132</v>
      </c>
      <c r="AU396" s="16" t="s">
        <v>81</v>
      </c>
    </row>
    <row r="397" spans="2:65" s="1" customFormat="1" ht="10.199999999999999">
      <c r="B397" s="31"/>
      <c r="D397" s="139" t="s">
        <v>134</v>
      </c>
      <c r="F397" s="140" t="s">
        <v>608</v>
      </c>
      <c r="I397" s="137"/>
      <c r="L397" s="31"/>
      <c r="M397" s="138"/>
      <c r="T397" s="52"/>
      <c r="AT397" s="16" t="s">
        <v>134</v>
      </c>
      <c r="AU397" s="16" t="s">
        <v>81</v>
      </c>
    </row>
    <row r="398" spans="2:65" s="1" customFormat="1" ht="28.8">
      <c r="B398" s="31"/>
      <c r="D398" s="135" t="s">
        <v>148</v>
      </c>
      <c r="F398" s="148" t="s">
        <v>609</v>
      </c>
      <c r="I398" s="137"/>
      <c r="L398" s="31"/>
      <c r="M398" s="138"/>
      <c r="T398" s="52"/>
      <c r="AT398" s="16" t="s">
        <v>148</v>
      </c>
      <c r="AU398" s="16" t="s">
        <v>81</v>
      </c>
    </row>
    <row r="399" spans="2:65" s="1" customFormat="1" ht="16.5" customHeight="1">
      <c r="B399" s="31"/>
      <c r="C399" s="156" t="s">
        <v>610</v>
      </c>
      <c r="D399" s="156" t="s">
        <v>208</v>
      </c>
      <c r="E399" s="157" t="s">
        <v>611</v>
      </c>
      <c r="F399" s="158" t="s">
        <v>612</v>
      </c>
      <c r="G399" s="159" t="s">
        <v>143</v>
      </c>
      <c r="H399" s="160">
        <v>10</v>
      </c>
      <c r="I399" s="161"/>
      <c r="J399" s="162">
        <f>ROUND(I399*H399,2)</f>
        <v>0</v>
      </c>
      <c r="K399" s="158" t="s">
        <v>129</v>
      </c>
      <c r="L399" s="163"/>
      <c r="M399" s="164" t="s">
        <v>19</v>
      </c>
      <c r="N399" s="165" t="s">
        <v>42</v>
      </c>
      <c r="P399" s="131">
        <f>O399*H399</f>
        <v>0</v>
      </c>
      <c r="Q399" s="131">
        <v>5.0000000000000002E-5</v>
      </c>
      <c r="R399" s="131">
        <f>Q399*H399</f>
        <v>5.0000000000000001E-4</v>
      </c>
      <c r="S399" s="131">
        <v>0</v>
      </c>
      <c r="T399" s="132">
        <f>S399*H399</f>
        <v>0</v>
      </c>
      <c r="AR399" s="133" t="s">
        <v>211</v>
      </c>
      <c r="AT399" s="133" t="s">
        <v>208</v>
      </c>
      <c r="AU399" s="133" t="s">
        <v>81</v>
      </c>
      <c r="AY399" s="16" t="s">
        <v>122</v>
      </c>
      <c r="BE399" s="134">
        <f>IF(N399="základní",J399,0)</f>
        <v>0</v>
      </c>
      <c r="BF399" s="134">
        <f>IF(N399="snížená",J399,0)</f>
        <v>0</v>
      </c>
      <c r="BG399" s="134">
        <f>IF(N399="zákl. přenesená",J399,0)</f>
        <v>0</v>
      </c>
      <c r="BH399" s="134">
        <f>IF(N399="sníž. přenesená",J399,0)</f>
        <v>0</v>
      </c>
      <c r="BI399" s="134">
        <f>IF(N399="nulová",J399,0)</f>
        <v>0</v>
      </c>
      <c r="BJ399" s="16" t="s">
        <v>79</v>
      </c>
      <c r="BK399" s="134">
        <f>ROUND(I399*H399,2)</f>
        <v>0</v>
      </c>
      <c r="BL399" s="16" t="s">
        <v>144</v>
      </c>
      <c r="BM399" s="133" t="s">
        <v>613</v>
      </c>
    </row>
    <row r="400" spans="2:65" s="1" customFormat="1" ht="10.199999999999999">
      <c r="B400" s="31"/>
      <c r="D400" s="135" t="s">
        <v>132</v>
      </c>
      <c r="F400" s="136" t="s">
        <v>612</v>
      </c>
      <c r="I400" s="137"/>
      <c r="L400" s="31"/>
      <c r="M400" s="138"/>
      <c r="T400" s="52"/>
      <c r="AT400" s="16" t="s">
        <v>132</v>
      </c>
      <c r="AU400" s="16" t="s">
        <v>81</v>
      </c>
    </row>
    <row r="401" spans="2:65" s="1" customFormat="1" ht="24.15" customHeight="1">
      <c r="B401" s="31"/>
      <c r="C401" s="122" t="s">
        <v>614</v>
      </c>
      <c r="D401" s="122" t="s">
        <v>125</v>
      </c>
      <c r="E401" s="123" t="s">
        <v>615</v>
      </c>
      <c r="F401" s="124" t="s">
        <v>616</v>
      </c>
      <c r="G401" s="125" t="s">
        <v>567</v>
      </c>
      <c r="H401" s="126">
        <v>1</v>
      </c>
      <c r="I401" s="127"/>
      <c r="J401" s="128">
        <f>ROUND(I401*H401,2)</f>
        <v>0</v>
      </c>
      <c r="K401" s="124" t="s">
        <v>129</v>
      </c>
      <c r="L401" s="31"/>
      <c r="M401" s="129" t="s">
        <v>19</v>
      </c>
      <c r="N401" s="130" t="s">
        <v>42</v>
      </c>
      <c r="P401" s="131">
        <f>O401*H401</f>
        <v>0</v>
      </c>
      <c r="Q401" s="131">
        <v>0</v>
      </c>
      <c r="R401" s="131">
        <f>Q401*H401</f>
        <v>0</v>
      </c>
      <c r="S401" s="131">
        <v>0</v>
      </c>
      <c r="T401" s="132">
        <f>S401*H401</f>
        <v>0</v>
      </c>
      <c r="AR401" s="133" t="s">
        <v>144</v>
      </c>
      <c r="AT401" s="133" t="s">
        <v>125</v>
      </c>
      <c r="AU401" s="133" t="s">
        <v>81</v>
      </c>
      <c r="AY401" s="16" t="s">
        <v>122</v>
      </c>
      <c r="BE401" s="134">
        <f>IF(N401="základní",J401,0)</f>
        <v>0</v>
      </c>
      <c r="BF401" s="134">
        <f>IF(N401="snížená",J401,0)</f>
        <v>0</v>
      </c>
      <c r="BG401" s="134">
        <f>IF(N401="zákl. přenesená",J401,0)</f>
        <v>0</v>
      </c>
      <c r="BH401" s="134">
        <f>IF(N401="sníž. přenesená",J401,0)</f>
        <v>0</v>
      </c>
      <c r="BI401" s="134">
        <f>IF(N401="nulová",J401,0)</f>
        <v>0</v>
      </c>
      <c r="BJ401" s="16" t="s">
        <v>79</v>
      </c>
      <c r="BK401" s="134">
        <f>ROUND(I401*H401,2)</f>
        <v>0</v>
      </c>
      <c r="BL401" s="16" t="s">
        <v>144</v>
      </c>
      <c r="BM401" s="133" t="s">
        <v>617</v>
      </c>
    </row>
    <row r="402" spans="2:65" s="1" customFormat="1" ht="10.199999999999999">
      <c r="B402" s="31"/>
      <c r="D402" s="135" t="s">
        <v>132</v>
      </c>
      <c r="F402" s="136" t="s">
        <v>618</v>
      </c>
      <c r="I402" s="137"/>
      <c r="L402" s="31"/>
      <c r="M402" s="138"/>
      <c r="T402" s="52"/>
      <c r="AT402" s="16" t="s">
        <v>132</v>
      </c>
      <c r="AU402" s="16" t="s">
        <v>81</v>
      </c>
    </row>
    <row r="403" spans="2:65" s="1" customFormat="1" ht="10.199999999999999">
      <c r="B403" s="31"/>
      <c r="D403" s="139" t="s">
        <v>134</v>
      </c>
      <c r="F403" s="140" t="s">
        <v>619</v>
      </c>
      <c r="I403" s="137"/>
      <c r="L403" s="31"/>
      <c r="M403" s="138"/>
      <c r="T403" s="52"/>
      <c r="AT403" s="16" t="s">
        <v>134</v>
      </c>
      <c r="AU403" s="16" t="s">
        <v>81</v>
      </c>
    </row>
    <row r="404" spans="2:65" s="1" customFormat="1" ht="28.8">
      <c r="B404" s="31"/>
      <c r="D404" s="135" t="s">
        <v>148</v>
      </c>
      <c r="F404" s="148" t="s">
        <v>620</v>
      </c>
      <c r="I404" s="137"/>
      <c r="L404" s="31"/>
      <c r="M404" s="138"/>
      <c r="T404" s="52"/>
      <c r="AT404" s="16" t="s">
        <v>148</v>
      </c>
      <c r="AU404" s="16" t="s">
        <v>81</v>
      </c>
    </row>
    <row r="405" spans="2:65" s="12" customFormat="1" ht="10.199999999999999">
      <c r="B405" s="141"/>
      <c r="D405" s="135" t="s">
        <v>136</v>
      </c>
      <c r="E405" s="142" t="s">
        <v>19</v>
      </c>
      <c r="F405" s="143" t="s">
        <v>621</v>
      </c>
      <c r="H405" s="144">
        <v>1</v>
      </c>
      <c r="I405" s="145"/>
      <c r="L405" s="141"/>
      <c r="M405" s="146"/>
      <c r="T405" s="147"/>
      <c r="AT405" s="142" t="s">
        <v>136</v>
      </c>
      <c r="AU405" s="142" t="s">
        <v>81</v>
      </c>
      <c r="AV405" s="12" t="s">
        <v>81</v>
      </c>
      <c r="AW405" s="12" t="s">
        <v>32</v>
      </c>
      <c r="AX405" s="12" t="s">
        <v>79</v>
      </c>
      <c r="AY405" s="142" t="s">
        <v>122</v>
      </c>
    </row>
    <row r="406" spans="2:65" s="1" customFormat="1" ht="16.5" customHeight="1">
      <c r="B406" s="31"/>
      <c r="C406" s="156" t="s">
        <v>622</v>
      </c>
      <c r="D406" s="156" t="s">
        <v>208</v>
      </c>
      <c r="E406" s="157" t="s">
        <v>623</v>
      </c>
      <c r="F406" s="158" t="s">
        <v>624</v>
      </c>
      <c r="G406" s="159" t="s">
        <v>143</v>
      </c>
      <c r="H406" s="160">
        <v>10</v>
      </c>
      <c r="I406" s="161"/>
      <c r="J406" s="162">
        <f>ROUND(I406*H406,2)</f>
        <v>0</v>
      </c>
      <c r="K406" s="158" t="s">
        <v>129</v>
      </c>
      <c r="L406" s="163"/>
      <c r="M406" s="164" t="s">
        <v>19</v>
      </c>
      <c r="N406" s="165" t="s">
        <v>42</v>
      </c>
      <c r="P406" s="131">
        <f>O406*H406</f>
        <v>0</v>
      </c>
      <c r="Q406" s="131">
        <v>5.0000000000000002E-5</v>
      </c>
      <c r="R406" s="131">
        <f>Q406*H406</f>
        <v>5.0000000000000001E-4</v>
      </c>
      <c r="S406" s="131">
        <v>0</v>
      </c>
      <c r="T406" s="132">
        <f>S406*H406</f>
        <v>0</v>
      </c>
      <c r="AR406" s="133" t="s">
        <v>211</v>
      </c>
      <c r="AT406" s="133" t="s">
        <v>208</v>
      </c>
      <c r="AU406" s="133" t="s">
        <v>81</v>
      </c>
      <c r="AY406" s="16" t="s">
        <v>122</v>
      </c>
      <c r="BE406" s="134">
        <f>IF(N406="základní",J406,0)</f>
        <v>0</v>
      </c>
      <c r="BF406" s="134">
        <f>IF(N406="snížená",J406,0)</f>
        <v>0</v>
      </c>
      <c r="BG406" s="134">
        <f>IF(N406="zákl. přenesená",J406,0)</f>
        <v>0</v>
      </c>
      <c r="BH406" s="134">
        <f>IF(N406="sníž. přenesená",J406,0)</f>
        <v>0</v>
      </c>
      <c r="BI406" s="134">
        <f>IF(N406="nulová",J406,0)</f>
        <v>0</v>
      </c>
      <c r="BJ406" s="16" t="s">
        <v>79</v>
      </c>
      <c r="BK406" s="134">
        <f>ROUND(I406*H406,2)</f>
        <v>0</v>
      </c>
      <c r="BL406" s="16" t="s">
        <v>144</v>
      </c>
      <c r="BM406" s="133" t="s">
        <v>625</v>
      </c>
    </row>
    <row r="407" spans="2:65" s="1" customFormat="1" ht="10.199999999999999">
      <c r="B407" s="31"/>
      <c r="D407" s="135" t="s">
        <v>132</v>
      </c>
      <c r="F407" s="136" t="s">
        <v>624</v>
      </c>
      <c r="I407" s="137"/>
      <c r="L407" s="31"/>
      <c r="M407" s="138"/>
      <c r="T407" s="52"/>
      <c r="AT407" s="16" t="s">
        <v>132</v>
      </c>
      <c r="AU407" s="16" t="s">
        <v>81</v>
      </c>
    </row>
    <row r="408" spans="2:65" s="1" customFormat="1" ht="16.5" customHeight="1">
      <c r="B408" s="31"/>
      <c r="C408" s="122" t="s">
        <v>626</v>
      </c>
      <c r="D408" s="122" t="s">
        <v>125</v>
      </c>
      <c r="E408" s="123" t="s">
        <v>627</v>
      </c>
      <c r="F408" s="124" t="s">
        <v>628</v>
      </c>
      <c r="G408" s="125" t="s">
        <v>143</v>
      </c>
      <c r="H408" s="126">
        <v>1</v>
      </c>
      <c r="I408" s="127"/>
      <c r="J408" s="128">
        <f>ROUND(I408*H408,2)</f>
        <v>0</v>
      </c>
      <c r="K408" s="124" t="s">
        <v>129</v>
      </c>
      <c r="L408" s="31"/>
      <c r="M408" s="129" t="s">
        <v>19</v>
      </c>
      <c r="N408" s="130" t="s">
        <v>42</v>
      </c>
      <c r="P408" s="131">
        <f>O408*H408</f>
        <v>0</v>
      </c>
      <c r="Q408" s="131">
        <v>0</v>
      </c>
      <c r="R408" s="131">
        <f>Q408*H408</f>
        <v>0</v>
      </c>
      <c r="S408" s="131">
        <v>0</v>
      </c>
      <c r="T408" s="132">
        <f>S408*H408</f>
        <v>0</v>
      </c>
      <c r="AR408" s="133" t="s">
        <v>144</v>
      </c>
      <c r="AT408" s="133" t="s">
        <v>125</v>
      </c>
      <c r="AU408" s="133" t="s">
        <v>81</v>
      </c>
      <c r="AY408" s="16" t="s">
        <v>122</v>
      </c>
      <c r="BE408" s="134">
        <f>IF(N408="základní",J408,0)</f>
        <v>0</v>
      </c>
      <c r="BF408" s="134">
        <f>IF(N408="snížená",J408,0)</f>
        <v>0</v>
      </c>
      <c r="BG408" s="134">
        <f>IF(N408="zákl. přenesená",J408,0)</f>
        <v>0</v>
      </c>
      <c r="BH408" s="134">
        <f>IF(N408="sníž. přenesená",J408,0)</f>
        <v>0</v>
      </c>
      <c r="BI408" s="134">
        <f>IF(N408="nulová",J408,0)</f>
        <v>0</v>
      </c>
      <c r="BJ408" s="16" t="s">
        <v>79</v>
      </c>
      <c r="BK408" s="134">
        <f>ROUND(I408*H408,2)</f>
        <v>0</v>
      </c>
      <c r="BL408" s="16" t="s">
        <v>144</v>
      </c>
      <c r="BM408" s="133" t="s">
        <v>629</v>
      </c>
    </row>
    <row r="409" spans="2:65" s="1" customFormat="1" ht="19.2">
      <c r="B409" s="31"/>
      <c r="D409" s="135" t="s">
        <v>132</v>
      </c>
      <c r="F409" s="136" t="s">
        <v>630</v>
      </c>
      <c r="I409" s="137"/>
      <c r="L409" s="31"/>
      <c r="M409" s="138"/>
      <c r="T409" s="52"/>
      <c r="AT409" s="16" t="s">
        <v>132</v>
      </c>
      <c r="AU409" s="16" t="s">
        <v>81</v>
      </c>
    </row>
    <row r="410" spans="2:65" s="1" customFormat="1" ht="10.199999999999999">
      <c r="B410" s="31"/>
      <c r="D410" s="139" t="s">
        <v>134</v>
      </c>
      <c r="F410" s="140" t="s">
        <v>631</v>
      </c>
      <c r="I410" s="137"/>
      <c r="L410" s="31"/>
      <c r="M410" s="138"/>
      <c r="T410" s="52"/>
      <c r="AT410" s="16" t="s">
        <v>134</v>
      </c>
      <c r="AU410" s="16" t="s">
        <v>81</v>
      </c>
    </row>
    <row r="411" spans="2:65" s="1" customFormat="1" ht="16.5" customHeight="1">
      <c r="B411" s="31"/>
      <c r="C411" s="122" t="s">
        <v>632</v>
      </c>
      <c r="D411" s="122" t="s">
        <v>125</v>
      </c>
      <c r="E411" s="123" t="s">
        <v>633</v>
      </c>
      <c r="F411" s="124" t="s">
        <v>634</v>
      </c>
      <c r="G411" s="125" t="s">
        <v>143</v>
      </c>
      <c r="H411" s="126">
        <v>9</v>
      </c>
      <c r="I411" s="127"/>
      <c r="J411" s="128">
        <f>ROUND(I411*H411,2)</f>
        <v>0</v>
      </c>
      <c r="K411" s="124" t="s">
        <v>129</v>
      </c>
      <c r="L411" s="31"/>
      <c r="M411" s="129" t="s">
        <v>19</v>
      </c>
      <c r="N411" s="130" t="s">
        <v>42</v>
      </c>
      <c r="P411" s="131">
        <f>O411*H411</f>
        <v>0</v>
      </c>
      <c r="Q411" s="131">
        <v>0</v>
      </c>
      <c r="R411" s="131">
        <f>Q411*H411</f>
        <v>0</v>
      </c>
      <c r="S411" s="131">
        <v>0</v>
      </c>
      <c r="T411" s="132">
        <f>S411*H411</f>
        <v>0</v>
      </c>
      <c r="AR411" s="133" t="s">
        <v>144</v>
      </c>
      <c r="AT411" s="133" t="s">
        <v>125</v>
      </c>
      <c r="AU411" s="133" t="s">
        <v>81</v>
      </c>
      <c r="AY411" s="16" t="s">
        <v>122</v>
      </c>
      <c r="BE411" s="134">
        <f>IF(N411="základní",J411,0)</f>
        <v>0</v>
      </c>
      <c r="BF411" s="134">
        <f>IF(N411="snížená",J411,0)</f>
        <v>0</v>
      </c>
      <c r="BG411" s="134">
        <f>IF(N411="zákl. přenesená",J411,0)</f>
        <v>0</v>
      </c>
      <c r="BH411" s="134">
        <f>IF(N411="sníž. přenesená",J411,0)</f>
        <v>0</v>
      </c>
      <c r="BI411" s="134">
        <f>IF(N411="nulová",J411,0)</f>
        <v>0</v>
      </c>
      <c r="BJ411" s="16" t="s">
        <v>79</v>
      </c>
      <c r="BK411" s="134">
        <f>ROUND(I411*H411,2)</f>
        <v>0</v>
      </c>
      <c r="BL411" s="16" t="s">
        <v>144</v>
      </c>
      <c r="BM411" s="133" t="s">
        <v>635</v>
      </c>
    </row>
    <row r="412" spans="2:65" s="1" customFormat="1" ht="10.199999999999999">
      <c r="B412" s="31"/>
      <c r="D412" s="135" t="s">
        <v>132</v>
      </c>
      <c r="F412" s="136" t="s">
        <v>634</v>
      </c>
      <c r="I412" s="137"/>
      <c r="L412" s="31"/>
      <c r="M412" s="138"/>
      <c r="T412" s="52"/>
      <c r="AT412" s="16" t="s">
        <v>132</v>
      </c>
      <c r="AU412" s="16" t="s">
        <v>81</v>
      </c>
    </row>
    <row r="413" spans="2:65" s="1" customFormat="1" ht="10.199999999999999">
      <c r="B413" s="31"/>
      <c r="D413" s="139" t="s">
        <v>134</v>
      </c>
      <c r="F413" s="140" t="s">
        <v>636</v>
      </c>
      <c r="I413" s="137"/>
      <c r="L413" s="31"/>
      <c r="M413" s="138"/>
      <c r="T413" s="52"/>
      <c r="AT413" s="16" t="s">
        <v>134</v>
      </c>
      <c r="AU413" s="16" t="s">
        <v>81</v>
      </c>
    </row>
    <row r="414" spans="2:65" s="1" customFormat="1" ht="16.5" customHeight="1">
      <c r="B414" s="31"/>
      <c r="C414" s="122" t="s">
        <v>637</v>
      </c>
      <c r="D414" s="122" t="s">
        <v>125</v>
      </c>
      <c r="E414" s="123" t="s">
        <v>633</v>
      </c>
      <c r="F414" s="124" t="s">
        <v>634</v>
      </c>
      <c r="G414" s="125" t="s">
        <v>143</v>
      </c>
      <c r="H414" s="126">
        <v>9</v>
      </c>
      <c r="I414" s="127"/>
      <c r="J414" s="128">
        <f>ROUND(I414*H414,2)</f>
        <v>0</v>
      </c>
      <c r="K414" s="124" t="s">
        <v>129</v>
      </c>
      <c r="L414" s="31"/>
      <c r="M414" s="129" t="s">
        <v>19</v>
      </c>
      <c r="N414" s="130" t="s">
        <v>42</v>
      </c>
      <c r="P414" s="131">
        <f>O414*H414</f>
        <v>0</v>
      </c>
      <c r="Q414" s="131">
        <v>0</v>
      </c>
      <c r="R414" s="131">
        <f>Q414*H414</f>
        <v>0</v>
      </c>
      <c r="S414" s="131">
        <v>0</v>
      </c>
      <c r="T414" s="132">
        <f>S414*H414</f>
        <v>0</v>
      </c>
      <c r="AR414" s="133" t="s">
        <v>144</v>
      </c>
      <c r="AT414" s="133" t="s">
        <v>125</v>
      </c>
      <c r="AU414" s="133" t="s">
        <v>81</v>
      </c>
      <c r="AY414" s="16" t="s">
        <v>122</v>
      </c>
      <c r="BE414" s="134">
        <f>IF(N414="základní",J414,0)</f>
        <v>0</v>
      </c>
      <c r="BF414" s="134">
        <f>IF(N414="snížená",J414,0)</f>
        <v>0</v>
      </c>
      <c r="BG414" s="134">
        <f>IF(N414="zákl. přenesená",J414,0)</f>
        <v>0</v>
      </c>
      <c r="BH414" s="134">
        <f>IF(N414="sníž. přenesená",J414,0)</f>
        <v>0</v>
      </c>
      <c r="BI414" s="134">
        <f>IF(N414="nulová",J414,0)</f>
        <v>0</v>
      </c>
      <c r="BJ414" s="16" t="s">
        <v>79</v>
      </c>
      <c r="BK414" s="134">
        <f>ROUND(I414*H414,2)</f>
        <v>0</v>
      </c>
      <c r="BL414" s="16" t="s">
        <v>144</v>
      </c>
      <c r="BM414" s="133" t="s">
        <v>638</v>
      </c>
    </row>
    <row r="415" spans="2:65" s="1" customFormat="1" ht="10.199999999999999">
      <c r="B415" s="31"/>
      <c r="D415" s="135" t="s">
        <v>132</v>
      </c>
      <c r="F415" s="136" t="s">
        <v>634</v>
      </c>
      <c r="I415" s="137"/>
      <c r="L415" s="31"/>
      <c r="M415" s="138"/>
      <c r="T415" s="52"/>
      <c r="AT415" s="16" t="s">
        <v>132</v>
      </c>
      <c r="AU415" s="16" t="s">
        <v>81</v>
      </c>
    </row>
    <row r="416" spans="2:65" s="1" customFormat="1" ht="10.199999999999999">
      <c r="B416" s="31"/>
      <c r="D416" s="139" t="s">
        <v>134</v>
      </c>
      <c r="F416" s="140" t="s">
        <v>636</v>
      </c>
      <c r="I416" s="137"/>
      <c r="L416" s="31"/>
      <c r="M416" s="138"/>
      <c r="T416" s="52"/>
      <c r="AT416" s="16" t="s">
        <v>134</v>
      </c>
      <c r="AU416" s="16" t="s">
        <v>81</v>
      </c>
    </row>
    <row r="417" spans="2:65" s="1" customFormat="1" ht="16.5" customHeight="1">
      <c r="B417" s="31"/>
      <c r="C417" s="122" t="s">
        <v>639</v>
      </c>
      <c r="D417" s="122" t="s">
        <v>125</v>
      </c>
      <c r="E417" s="123" t="s">
        <v>640</v>
      </c>
      <c r="F417" s="124" t="s">
        <v>641</v>
      </c>
      <c r="G417" s="125" t="s">
        <v>143</v>
      </c>
      <c r="H417" s="126">
        <v>9</v>
      </c>
      <c r="I417" s="127"/>
      <c r="J417" s="128">
        <f>ROUND(I417*H417,2)</f>
        <v>0</v>
      </c>
      <c r="K417" s="124" t="s">
        <v>129</v>
      </c>
      <c r="L417" s="31"/>
      <c r="M417" s="129" t="s">
        <v>19</v>
      </c>
      <c r="N417" s="130" t="s">
        <v>42</v>
      </c>
      <c r="P417" s="131">
        <f>O417*H417</f>
        <v>0</v>
      </c>
      <c r="Q417" s="131">
        <v>0</v>
      </c>
      <c r="R417" s="131">
        <f>Q417*H417</f>
        <v>0</v>
      </c>
      <c r="S417" s="131">
        <v>0</v>
      </c>
      <c r="T417" s="132">
        <f>S417*H417</f>
        <v>0</v>
      </c>
      <c r="AR417" s="133" t="s">
        <v>144</v>
      </c>
      <c r="AT417" s="133" t="s">
        <v>125</v>
      </c>
      <c r="AU417" s="133" t="s">
        <v>81</v>
      </c>
      <c r="AY417" s="16" t="s">
        <v>122</v>
      </c>
      <c r="BE417" s="134">
        <f>IF(N417="základní",J417,0)</f>
        <v>0</v>
      </c>
      <c r="BF417" s="134">
        <f>IF(N417="snížená",J417,0)</f>
        <v>0</v>
      </c>
      <c r="BG417" s="134">
        <f>IF(N417="zákl. přenesená",J417,0)</f>
        <v>0</v>
      </c>
      <c r="BH417" s="134">
        <f>IF(N417="sníž. přenesená",J417,0)</f>
        <v>0</v>
      </c>
      <c r="BI417" s="134">
        <f>IF(N417="nulová",J417,0)</f>
        <v>0</v>
      </c>
      <c r="BJ417" s="16" t="s">
        <v>79</v>
      </c>
      <c r="BK417" s="134">
        <f>ROUND(I417*H417,2)</f>
        <v>0</v>
      </c>
      <c r="BL417" s="16" t="s">
        <v>144</v>
      </c>
      <c r="BM417" s="133" t="s">
        <v>642</v>
      </c>
    </row>
    <row r="418" spans="2:65" s="1" customFormat="1" ht="19.2">
      <c r="B418" s="31"/>
      <c r="D418" s="135" t="s">
        <v>132</v>
      </c>
      <c r="F418" s="136" t="s">
        <v>643</v>
      </c>
      <c r="I418" s="137"/>
      <c r="L418" s="31"/>
      <c r="M418" s="138"/>
      <c r="T418" s="52"/>
      <c r="AT418" s="16" t="s">
        <v>132</v>
      </c>
      <c r="AU418" s="16" t="s">
        <v>81</v>
      </c>
    </row>
    <row r="419" spans="2:65" s="1" customFormat="1" ht="10.199999999999999">
      <c r="B419" s="31"/>
      <c r="D419" s="139" t="s">
        <v>134</v>
      </c>
      <c r="F419" s="140" t="s">
        <v>644</v>
      </c>
      <c r="I419" s="137"/>
      <c r="L419" s="31"/>
      <c r="M419" s="138"/>
      <c r="T419" s="52"/>
      <c r="AT419" s="16" t="s">
        <v>134</v>
      </c>
      <c r="AU419" s="16" t="s">
        <v>81</v>
      </c>
    </row>
    <row r="420" spans="2:65" s="1" customFormat="1" ht="16.5" customHeight="1">
      <c r="B420" s="31"/>
      <c r="C420" s="122" t="s">
        <v>645</v>
      </c>
      <c r="D420" s="122" t="s">
        <v>125</v>
      </c>
      <c r="E420" s="123" t="s">
        <v>646</v>
      </c>
      <c r="F420" s="124" t="s">
        <v>647</v>
      </c>
      <c r="G420" s="125" t="s">
        <v>166</v>
      </c>
      <c r="H420" s="126">
        <v>0.748</v>
      </c>
      <c r="I420" s="127"/>
      <c r="J420" s="128">
        <f>ROUND(I420*H420,2)</f>
        <v>0</v>
      </c>
      <c r="K420" s="124" t="s">
        <v>129</v>
      </c>
      <c r="L420" s="31"/>
      <c r="M420" s="129" t="s">
        <v>19</v>
      </c>
      <c r="N420" s="130" t="s">
        <v>42</v>
      </c>
      <c r="P420" s="131">
        <f>O420*H420</f>
        <v>0</v>
      </c>
      <c r="Q420" s="131">
        <v>0</v>
      </c>
      <c r="R420" s="131">
        <f>Q420*H420</f>
        <v>0</v>
      </c>
      <c r="S420" s="131">
        <v>0</v>
      </c>
      <c r="T420" s="132">
        <f>S420*H420</f>
        <v>0</v>
      </c>
      <c r="AR420" s="133" t="s">
        <v>144</v>
      </c>
      <c r="AT420" s="133" t="s">
        <v>125</v>
      </c>
      <c r="AU420" s="133" t="s">
        <v>81</v>
      </c>
      <c r="AY420" s="16" t="s">
        <v>122</v>
      </c>
      <c r="BE420" s="134">
        <f>IF(N420="základní",J420,0)</f>
        <v>0</v>
      </c>
      <c r="BF420" s="134">
        <f>IF(N420="snížená",J420,0)</f>
        <v>0</v>
      </c>
      <c r="BG420" s="134">
        <f>IF(N420="zákl. přenesená",J420,0)</f>
        <v>0</v>
      </c>
      <c r="BH420" s="134">
        <f>IF(N420="sníž. přenesená",J420,0)</f>
        <v>0</v>
      </c>
      <c r="BI420" s="134">
        <f>IF(N420="nulová",J420,0)</f>
        <v>0</v>
      </c>
      <c r="BJ420" s="16" t="s">
        <v>79</v>
      </c>
      <c r="BK420" s="134">
        <f>ROUND(I420*H420,2)</f>
        <v>0</v>
      </c>
      <c r="BL420" s="16" t="s">
        <v>144</v>
      </c>
      <c r="BM420" s="133" t="s">
        <v>648</v>
      </c>
    </row>
    <row r="421" spans="2:65" s="1" customFormat="1" ht="19.2">
      <c r="B421" s="31"/>
      <c r="D421" s="135" t="s">
        <v>132</v>
      </c>
      <c r="F421" s="136" t="s">
        <v>649</v>
      </c>
      <c r="I421" s="137"/>
      <c r="L421" s="31"/>
      <c r="M421" s="138"/>
      <c r="T421" s="52"/>
      <c r="AT421" s="16" t="s">
        <v>132</v>
      </c>
      <c r="AU421" s="16" t="s">
        <v>81</v>
      </c>
    </row>
    <row r="422" spans="2:65" s="1" customFormat="1" ht="10.199999999999999">
      <c r="B422" s="31"/>
      <c r="D422" s="139" t="s">
        <v>134</v>
      </c>
      <c r="F422" s="140" t="s">
        <v>650</v>
      </c>
      <c r="I422" s="137"/>
      <c r="L422" s="31"/>
      <c r="M422" s="138"/>
      <c r="T422" s="52"/>
      <c r="AT422" s="16" t="s">
        <v>134</v>
      </c>
      <c r="AU422" s="16" t="s">
        <v>81</v>
      </c>
    </row>
    <row r="423" spans="2:65" s="1" customFormat="1" ht="16.5" customHeight="1">
      <c r="B423" s="31"/>
      <c r="C423" s="122" t="s">
        <v>651</v>
      </c>
      <c r="D423" s="122" t="s">
        <v>125</v>
      </c>
      <c r="E423" s="123" t="s">
        <v>652</v>
      </c>
      <c r="F423" s="124" t="s">
        <v>653</v>
      </c>
      <c r="G423" s="125" t="s">
        <v>166</v>
      </c>
      <c r="H423" s="126">
        <v>0.748</v>
      </c>
      <c r="I423" s="127"/>
      <c r="J423" s="128">
        <f>ROUND(I423*H423,2)</f>
        <v>0</v>
      </c>
      <c r="K423" s="124" t="s">
        <v>129</v>
      </c>
      <c r="L423" s="31"/>
      <c r="M423" s="129" t="s">
        <v>19</v>
      </c>
      <c r="N423" s="130" t="s">
        <v>42</v>
      </c>
      <c r="P423" s="131">
        <f>O423*H423</f>
        <v>0</v>
      </c>
      <c r="Q423" s="131">
        <v>0</v>
      </c>
      <c r="R423" s="131">
        <f>Q423*H423</f>
        <v>0</v>
      </c>
      <c r="S423" s="131">
        <v>0</v>
      </c>
      <c r="T423" s="132">
        <f>S423*H423</f>
        <v>0</v>
      </c>
      <c r="AR423" s="133" t="s">
        <v>144</v>
      </c>
      <c r="AT423" s="133" t="s">
        <v>125</v>
      </c>
      <c r="AU423" s="133" t="s">
        <v>81</v>
      </c>
      <c r="AY423" s="16" t="s">
        <v>122</v>
      </c>
      <c r="BE423" s="134">
        <f>IF(N423="základní",J423,0)</f>
        <v>0</v>
      </c>
      <c r="BF423" s="134">
        <f>IF(N423="snížená",J423,0)</f>
        <v>0</v>
      </c>
      <c r="BG423" s="134">
        <f>IF(N423="zákl. přenesená",J423,0)</f>
        <v>0</v>
      </c>
      <c r="BH423" s="134">
        <f>IF(N423="sníž. přenesená",J423,0)</f>
        <v>0</v>
      </c>
      <c r="BI423" s="134">
        <f>IF(N423="nulová",J423,0)</f>
        <v>0</v>
      </c>
      <c r="BJ423" s="16" t="s">
        <v>79</v>
      </c>
      <c r="BK423" s="134">
        <f>ROUND(I423*H423,2)</f>
        <v>0</v>
      </c>
      <c r="BL423" s="16" t="s">
        <v>144</v>
      </c>
      <c r="BM423" s="133" t="s">
        <v>654</v>
      </c>
    </row>
    <row r="424" spans="2:65" s="1" customFormat="1" ht="19.2">
      <c r="B424" s="31"/>
      <c r="D424" s="135" t="s">
        <v>132</v>
      </c>
      <c r="F424" s="136" t="s">
        <v>655</v>
      </c>
      <c r="I424" s="137"/>
      <c r="L424" s="31"/>
      <c r="M424" s="138"/>
      <c r="T424" s="52"/>
      <c r="AT424" s="16" t="s">
        <v>132</v>
      </c>
      <c r="AU424" s="16" t="s">
        <v>81</v>
      </c>
    </row>
    <row r="425" spans="2:65" s="1" customFormat="1" ht="10.199999999999999">
      <c r="B425" s="31"/>
      <c r="D425" s="139" t="s">
        <v>134</v>
      </c>
      <c r="F425" s="140" t="s">
        <v>656</v>
      </c>
      <c r="I425" s="137"/>
      <c r="L425" s="31"/>
      <c r="M425" s="138"/>
      <c r="T425" s="52"/>
      <c r="AT425" s="16" t="s">
        <v>134</v>
      </c>
      <c r="AU425" s="16" t="s">
        <v>81</v>
      </c>
    </row>
    <row r="426" spans="2:65" s="1" customFormat="1" ht="16.5" customHeight="1">
      <c r="B426" s="31"/>
      <c r="C426" s="122" t="s">
        <v>657</v>
      </c>
      <c r="D426" s="122" t="s">
        <v>125</v>
      </c>
      <c r="E426" s="123" t="s">
        <v>658</v>
      </c>
      <c r="F426" s="124" t="s">
        <v>659</v>
      </c>
      <c r="G426" s="125" t="s">
        <v>332</v>
      </c>
      <c r="H426" s="126">
        <v>1</v>
      </c>
      <c r="I426" s="127"/>
      <c r="J426" s="128">
        <f>ROUND(I426*H426,2)</f>
        <v>0</v>
      </c>
      <c r="K426" s="124" t="s">
        <v>19</v>
      </c>
      <c r="L426" s="31"/>
      <c r="M426" s="129" t="s">
        <v>19</v>
      </c>
      <c r="N426" s="130" t="s">
        <v>42</v>
      </c>
      <c r="P426" s="131">
        <f>O426*H426</f>
        <v>0</v>
      </c>
      <c r="Q426" s="131">
        <v>0</v>
      </c>
      <c r="R426" s="131">
        <f>Q426*H426</f>
        <v>0</v>
      </c>
      <c r="S426" s="131">
        <v>0</v>
      </c>
      <c r="T426" s="132">
        <f>S426*H426</f>
        <v>0</v>
      </c>
      <c r="AR426" s="133" t="s">
        <v>144</v>
      </c>
      <c r="AT426" s="133" t="s">
        <v>125</v>
      </c>
      <c r="AU426" s="133" t="s">
        <v>81</v>
      </c>
      <c r="AY426" s="16" t="s">
        <v>122</v>
      </c>
      <c r="BE426" s="134">
        <f>IF(N426="základní",J426,0)</f>
        <v>0</v>
      </c>
      <c r="BF426" s="134">
        <f>IF(N426="snížená",J426,0)</f>
        <v>0</v>
      </c>
      <c r="BG426" s="134">
        <f>IF(N426="zákl. přenesená",J426,0)</f>
        <v>0</v>
      </c>
      <c r="BH426" s="134">
        <f>IF(N426="sníž. přenesená",J426,0)</f>
        <v>0</v>
      </c>
      <c r="BI426" s="134">
        <f>IF(N426="nulová",J426,0)</f>
        <v>0</v>
      </c>
      <c r="BJ426" s="16" t="s">
        <v>79</v>
      </c>
      <c r="BK426" s="134">
        <f>ROUND(I426*H426,2)</f>
        <v>0</v>
      </c>
      <c r="BL426" s="16" t="s">
        <v>144</v>
      </c>
      <c r="BM426" s="133" t="s">
        <v>660</v>
      </c>
    </row>
    <row r="427" spans="2:65" s="1" customFormat="1" ht="10.199999999999999">
      <c r="B427" s="31"/>
      <c r="D427" s="135" t="s">
        <v>132</v>
      </c>
      <c r="F427" s="136" t="s">
        <v>659</v>
      </c>
      <c r="I427" s="137"/>
      <c r="L427" s="31"/>
      <c r="M427" s="138"/>
      <c r="T427" s="52"/>
      <c r="AT427" s="16" t="s">
        <v>132</v>
      </c>
      <c r="AU427" s="16" t="s">
        <v>81</v>
      </c>
    </row>
    <row r="428" spans="2:65" s="1" customFormat="1" ht="28.8">
      <c r="B428" s="31"/>
      <c r="D428" s="135" t="s">
        <v>148</v>
      </c>
      <c r="F428" s="148" t="s">
        <v>661</v>
      </c>
      <c r="I428" s="137"/>
      <c r="L428" s="31"/>
      <c r="M428" s="138"/>
      <c r="T428" s="52"/>
      <c r="AT428" s="16" t="s">
        <v>148</v>
      </c>
      <c r="AU428" s="16" t="s">
        <v>81</v>
      </c>
    </row>
    <row r="429" spans="2:65" s="11" customFormat="1" ht="22.8" customHeight="1">
      <c r="B429" s="110"/>
      <c r="D429" s="111" t="s">
        <v>70</v>
      </c>
      <c r="E429" s="120" t="s">
        <v>662</v>
      </c>
      <c r="F429" s="120" t="s">
        <v>663</v>
      </c>
      <c r="I429" s="113"/>
      <c r="J429" s="121">
        <f>BK429</f>
        <v>0</v>
      </c>
      <c r="L429" s="110"/>
      <c r="M429" s="115"/>
      <c r="P429" s="116">
        <f>SUM(P430:P488)</f>
        <v>0</v>
      </c>
      <c r="R429" s="116">
        <f>SUM(R430:R488)</f>
        <v>0.47496150000000004</v>
      </c>
      <c r="T429" s="117">
        <f>SUM(T430:T488)</f>
        <v>1.1999999999999999E-3</v>
      </c>
      <c r="AR429" s="111" t="s">
        <v>81</v>
      </c>
      <c r="AT429" s="118" t="s">
        <v>70</v>
      </c>
      <c r="AU429" s="118" t="s">
        <v>79</v>
      </c>
      <c r="AY429" s="111" t="s">
        <v>122</v>
      </c>
      <c r="BK429" s="119">
        <f>SUM(BK430:BK488)</f>
        <v>0</v>
      </c>
    </row>
    <row r="430" spans="2:65" s="1" customFormat="1" ht="16.5" customHeight="1">
      <c r="B430" s="31"/>
      <c r="C430" s="122" t="s">
        <v>664</v>
      </c>
      <c r="D430" s="122" t="s">
        <v>125</v>
      </c>
      <c r="E430" s="123" t="s">
        <v>665</v>
      </c>
      <c r="F430" s="124" t="s">
        <v>666</v>
      </c>
      <c r="G430" s="125" t="s">
        <v>154</v>
      </c>
      <c r="H430" s="126">
        <v>78</v>
      </c>
      <c r="I430" s="127"/>
      <c r="J430" s="128">
        <f>ROUND(I430*H430,2)</f>
        <v>0</v>
      </c>
      <c r="K430" s="124" t="s">
        <v>129</v>
      </c>
      <c r="L430" s="31"/>
      <c r="M430" s="129" t="s">
        <v>19</v>
      </c>
      <c r="N430" s="130" t="s">
        <v>42</v>
      </c>
      <c r="P430" s="131">
        <f>O430*H430</f>
        <v>0</v>
      </c>
      <c r="Q430" s="131">
        <v>0</v>
      </c>
      <c r="R430" s="131">
        <f>Q430*H430</f>
        <v>0</v>
      </c>
      <c r="S430" s="131">
        <v>0</v>
      </c>
      <c r="T430" s="132">
        <f>S430*H430</f>
        <v>0</v>
      </c>
      <c r="AR430" s="133" t="s">
        <v>144</v>
      </c>
      <c r="AT430" s="133" t="s">
        <v>125</v>
      </c>
      <c r="AU430" s="133" t="s">
        <v>81</v>
      </c>
      <c r="AY430" s="16" t="s">
        <v>122</v>
      </c>
      <c r="BE430" s="134">
        <f>IF(N430="základní",J430,0)</f>
        <v>0</v>
      </c>
      <c r="BF430" s="134">
        <f>IF(N430="snížená",J430,0)</f>
        <v>0</v>
      </c>
      <c r="BG430" s="134">
        <f>IF(N430="zákl. přenesená",J430,0)</f>
        <v>0</v>
      </c>
      <c r="BH430" s="134">
        <f>IF(N430="sníž. přenesená",J430,0)</f>
        <v>0</v>
      </c>
      <c r="BI430" s="134">
        <f>IF(N430="nulová",J430,0)</f>
        <v>0</v>
      </c>
      <c r="BJ430" s="16" t="s">
        <v>79</v>
      </c>
      <c r="BK430" s="134">
        <f>ROUND(I430*H430,2)</f>
        <v>0</v>
      </c>
      <c r="BL430" s="16" t="s">
        <v>144</v>
      </c>
      <c r="BM430" s="133" t="s">
        <v>667</v>
      </c>
    </row>
    <row r="431" spans="2:65" s="1" customFormat="1" ht="10.199999999999999">
      <c r="B431" s="31"/>
      <c r="D431" s="135" t="s">
        <v>132</v>
      </c>
      <c r="F431" s="136" t="s">
        <v>668</v>
      </c>
      <c r="I431" s="137"/>
      <c r="L431" s="31"/>
      <c r="M431" s="138"/>
      <c r="T431" s="52"/>
      <c r="AT431" s="16" t="s">
        <v>132</v>
      </c>
      <c r="AU431" s="16" t="s">
        <v>81</v>
      </c>
    </row>
    <row r="432" spans="2:65" s="1" customFormat="1" ht="10.199999999999999">
      <c r="B432" s="31"/>
      <c r="D432" s="139" t="s">
        <v>134</v>
      </c>
      <c r="F432" s="140" t="s">
        <v>669</v>
      </c>
      <c r="I432" s="137"/>
      <c r="L432" s="31"/>
      <c r="M432" s="138"/>
      <c r="T432" s="52"/>
      <c r="AT432" s="16" t="s">
        <v>134</v>
      </c>
      <c r="AU432" s="16" t="s">
        <v>81</v>
      </c>
    </row>
    <row r="433" spans="2:65" s="12" customFormat="1" ht="10.199999999999999">
      <c r="B433" s="141"/>
      <c r="D433" s="135" t="s">
        <v>136</v>
      </c>
      <c r="E433" s="142" t="s">
        <v>19</v>
      </c>
      <c r="F433" s="143" t="s">
        <v>670</v>
      </c>
      <c r="H433" s="144">
        <v>5</v>
      </c>
      <c r="I433" s="145"/>
      <c r="L433" s="141"/>
      <c r="M433" s="146"/>
      <c r="T433" s="147"/>
      <c r="AT433" s="142" t="s">
        <v>136</v>
      </c>
      <c r="AU433" s="142" t="s">
        <v>81</v>
      </c>
      <c r="AV433" s="12" t="s">
        <v>81</v>
      </c>
      <c r="AW433" s="12" t="s">
        <v>32</v>
      </c>
      <c r="AX433" s="12" t="s">
        <v>71</v>
      </c>
      <c r="AY433" s="142" t="s">
        <v>122</v>
      </c>
    </row>
    <row r="434" spans="2:65" s="12" customFormat="1" ht="10.199999999999999">
      <c r="B434" s="141"/>
      <c r="D434" s="135" t="s">
        <v>136</v>
      </c>
      <c r="E434" s="142" t="s">
        <v>19</v>
      </c>
      <c r="F434" s="143" t="s">
        <v>671</v>
      </c>
      <c r="H434" s="144">
        <v>50</v>
      </c>
      <c r="I434" s="145"/>
      <c r="L434" s="141"/>
      <c r="M434" s="146"/>
      <c r="T434" s="147"/>
      <c r="AT434" s="142" t="s">
        <v>136</v>
      </c>
      <c r="AU434" s="142" t="s">
        <v>81</v>
      </c>
      <c r="AV434" s="12" t="s">
        <v>81</v>
      </c>
      <c r="AW434" s="12" t="s">
        <v>32</v>
      </c>
      <c r="AX434" s="12" t="s">
        <v>71</v>
      </c>
      <c r="AY434" s="142" t="s">
        <v>122</v>
      </c>
    </row>
    <row r="435" spans="2:65" s="12" customFormat="1" ht="10.199999999999999">
      <c r="B435" s="141"/>
      <c r="D435" s="135" t="s">
        <v>136</v>
      </c>
      <c r="E435" s="142" t="s">
        <v>19</v>
      </c>
      <c r="F435" s="143" t="s">
        <v>672</v>
      </c>
      <c r="H435" s="144">
        <v>20</v>
      </c>
      <c r="I435" s="145"/>
      <c r="L435" s="141"/>
      <c r="M435" s="146"/>
      <c r="T435" s="147"/>
      <c r="AT435" s="142" t="s">
        <v>136</v>
      </c>
      <c r="AU435" s="142" t="s">
        <v>81</v>
      </c>
      <c r="AV435" s="12" t="s">
        <v>81</v>
      </c>
      <c r="AW435" s="12" t="s">
        <v>32</v>
      </c>
      <c r="AX435" s="12" t="s">
        <v>71</v>
      </c>
      <c r="AY435" s="142" t="s">
        <v>122</v>
      </c>
    </row>
    <row r="436" spans="2:65" s="12" customFormat="1" ht="10.199999999999999">
      <c r="B436" s="141"/>
      <c r="D436" s="135" t="s">
        <v>136</v>
      </c>
      <c r="E436" s="142" t="s">
        <v>19</v>
      </c>
      <c r="F436" s="143" t="s">
        <v>673</v>
      </c>
      <c r="H436" s="144">
        <v>3</v>
      </c>
      <c r="I436" s="145"/>
      <c r="L436" s="141"/>
      <c r="M436" s="146"/>
      <c r="T436" s="147"/>
      <c r="AT436" s="142" t="s">
        <v>136</v>
      </c>
      <c r="AU436" s="142" t="s">
        <v>81</v>
      </c>
      <c r="AV436" s="12" t="s">
        <v>81</v>
      </c>
      <c r="AW436" s="12" t="s">
        <v>32</v>
      </c>
      <c r="AX436" s="12" t="s">
        <v>71</v>
      </c>
      <c r="AY436" s="142" t="s">
        <v>122</v>
      </c>
    </row>
    <row r="437" spans="2:65" s="13" customFormat="1" ht="10.199999999999999">
      <c r="B437" s="149"/>
      <c r="D437" s="135" t="s">
        <v>136</v>
      </c>
      <c r="E437" s="150" t="s">
        <v>19</v>
      </c>
      <c r="F437" s="151" t="s">
        <v>160</v>
      </c>
      <c r="H437" s="152">
        <v>78</v>
      </c>
      <c r="I437" s="153"/>
      <c r="L437" s="149"/>
      <c r="M437" s="154"/>
      <c r="T437" s="155"/>
      <c r="AT437" s="150" t="s">
        <v>136</v>
      </c>
      <c r="AU437" s="150" t="s">
        <v>81</v>
      </c>
      <c r="AV437" s="13" t="s">
        <v>130</v>
      </c>
      <c r="AW437" s="13" t="s">
        <v>32</v>
      </c>
      <c r="AX437" s="13" t="s">
        <v>79</v>
      </c>
      <c r="AY437" s="150" t="s">
        <v>122</v>
      </c>
    </row>
    <row r="438" spans="2:65" s="1" customFormat="1" ht="21.75" customHeight="1">
      <c r="B438" s="31"/>
      <c r="C438" s="156" t="s">
        <v>674</v>
      </c>
      <c r="D438" s="156" t="s">
        <v>208</v>
      </c>
      <c r="E438" s="157" t="s">
        <v>675</v>
      </c>
      <c r="F438" s="158" t="s">
        <v>676</v>
      </c>
      <c r="G438" s="159" t="s">
        <v>154</v>
      </c>
      <c r="H438" s="160">
        <v>5.25</v>
      </c>
      <c r="I438" s="161"/>
      <c r="J438" s="162">
        <f>ROUND(I438*H438,2)</f>
        <v>0</v>
      </c>
      <c r="K438" s="158" t="s">
        <v>129</v>
      </c>
      <c r="L438" s="163"/>
      <c r="M438" s="164" t="s">
        <v>19</v>
      </c>
      <c r="N438" s="165" t="s">
        <v>42</v>
      </c>
      <c r="P438" s="131">
        <f>O438*H438</f>
        <v>0</v>
      </c>
      <c r="Q438" s="131">
        <v>3.5E-4</v>
      </c>
      <c r="R438" s="131">
        <f>Q438*H438</f>
        <v>1.8374999999999999E-3</v>
      </c>
      <c r="S438" s="131">
        <v>0</v>
      </c>
      <c r="T438" s="132">
        <f>S438*H438</f>
        <v>0</v>
      </c>
      <c r="AR438" s="133" t="s">
        <v>211</v>
      </c>
      <c r="AT438" s="133" t="s">
        <v>208</v>
      </c>
      <c r="AU438" s="133" t="s">
        <v>81</v>
      </c>
      <c r="AY438" s="16" t="s">
        <v>122</v>
      </c>
      <c r="BE438" s="134">
        <f>IF(N438="základní",J438,0)</f>
        <v>0</v>
      </c>
      <c r="BF438" s="134">
        <f>IF(N438="snížená",J438,0)</f>
        <v>0</v>
      </c>
      <c r="BG438" s="134">
        <f>IF(N438="zákl. přenesená",J438,0)</f>
        <v>0</v>
      </c>
      <c r="BH438" s="134">
        <f>IF(N438="sníž. přenesená",J438,0)</f>
        <v>0</v>
      </c>
      <c r="BI438" s="134">
        <f>IF(N438="nulová",J438,0)</f>
        <v>0</v>
      </c>
      <c r="BJ438" s="16" t="s">
        <v>79</v>
      </c>
      <c r="BK438" s="134">
        <f>ROUND(I438*H438,2)</f>
        <v>0</v>
      </c>
      <c r="BL438" s="16" t="s">
        <v>144</v>
      </c>
      <c r="BM438" s="133" t="s">
        <v>677</v>
      </c>
    </row>
    <row r="439" spans="2:65" s="1" customFormat="1" ht="10.199999999999999">
      <c r="B439" s="31"/>
      <c r="D439" s="135" t="s">
        <v>132</v>
      </c>
      <c r="F439" s="136" t="s">
        <v>676</v>
      </c>
      <c r="I439" s="137"/>
      <c r="L439" s="31"/>
      <c r="M439" s="138"/>
      <c r="T439" s="52"/>
      <c r="AT439" s="16" t="s">
        <v>132</v>
      </c>
      <c r="AU439" s="16" t="s">
        <v>81</v>
      </c>
    </row>
    <row r="440" spans="2:65" s="12" customFormat="1" ht="10.199999999999999">
      <c r="B440" s="141"/>
      <c r="D440" s="135" t="s">
        <v>136</v>
      </c>
      <c r="F440" s="143" t="s">
        <v>678</v>
      </c>
      <c r="H440" s="144">
        <v>5.25</v>
      </c>
      <c r="I440" s="145"/>
      <c r="L440" s="141"/>
      <c r="M440" s="146"/>
      <c r="T440" s="147"/>
      <c r="AT440" s="142" t="s">
        <v>136</v>
      </c>
      <c r="AU440" s="142" t="s">
        <v>81</v>
      </c>
      <c r="AV440" s="12" t="s">
        <v>81</v>
      </c>
      <c r="AW440" s="12" t="s">
        <v>4</v>
      </c>
      <c r="AX440" s="12" t="s">
        <v>79</v>
      </c>
      <c r="AY440" s="142" t="s">
        <v>122</v>
      </c>
    </row>
    <row r="441" spans="2:65" s="1" customFormat="1" ht="21.75" customHeight="1">
      <c r="B441" s="31"/>
      <c r="C441" s="156" t="s">
        <v>679</v>
      </c>
      <c r="D441" s="156" t="s">
        <v>208</v>
      </c>
      <c r="E441" s="157" t="s">
        <v>680</v>
      </c>
      <c r="F441" s="158" t="s">
        <v>681</v>
      </c>
      <c r="G441" s="159" t="s">
        <v>154</v>
      </c>
      <c r="H441" s="160">
        <v>52.5</v>
      </c>
      <c r="I441" s="161"/>
      <c r="J441" s="162">
        <f>ROUND(I441*H441,2)</f>
        <v>0</v>
      </c>
      <c r="K441" s="158" t="s">
        <v>129</v>
      </c>
      <c r="L441" s="163"/>
      <c r="M441" s="164" t="s">
        <v>19</v>
      </c>
      <c r="N441" s="165" t="s">
        <v>42</v>
      </c>
      <c r="P441" s="131">
        <f>O441*H441</f>
        <v>0</v>
      </c>
      <c r="Q441" s="131">
        <v>1.9000000000000001E-4</v>
      </c>
      <c r="R441" s="131">
        <f>Q441*H441</f>
        <v>9.9750000000000012E-3</v>
      </c>
      <c r="S441" s="131">
        <v>0</v>
      </c>
      <c r="T441" s="132">
        <f>S441*H441</f>
        <v>0</v>
      </c>
      <c r="AR441" s="133" t="s">
        <v>211</v>
      </c>
      <c r="AT441" s="133" t="s">
        <v>208</v>
      </c>
      <c r="AU441" s="133" t="s">
        <v>81</v>
      </c>
      <c r="AY441" s="16" t="s">
        <v>122</v>
      </c>
      <c r="BE441" s="134">
        <f>IF(N441="základní",J441,0)</f>
        <v>0</v>
      </c>
      <c r="BF441" s="134">
        <f>IF(N441="snížená",J441,0)</f>
        <v>0</v>
      </c>
      <c r="BG441" s="134">
        <f>IF(N441="zákl. přenesená",J441,0)</f>
        <v>0</v>
      </c>
      <c r="BH441" s="134">
        <f>IF(N441="sníž. přenesená",J441,0)</f>
        <v>0</v>
      </c>
      <c r="BI441" s="134">
        <f>IF(N441="nulová",J441,0)</f>
        <v>0</v>
      </c>
      <c r="BJ441" s="16" t="s">
        <v>79</v>
      </c>
      <c r="BK441" s="134">
        <f>ROUND(I441*H441,2)</f>
        <v>0</v>
      </c>
      <c r="BL441" s="16" t="s">
        <v>144</v>
      </c>
      <c r="BM441" s="133" t="s">
        <v>682</v>
      </c>
    </row>
    <row r="442" spans="2:65" s="1" customFormat="1" ht="10.199999999999999">
      <c r="B442" s="31"/>
      <c r="D442" s="135" t="s">
        <v>132</v>
      </c>
      <c r="F442" s="136" t="s">
        <v>681</v>
      </c>
      <c r="I442" s="137"/>
      <c r="L442" s="31"/>
      <c r="M442" s="138"/>
      <c r="T442" s="52"/>
      <c r="AT442" s="16" t="s">
        <v>132</v>
      </c>
      <c r="AU442" s="16" t="s">
        <v>81</v>
      </c>
    </row>
    <row r="443" spans="2:65" s="12" customFormat="1" ht="10.199999999999999">
      <c r="B443" s="141"/>
      <c r="D443" s="135" t="s">
        <v>136</v>
      </c>
      <c r="F443" s="143" t="s">
        <v>683</v>
      </c>
      <c r="H443" s="144">
        <v>52.5</v>
      </c>
      <c r="I443" s="145"/>
      <c r="L443" s="141"/>
      <c r="M443" s="146"/>
      <c r="T443" s="147"/>
      <c r="AT443" s="142" t="s">
        <v>136</v>
      </c>
      <c r="AU443" s="142" t="s">
        <v>81</v>
      </c>
      <c r="AV443" s="12" t="s">
        <v>81</v>
      </c>
      <c r="AW443" s="12" t="s">
        <v>4</v>
      </c>
      <c r="AX443" s="12" t="s">
        <v>79</v>
      </c>
      <c r="AY443" s="142" t="s">
        <v>122</v>
      </c>
    </row>
    <row r="444" spans="2:65" s="1" customFormat="1" ht="24.15" customHeight="1">
      <c r="B444" s="31"/>
      <c r="C444" s="156" t="s">
        <v>684</v>
      </c>
      <c r="D444" s="156" t="s">
        <v>208</v>
      </c>
      <c r="E444" s="157" t="s">
        <v>685</v>
      </c>
      <c r="F444" s="158" t="s">
        <v>686</v>
      </c>
      <c r="G444" s="159" t="s">
        <v>154</v>
      </c>
      <c r="H444" s="160">
        <v>21</v>
      </c>
      <c r="I444" s="161"/>
      <c r="J444" s="162">
        <f>ROUND(I444*H444,2)</f>
        <v>0</v>
      </c>
      <c r="K444" s="158" t="s">
        <v>129</v>
      </c>
      <c r="L444" s="163"/>
      <c r="M444" s="164" t="s">
        <v>19</v>
      </c>
      <c r="N444" s="165" t="s">
        <v>42</v>
      </c>
      <c r="P444" s="131">
        <f>O444*H444</f>
        <v>0</v>
      </c>
      <c r="Q444" s="131">
        <v>2.7999999999999998E-4</v>
      </c>
      <c r="R444" s="131">
        <f>Q444*H444</f>
        <v>5.8799999999999998E-3</v>
      </c>
      <c r="S444" s="131">
        <v>0</v>
      </c>
      <c r="T444" s="132">
        <f>S444*H444</f>
        <v>0</v>
      </c>
      <c r="AR444" s="133" t="s">
        <v>211</v>
      </c>
      <c r="AT444" s="133" t="s">
        <v>208</v>
      </c>
      <c r="AU444" s="133" t="s">
        <v>81</v>
      </c>
      <c r="AY444" s="16" t="s">
        <v>122</v>
      </c>
      <c r="BE444" s="134">
        <f>IF(N444="základní",J444,0)</f>
        <v>0</v>
      </c>
      <c r="BF444" s="134">
        <f>IF(N444="snížená",J444,0)</f>
        <v>0</v>
      </c>
      <c r="BG444" s="134">
        <f>IF(N444="zákl. přenesená",J444,0)</f>
        <v>0</v>
      </c>
      <c r="BH444" s="134">
        <f>IF(N444="sníž. přenesená",J444,0)</f>
        <v>0</v>
      </c>
      <c r="BI444" s="134">
        <f>IF(N444="nulová",J444,0)</f>
        <v>0</v>
      </c>
      <c r="BJ444" s="16" t="s">
        <v>79</v>
      </c>
      <c r="BK444" s="134">
        <f>ROUND(I444*H444,2)</f>
        <v>0</v>
      </c>
      <c r="BL444" s="16" t="s">
        <v>144</v>
      </c>
      <c r="BM444" s="133" t="s">
        <v>687</v>
      </c>
    </row>
    <row r="445" spans="2:65" s="1" customFormat="1" ht="10.199999999999999">
      <c r="B445" s="31"/>
      <c r="D445" s="135" t="s">
        <v>132</v>
      </c>
      <c r="F445" s="136" t="s">
        <v>686</v>
      </c>
      <c r="I445" s="137"/>
      <c r="L445" s="31"/>
      <c r="M445" s="138"/>
      <c r="T445" s="52"/>
      <c r="AT445" s="16" t="s">
        <v>132</v>
      </c>
      <c r="AU445" s="16" t="s">
        <v>81</v>
      </c>
    </row>
    <row r="446" spans="2:65" s="12" customFormat="1" ht="10.199999999999999">
      <c r="B446" s="141"/>
      <c r="D446" s="135" t="s">
        <v>136</v>
      </c>
      <c r="F446" s="143" t="s">
        <v>688</v>
      </c>
      <c r="H446" s="144">
        <v>21</v>
      </c>
      <c r="I446" s="145"/>
      <c r="L446" s="141"/>
      <c r="M446" s="146"/>
      <c r="T446" s="147"/>
      <c r="AT446" s="142" t="s">
        <v>136</v>
      </c>
      <c r="AU446" s="142" t="s">
        <v>81</v>
      </c>
      <c r="AV446" s="12" t="s">
        <v>81</v>
      </c>
      <c r="AW446" s="12" t="s">
        <v>4</v>
      </c>
      <c r="AX446" s="12" t="s">
        <v>79</v>
      </c>
      <c r="AY446" s="142" t="s">
        <v>122</v>
      </c>
    </row>
    <row r="447" spans="2:65" s="1" customFormat="1" ht="16.5" customHeight="1">
      <c r="B447" s="31"/>
      <c r="C447" s="156" t="s">
        <v>689</v>
      </c>
      <c r="D447" s="156" t="s">
        <v>208</v>
      </c>
      <c r="E447" s="157" t="s">
        <v>690</v>
      </c>
      <c r="F447" s="158" t="s">
        <v>691</v>
      </c>
      <c r="G447" s="159" t="s">
        <v>154</v>
      </c>
      <c r="H447" s="160">
        <v>3.15</v>
      </c>
      <c r="I447" s="161"/>
      <c r="J447" s="162">
        <f>ROUND(I447*H447,2)</f>
        <v>0</v>
      </c>
      <c r="K447" s="158" t="s">
        <v>129</v>
      </c>
      <c r="L447" s="163"/>
      <c r="M447" s="164" t="s">
        <v>19</v>
      </c>
      <c r="N447" s="165" t="s">
        <v>42</v>
      </c>
      <c r="P447" s="131">
        <f>O447*H447</f>
        <v>0</v>
      </c>
      <c r="Q447" s="131">
        <v>7.3999999999999999E-4</v>
      </c>
      <c r="R447" s="131">
        <f>Q447*H447</f>
        <v>2.3309999999999997E-3</v>
      </c>
      <c r="S447" s="131">
        <v>0</v>
      </c>
      <c r="T447" s="132">
        <f>S447*H447</f>
        <v>0</v>
      </c>
      <c r="AR447" s="133" t="s">
        <v>211</v>
      </c>
      <c r="AT447" s="133" t="s">
        <v>208</v>
      </c>
      <c r="AU447" s="133" t="s">
        <v>81</v>
      </c>
      <c r="AY447" s="16" t="s">
        <v>122</v>
      </c>
      <c r="BE447" s="134">
        <f>IF(N447="základní",J447,0)</f>
        <v>0</v>
      </c>
      <c r="BF447" s="134">
        <f>IF(N447="snížená",J447,0)</f>
        <v>0</v>
      </c>
      <c r="BG447" s="134">
        <f>IF(N447="zákl. přenesená",J447,0)</f>
        <v>0</v>
      </c>
      <c r="BH447" s="134">
        <f>IF(N447="sníž. přenesená",J447,0)</f>
        <v>0</v>
      </c>
      <c r="BI447" s="134">
        <f>IF(N447="nulová",J447,0)</f>
        <v>0</v>
      </c>
      <c r="BJ447" s="16" t="s">
        <v>79</v>
      </c>
      <c r="BK447" s="134">
        <f>ROUND(I447*H447,2)</f>
        <v>0</v>
      </c>
      <c r="BL447" s="16" t="s">
        <v>144</v>
      </c>
      <c r="BM447" s="133" t="s">
        <v>692</v>
      </c>
    </row>
    <row r="448" spans="2:65" s="1" customFormat="1" ht="10.199999999999999">
      <c r="B448" s="31"/>
      <c r="D448" s="135" t="s">
        <v>132</v>
      </c>
      <c r="F448" s="136" t="s">
        <v>691</v>
      </c>
      <c r="I448" s="137"/>
      <c r="L448" s="31"/>
      <c r="M448" s="138"/>
      <c r="T448" s="52"/>
      <c r="AT448" s="16" t="s">
        <v>132</v>
      </c>
      <c r="AU448" s="16" t="s">
        <v>81</v>
      </c>
    </row>
    <row r="449" spans="2:65" s="12" customFormat="1" ht="10.199999999999999">
      <c r="B449" s="141"/>
      <c r="D449" s="135" t="s">
        <v>136</v>
      </c>
      <c r="F449" s="143" t="s">
        <v>693</v>
      </c>
      <c r="H449" s="144">
        <v>3.15</v>
      </c>
      <c r="I449" s="145"/>
      <c r="L449" s="141"/>
      <c r="M449" s="146"/>
      <c r="T449" s="147"/>
      <c r="AT449" s="142" t="s">
        <v>136</v>
      </c>
      <c r="AU449" s="142" t="s">
        <v>81</v>
      </c>
      <c r="AV449" s="12" t="s">
        <v>81</v>
      </c>
      <c r="AW449" s="12" t="s">
        <v>4</v>
      </c>
      <c r="AX449" s="12" t="s">
        <v>79</v>
      </c>
      <c r="AY449" s="142" t="s">
        <v>122</v>
      </c>
    </row>
    <row r="450" spans="2:65" s="1" customFormat="1" ht="16.5" customHeight="1">
      <c r="B450" s="31"/>
      <c r="C450" s="156" t="s">
        <v>694</v>
      </c>
      <c r="D450" s="156" t="s">
        <v>208</v>
      </c>
      <c r="E450" s="157" t="s">
        <v>695</v>
      </c>
      <c r="F450" s="158" t="s">
        <v>696</v>
      </c>
      <c r="G450" s="159" t="s">
        <v>143</v>
      </c>
      <c r="H450" s="160">
        <v>85.8</v>
      </c>
      <c r="I450" s="161"/>
      <c r="J450" s="162">
        <f>ROUND(I450*H450,2)</f>
        <v>0</v>
      </c>
      <c r="K450" s="158" t="s">
        <v>129</v>
      </c>
      <c r="L450" s="163"/>
      <c r="M450" s="164" t="s">
        <v>19</v>
      </c>
      <c r="N450" s="165" t="s">
        <v>42</v>
      </c>
      <c r="P450" s="131">
        <f>O450*H450</f>
        <v>0</v>
      </c>
      <c r="Q450" s="131">
        <v>1.0000000000000001E-5</v>
      </c>
      <c r="R450" s="131">
        <f>Q450*H450</f>
        <v>8.5800000000000004E-4</v>
      </c>
      <c r="S450" s="131">
        <v>0</v>
      </c>
      <c r="T450" s="132">
        <f>S450*H450</f>
        <v>0</v>
      </c>
      <c r="AR450" s="133" t="s">
        <v>211</v>
      </c>
      <c r="AT450" s="133" t="s">
        <v>208</v>
      </c>
      <c r="AU450" s="133" t="s">
        <v>81</v>
      </c>
      <c r="AY450" s="16" t="s">
        <v>122</v>
      </c>
      <c r="BE450" s="134">
        <f>IF(N450="základní",J450,0)</f>
        <v>0</v>
      </c>
      <c r="BF450" s="134">
        <f>IF(N450="snížená",J450,0)</f>
        <v>0</v>
      </c>
      <c r="BG450" s="134">
        <f>IF(N450="zákl. přenesená",J450,0)</f>
        <v>0</v>
      </c>
      <c r="BH450" s="134">
        <f>IF(N450="sníž. přenesená",J450,0)</f>
        <v>0</v>
      </c>
      <c r="BI450" s="134">
        <f>IF(N450="nulová",J450,0)</f>
        <v>0</v>
      </c>
      <c r="BJ450" s="16" t="s">
        <v>79</v>
      </c>
      <c r="BK450" s="134">
        <f>ROUND(I450*H450,2)</f>
        <v>0</v>
      </c>
      <c r="BL450" s="16" t="s">
        <v>144</v>
      </c>
      <c r="BM450" s="133" t="s">
        <v>697</v>
      </c>
    </row>
    <row r="451" spans="2:65" s="1" customFormat="1" ht="10.199999999999999">
      <c r="B451" s="31"/>
      <c r="D451" s="135" t="s">
        <v>132</v>
      </c>
      <c r="F451" s="136" t="s">
        <v>696</v>
      </c>
      <c r="I451" s="137"/>
      <c r="L451" s="31"/>
      <c r="M451" s="138"/>
      <c r="T451" s="52"/>
      <c r="AT451" s="16" t="s">
        <v>132</v>
      </c>
      <c r="AU451" s="16" t="s">
        <v>81</v>
      </c>
    </row>
    <row r="452" spans="2:65" s="12" customFormat="1" ht="10.199999999999999">
      <c r="B452" s="141"/>
      <c r="D452" s="135" t="s">
        <v>136</v>
      </c>
      <c r="F452" s="143" t="s">
        <v>698</v>
      </c>
      <c r="H452" s="144">
        <v>85.8</v>
      </c>
      <c r="I452" s="145"/>
      <c r="L452" s="141"/>
      <c r="M452" s="146"/>
      <c r="T452" s="147"/>
      <c r="AT452" s="142" t="s">
        <v>136</v>
      </c>
      <c r="AU452" s="142" t="s">
        <v>81</v>
      </c>
      <c r="AV452" s="12" t="s">
        <v>81</v>
      </c>
      <c r="AW452" s="12" t="s">
        <v>4</v>
      </c>
      <c r="AX452" s="12" t="s">
        <v>79</v>
      </c>
      <c r="AY452" s="142" t="s">
        <v>122</v>
      </c>
    </row>
    <row r="453" spans="2:65" s="1" customFormat="1" ht="16.5" customHeight="1">
      <c r="B453" s="31"/>
      <c r="C453" s="156" t="s">
        <v>699</v>
      </c>
      <c r="D453" s="156" t="s">
        <v>208</v>
      </c>
      <c r="E453" s="157" t="s">
        <v>700</v>
      </c>
      <c r="F453" s="158" t="s">
        <v>701</v>
      </c>
      <c r="G453" s="159" t="s">
        <v>143</v>
      </c>
      <c r="H453" s="160">
        <v>26</v>
      </c>
      <c r="I453" s="161"/>
      <c r="J453" s="162">
        <f>ROUND(I453*H453,2)</f>
        <v>0</v>
      </c>
      <c r="K453" s="158" t="s">
        <v>129</v>
      </c>
      <c r="L453" s="163"/>
      <c r="M453" s="164" t="s">
        <v>19</v>
      </c>
      <c r="N453" s="165" t="s">
        <v>42</v>
      </c>
      <c r="P453" s="131">
        <f>O453*H453</f>
        <v>0</v>
      </c>
      <c r="Q453" s="131">
        <v>3.0000000000000001E-5</v>
      </c>
      <c r="R453" s="131">
        <f>Q453*H453</f>
        <v>7.7999999999999999E-4</v>
      </c>
      <c r="S453" s="131">
        <v>0</v>
      </c>
      <c r="T453" s="132">
        <f>S453*H453</f>
        <v>0</v>
      </c>
      <c r="AR453" s="133" t="s">
        <v>211</v>
      </c>
      <c r="AT453" s="133" t="s">
        <v>208</v>
      </c>
      <c r="AU453" s="133" t="s">
        <v>81</v>
      </c>
      <c r="AY453" s="16" t="s">
        <v>122</v>
      </c>
      <c r="BE453" s="134">
        <f>IF(N453="základní",J453,0)</f>
        <v>0</v>
      </c>
      <c r="BF453" s="134">
        <f>IF(N453="snížená",J453,0)</f>
        <v>0</v>
      </c>
      <c r="BG453" s="134">
        <f>IF(N453="zákl. přenesená",J453,0)</f>
        <v>0</v>
      </c>
      <c r="BH453" s="134">
        <f>IF(N453="sníž. přenesená",J453,0)</f>
        <v>0</v>
      </c>
      <c r="BI453" s="134">
        <f>IF(N453="nulová",J453,0)</f>
        <v>0</v>
      </c>
      <c r="BJ453" s="16" t="s">
        <v>79</v>
      </c>
      <c r="BK453" s="134">
        <f>ROUND(I453*H453,2)</f>
        <v>0</v>
      </c>
      <c r="BL453" s="16" t="s">
        <v>144</v>
      </c>
      <c r="BM453" s="133" t="s">
        <v>702</v>
      </c>
    </row>
    <row r="454" spans="2:65" s="1" customFormat="1" ht="10.199999999999999">
      <c r="B454" s="31"/>
      <c r="D454" s="135" t="s">
        <v>132</v>
      </c>
      <c r="F454" s="136" t="s">
        <v>701</v>
      </c>
      <c r="I454" s="137"/>
      <c r="L454" s="31"/>
      <c r="M454" s="138"/>
      <c r="T454" s="52"/>
      <c r="AT454" s="16" t="s">
        <v>132</v>
      </c>
      <c r="AU454" s="16" t="s">
        <v>81</v>
      </c>
    </row>
    <row r="455" spans="2:65" s="1" customFormat="1" ht="16.5" customHeight="1">
      <c r="B455" s="31"/>
      <c r="C455" s="122" t="s">
        <v>703</v>
      </c>
      <c r="D455" s="122" t="s">
        <v>125</v>
      </c>
      <c r="E455" s="123" t="s">
        <v>704</v>
      </c>
      <c r="F455" s="124" t="s">
        <v>705</v>
      </c>
      <c r="G455" s="125" t="s">
        <v>154</v>
      </c>
      <c r="H455" s="126">
        <v>291</v>
      </c>
      <c r="I455" s="127"/>
      <c r="J455" s="128">
        <f>ROUND(I455*H455,2)</f>
        <v>0</v>
      </c>
      <c r="K455" s="124" t="s">
        <v>129</v>
      </c>
      <c r="L455" s="31"/>
      <c r="M455" s="129" t="s">
        <v>19</v>
      </c>
      <c r="N455" s="130" t="s">
        <v>42</v>
      </c>
      <c r="P455" s="131">
        <f>O455*H455</f>
        <v>0</v>
      </c>
      <c r="Q455" s="131">
        <v>0</v>
      </c>
      <c r="R455" s="131">
        <f>Q455*H455</f>
        <v>0</v>
      </c>
      <c r="S455" s="131">
        <v>0</v>
      </c>
      <c r="T455" s="132">
        <f>S455*H455</f>
        <v>0</v>
      </c>
      <c r="AR455" s="133" t="s">
        <v>144</v>
      </c>
      <c r="AT455" s="133" t="s">
        <v>125</v>
      </c>
      <c r="AU455" s="133" t="s">
        <v>81</v>
      </c>
      <c r="AY455" s="16" t="s">
        <v>122</v>
      </c>
      <c r="BE455" s="134">
        <f>IF(N455="základní",J455,0)</f>
        <v>0</v>
      </c>
      <c r="BF455" s="134">
        <f>IF(N455="snížená",J455,0)</f>
        <v>0</v>
      </c>
      <c r="BG455" s="134">
        <f>IF(N455="zákl. přenesená",J455,0)</f>
        <v>0</v>
      </c>
      <c r="BH455" s="134">
        <f>IF(N455="sníž. přenesená",J455,0)</f>
        <v>0</v>
      </c>
      <c r="BI455" s="134">
        <f>IF(N455="nulová",J455,0)</f>
        <v>0</v>
      </c>
      <c r="BJ455" s="16" t="s">
        <v>79</v>
      </c>
      <c r="BK455" s="134">
        <f>ROUND(I455*H455,2)</f>
        <v>0</v>
      </c>
      <c r="BL455" s="16" t="s">
        <v>144</v>
      </c>
      <c r="BM455" s="133" t="s">
        <v>706</v>
      </c>
    </row>
    <row r="456" spans="2:65" s="1" customFormat="1" ht="10.199999999999999">
      <c r="B456" s="31"/>
      <c r="D456" s="135" t="s">
        <v>132</v>
      </c>
      <c r="F456" s="136" t="s">
        <v>707</v>
      </c>
      <c r="I456" s="137"/>
      <c r="L456" s="31"/>
      <c r="M456" s="138"/>
      <c r="T456" s="52"/>
      <c r="AT456" s="16" t="s">
        <v>132</v>
      </c>
      <c r="AU456" s="16" t="s">
        <v>81</v>
      </c>
    </row>
    <row r="457" spans="2:65" s="1" customFormat="1" ht="10.199999999999999">
      <c r="B457" s="31"/>
      <c r="D457" s="139" t="s">
        <v>134</v>
      </c>
      <c r="F457" s="140" t="s">
        <v>708</v>
      </c>
      <c r="I457" s="137"/>
      <c r="L457" s="31"/>
      <c r="M457" s="138"/>
      <c r="T457" s="52"/>
      <c r="AT457" s="16" t="s">
        <v>134</v>
      </c>
      <c r="AU457" s="16" t="s">
        <v>81</v>
      </c>
    </row>
    <row r="458" spans="2:65" s="1" customFormat="1" ht="28.8">
      <c r="B458" s="31"/>
      <c r="D458" s="135" t="s">
        <v>148</v>
      </c>
      <c r="F458" s="148" t="s">
        <v>709</v>
      </c>
      <c r="I458" s="137"/>
      <c r="L458" s="31"/>
      <c r="M458" s="138"/>
      <c r="T458" s="52"/>
      <c r="AT458" s="16" t="s">
        <v>148</v>
      </c>
      <c r="AU458" s="16" t="s">
        <v>81</v>
      </c>
    </row>
    <row r="459" spans="2:65" s="12" customFormat="1" ht="10.199999999999999">
      <c r="B459" s="141"/>
      <c r="D459" s="135" t="s">
        <v>136</v>
      </c>
      <c r="E459" s="142" t="s">
        <v>19</v>
      </c>
      <c r="F459" s="143" t="s">
        <v>710</v>
      </c>
      <c r="H459" s="144">
        <v>171</v>
      </c>
      <c r="I459" s="145"/>
      <c r="L459" s="141"/>
      <c r="M459" s="146"/>
      <c r="T459" s="147"/>
      <c r="AT459" s="142" t="s">
        <v>136</v>
      </c>
      <c r="AU459" s="142" t="s">
        <v>81</v>
      </c>
      <c r="AV459" s="12" t="s">
        <v>81</v>
      </c>
      <c r="AW459" s="12" t="s">
        <v>32</v>
      </c>
      <c r="AX459" s="12" t="s">
        <v>71</v>
      </c>
      <c r="AY459" s="142" t="s">
        <v>122</v>
      </c>
    </row>
    <row r="460" spans="2:65" s="12" customFormat="1" ht="10.199999999999999">
      <c r="B460" s="141"/>
      <c r="D460" s="135" t="s">
        <v>136</v>
      </c>
      <c r="E460" s="142" t="s">
        <v>19</v>
      </c>
      <c r="F460" s="143" t="s">
        <v>711</v>
      </c>
      <c r="H460" s="144">
        <v>120</v>
      </c>
      <c r="I460" s="145"/>
      <c r="L460" s="141"/>
      <c r="M460" s="146"/>
      <c r="T460" s="147"/>
      <c r="AT460" s="142" t="s">
        <v>136</v>
      </c>
      <c r="AU460" s="142" t="s">
        <v>81</v>
      </c>
      <c r="AV460" s="12" t="s">
        <v>81</v>
      </c>
      <c r="AW460" s="12" t="s">
        <v>32</v>
      </c>
      <c r="AX460" s="12" t="s">
        <v>71</v>
      </c>
      <c r="AY460" s="142" t="s">
        <v>122</v>
      </c>
    </row>
    <row r="461" spans="2:65" s="13" customFormat="1" ht="10.199999999999999">
      <c r="B461" s="149"/>
      <c r="D461" s="135" t="s">
        <v>136</v>
      </c>
      <c r="E461" s="150" t="s">
        <v>19</v>
      </c>
      <c r="F461" s="151" t="s">
        <v>160</v>
      </c>
      <c r="H461" s="152">
        <v>291</v>
      </c>
      <c r="I461" s="153"/>
      <c r="L461" s="149"/>
      <c r="M461" s="154"/>
      <c r="T461" s="155"/>
      <c r="AT461" s="150" t="s">
        <v>136</v>
      </c>
      <c r="AU461" s="150" t="s">
        <v>81</v>
      </c>
      <c r="AV461" s="13" t="s">
        <v>130</v>
      </c>
      <c r="AW461" s="13" t="s">
        <v>32</v>
      </c>
      <c r="AX461" s="13" t="s">
        <v>79</v>
      </c>
      <c r="AY461" s="150" t="s">
        <v>122</v>
      </c>
    </row>
    <row r="462" spans="2:65" s="1" customFormat="1" ht="16.5" customHeight="1">
      <c r="B462" s="31"/>
      <c r="C462" s="156" t="s">
        <v>712</v>
      </c>
      <c r="D462" s="156" t="s">
        <v>208</v>
      </c>
      <c r="E462" s="157" t="s">
        <v>713</v>
      </c>
      <c r="F462" s="158" t="s">
        <v>714</v>
      </c>
      <c r="G462" s="159" t="s">
        <v>154</v>
      </c>
      <c r="H462" s="160">
        <v>291</v>
      </c>
      <c r="I462" s="161"/>
      <c r="J462" s="162">
        <f>ROUND(I462*H462,2)</f>
        <v>0</v>
      </c>
      <c r="K462" s="158" t="s">
        <v>129</v>
      </c>
      <c r="L462" s="163"/>
      <c r="M462" s="164" t="s">
        <v>19</v>
      </c>
      <c r="N462" s="165" t="s">
        <v>42</v>
      </c>
      <c r="P462" s="131">
        <f>O462*H462</f>
        <v>0</v>
      </c>
      <c r="Q462" s="131">
        <v>1.5E-3</v>
      </c>
      <c r="R462" s="131">
        <f>Q462*H462</f>
        <v>0.4365</v>
      </c>
      <c r="S462" s="131">
        <v>0</v>
      </c>
      <c r="T462" s="132">
        <f>S462*H462</f>
        <v>0</v>
      </c>
      <c r="AR462" s="133" t="s">
        <v>211</v>
      </c>
      <c r="AT462" s="133" t="s">
        <v>208</v>
      </c>
      <c r="AU462" s="133" t="s">
        <v>81</v>
      </c>
      <c r="AY462" s="16" t="s">
        <v>122</v>
      </c>
      <c r="BE462" s="134">
        <f>IF(N462="základní",J462,0)</f>
        <v>0</v>
      </c>
      <c r="BF462" s="134">
        <f>IF(N462="snížená",J462,0)</f>
        <v>0</v>
      </c>
      <c r="BG462" s="134">
        <f>IF(N462="zákl. přenesená",J462,0)</f>
        <v>0</v>
      </c>
      <c r="BH462" s="134">
        <f>IF(N462="sníž. přenesená",J462,0)</f>
        <v>0</v>
      </c>
      <c r="BI462" s="134">
        <f>IF(N462="nulová",J462,0)</f>
        <v>0</v>
      </c>
      <c r="BJ462" s="16" t="s">
        <v>79</v>
      </c>
      <c r="BK462" s="134">
        <f>ROUND(I462*H462,2)</f>
        <v>0</v>
      </c>
      <c r="BL462" s="16" t="s">
        <v>144</v>
      </c>
      <c r="BM462" s="133" t="s">
        <v>715</v>
      </c>
    </row>
    <row r="463" spans="2:65" s="1" customFormat="1" ht="10.199999999999999">
      <c r="B463" s="31"/>
      <c r="D463" s="135" t="s">
        <v>132</v>
      </c>
      <c r="F463" s="136" t="s">
        <v>714</v>
      </c>
      <c r="I463" s="137"/>
      <c r="L463" s="31"/>
      <c r="M463" s="138"/>
      <c r="T463" s="52"/>
      <c r="AT463" s="16" t="s">
        <v>132</v>
      </c>
      <c r="AU463" s="16" t="s">
        <v>81</v>
      </c>
    </row>
    <row r="464" spans="2:65" s="1" customFormat="1" ht="16.5" customHeight="1">
      <c r="B464" s="31"/>
      <c r="C464" s="122" t="s">
        <v>716</v>
      </c>
      <c r="D464" s="122" t="s">
        <v>125</v>
      </c>
      <c r="E464" s="123" t="s">
        <v>717</v>
      </c>
      <c r="F464" s="124" t="s">
        <v>718</v>
      </c>
      <c r="G464" s="125" t="s">
        <v>143</v>
      </c>
      <c r="H464" s="126">
        <v>30</v>
      </c>
      <c r="I464" s="127"/>
      <c r="J464" s="128">
        <f>ROUND(I464*H464,2)</f>
        <v>0</v>
      </c>
      <c r="K464" s="124" t="s">
        <v>129</v>
      </c>
      <c r="L464" s="31"/>
      <c r="M464" s="129" t="s">
        <v>19</v>
      </c>
      <c r="N464" s="130" t="s">
        <v>42</v>
      </c>
      <c r="P464" s="131">
        <f>O464*H464</f>
        <v>0</v>
      </c>
      <c r="Q464" s="131">
        <v>0</v>
      </c>
      <c r="R464" s="131">
        <f>Q464*H464</f>
        <v>0</v>
      </c>
      <c r="S464" s="131">
        <v>0</v>
      </c>
      <c r="T464" s="132">
        <f>S464*H464</f>
        <v>0</v>
      </c>
      <c r="AR464" s="133" t="s">
        <v>144</v>
      </c>
      <c r="AT464" s="133" t="s">
        <v>125</v>
      </c>
      <c r="AU464" s="133" t="s">
        <v>81</v>
      </c>
      <c r="AY464" s="16" t="s">
        <v>122</v>
      </c>
      <c r="BE464" s="134">
        <f>IF(N464="základní",J464,0)</f>
        <v>0</v>
      </c>
      <c r="BF464" s="134">
        <f>IF(N464="snížená",J464,0)</f>
        <v>0</v>
      </c>
      <c r="BG464" s="134">
        <f>IF(N464="zákl. přenesená",J464,0)</f>
        <v>0</v>
      </c>
      <c r="BH464" s="134">
        <f>IF(N464="sníž. přenesená",J464,0)</f>
        <v>0</v>
      </c>
      <c r="BI464" s="134">
        <f>IF(N464="nulová",J464,0)</f>
        <v>0</v>
      </c>
      <c r="BJ464" s="16" t="s">
        <v>79</v>
      </c>
      <c r="BK464" s="134">
        <f>ROUND(I464*H464,2)</f>
        <v>0</v>
      </c>
      <c r="BL464" s="16" t="s">
        <v>144</v>
      </c>
      <c r="BM464" s="133" t="s">
        <v>719</v>
      </c>
    </row>
    <row r="465" spans="2:65" s="1" customFormat="1" ht="10.199999999999999">
      <c r="B465" s="31"/>
      <c r="D465" s="135" t="s">
        <v>132</v>
      </c>
      <c r="F465" s="136" t="s">
        <v>720</v>
      </c>
      <c r="I465" s="137"/>
      <c r="L465" s="31"/>
      <c r="M465" s="138"/>
      <c r="T465" s="52"/>
      <c r="AT465" s="16" t="s">
        <v>132</v>
      </c>
      <c r="AU465" s="16" t="s">
        <v>81</v>
      </c>
    </row>
    <row r="466" spans="2:65" s="1" customFormat="1" ht="10.199999999999999">
      <c r="B466" s="31"/>
      <c r="D466" s="139" t="s">
        <v>134</v>
      </c>
      <c r="F466" s="140" t="s">
        <v>721</v>
      </c>
      <c r="I466" s="137"/>
      <c r="L466" s="31"/>
      <c r="M466" s="138"/>
      <c r="T466" s="52"/>
      <c r="AT466" s="16" t="s">
        <v>134</v>
      </c>
      <c r="AU466" s="16" t="s">
        <v>81</v>
      </c>
    </row>
    <row r="467" spans="2:65" s="1" customFormat="1" ht="28.8">
      <c r="B467" s="31"/>
      <c r="D467" s="135" t="s">
        <v>148</v>
      </c>
      <c r="F467" s="148" t="s">
        <v>722</v>
      </c>
      <c r="I467" s="137"/>
      <c r="L467" s="31"/>
      <c r="M467" s="138"/>
      <c r="T467" s="52"/>
      <c r="AT467" s="16" t="s">
        <v>148</v>
      </c>
      <c r="AU467" s="16" t="s">
        <v>81</v>
      </c>
    </row>
    <row r="468" spans="2:65" s="12" customFormat="1" ht="10.199999999999999">
      <c r="B468" s="141"/>
      <c r="D468" s="135" t="s">
        <v>136</v>
      </c>
      <c r="E468" s="142" t="s">
        <v>19</v>
      </c>
      <c r="F468" s="143" t="s">
        <v>723</v>
      </c>
      <c r="H468" s="144">
        <v>30</v>
      </c>
      <c r="I468" s="145"/>
      <c r="L468" s="141"/>
      <c r="M468" s="146"/>
      <c r="T468" s="147"/>
      <c r="AT468" s="142" t="s">
        <v>136</v>
      </c>
      <c r="AU468" s="142" t="s">
        <v>81</v>
      </c>
      <c r="AV468" s="12" t="s">
        <v>81</v>
      </c>
      <c r="AW468" s="12" t="s">
        <v>32</v>
      </c>
      <c r="AX468" s="12" t="s">
        <v>79</v>
      </c>
      <c r="AY468" s="142" t="s">
        <v>122</v>
      </c>
    </row>
    <row r="469" spans="2:65" s="1" customFormat="1" ht="16.5" customHeight="1">
      <c r="B469" s="31"/>
      <c r="C469" s="156" t="s">
        <v>724</v>
      </c>
      <c r="D469" s="156" t="s">
        <v>208</v>
      </c>
      <c r="E469" s="157" t="s">
        <v>725</v>
      </c>
      <c r="F469" s="158" t="s">
        <v>726</v>
      </c>
      <c r="G469" s="159" t="s">
        <v>143</v>
      </c>
      <c r="H469" s="160">
        <v>30</v>
      </c>
      <c r="I469" s="161"/>
      <c r="J469" s="162">
        <f>ROUND(I469*H469,2)</f>
        <v>0</v>
      </c>
      <c r="K469" s="158" t="s">
        <v>129</v>
      </c>
      <c r="L469" s="163"/>
      <c r="M469" s="164" t="s">
        <v>19</v>
      </c>
      <c r="N469" s="165" t="s">
        <v>42</v>
      </c>
      <c r="P469" s="131">
        <f>O469*H469</f>
        <v>0</v>
      </c>
      <c r="Q469" s="131">
        <v>1.6000000000000001E-4</v>
      </c>
      <c r="R469" s="131">
        <f>Q469*H469</f>
        <v>4.8000000000000004E-3</v>
      </c>
      <c r="S469" s="131">
        <v>0</v>
      </c>
      <c r="T469" s="132">
        <f>S469*H469</f>
        <v>0</v>
      </c>
      <c r="AR469" s="133" t="s">
        <v>211</v>
      </c>
      <c r="AT469" s="133" t="s">
        <v>208</v>
      </c>
      <c r="AU469" s="133" t="s">
        <v>81</v>
      </c>
      <c r="AY469" s="16" t="s">
        <v>122</v>
      </c>
      <c r="BE469" s="134">
        <f>IF(N469="základní",J469,0)</f>
        <v>0</v>
      </c>
      <c r="BF469" s="134">
        <f>IF(N469="snížená",J469,0)</f>
        <v>0</v>
      </c>
      <c r="BG469" s="134">
        <f>IF(N469="zákl. přenesená",J469,0)</f>
        <v>0</v>
      </c>
      <c r="BH469" s="134">
        <f>IF(N469="sníž. přenesená",J469,0)</f>
        <v>0</v>
      </c>
      <c r="BI469" s="134">
        <f>IF(N469="nulová",J469,0)</f>
        <v>0</v>
      </c>
      <c r="BJ469" s="16" t="s">
        <v>79</v>
      </c>
      <c r="BK469" s="134">
        <f>ROUND(I469*H469,2)</f>
        <v>0</v>
      </c>
      <c r="BL469" s="16" t="s">
        <v>144</v>
      </c>
      <c r="BM469" s="133" t="s">
        <v>727</v>
      </c>
    </row>
    <row r="470" spans="2:65" s="1" customFormat="1" ht="10.199999999999999">
      <c r="B470" s="31"/>
      <c r="D470" s="135" t="s">
        <v>132</v>
      </c>
      <c r="F470" s="136" t="s">
        <v>726</v>
      </c>
      <c r="I470" s="137"/>
      <c r="L470" s="31"/>
      <c r="M470" s="138"/>
      <c r="T470" s="52"/>
      <c r="AT470" s="16" t="s">
        <v>132</v>
      </c>
      <c r="AU470" s="16" t="s">
        <v>81</v>
      </c>
    </row>
    <row r="471" spans="2:65" s="1" customFormat="1" ht="16.5" customHeight="1">
      <c r="B471" s="31"/>
      <c r="C471" s="122" t="s">
        <v>728</v>
      </c>
      <c r="D471" s="122" t="s">
        <v>125</v>
      </c>
      <c r="E471" s="123" t="s">
        <v>729</v>
      </c>
      <c r="F471" s="124" t="s">
        <v>730</v>
      </c>
      <c r="G471" s="125" t="s">
        <v>154</v>
      </c>
      <c r="H471" s="126">
        <v>200</v>
      </c>
      <c r="I471" s="127"/>
      <c r="J471" s="128">
        <f>ROUND(I471*H471,2)</f>
        <v>0</v>
      </c>
      <c r="K471" s="124" t="s">
        <v>129</v>
      </c>
      <c r="L471" s="31"/>
      <c r="M471" s="129" t="s">
        <v>19</v>
      </c>
      <c r="N471" s="130" t="s">
        <v>42</v>
      </c>
      <c r="P471" s="131">
        <f>O471*H471</f>
        <v>0</v>
      </c>
      <c r="Q471" s="131">
        <v>0</v>
      </c>
      <c r="R471" s="131">
        <f>Q471*H471</f>
        <v>0</v>
      </c>
      <c r="S471" s="131">
        <v>0</v>
      </c>
      <c r="T471" s="132">
        <f>S471*H471</f>
        <v>0</v>
      </c>
      <c r="AR471" s="133" t="s">
        <v>144</v>
      </c>
      <c r="AT471" s="133" t="s">
        <v>125</v>
      </c>
      <c r="AU471" s="133" t="s">
        <v>81</v>
      </c>
      <c r="AY471" s="16" t="s">
        <v>122</v>
      </c>
      <c r="BE471" s="134">
        <f>IF(N471="základní",J471,0)</f>
        <v>0</v>
      </c>
      <c r="BF471" s="134">
        <f>IF(N471="snížená",J471,0)</f>
        <v>0</v>
      </c>
      <c r="BG471" s="134">
        <f>IF(N471="zákl. přenesená",J471,0)</f>
        <v>0</v>
      </c>
      <c r="BH471" s="134">
        <f>IF(N471="sníž. přenesená",J471,0)</f>
        <v>0</v>
      </c>
      <c r="BI471" s="134">
        <f>IF(N471="nulová",J471,0)</f>
        <v>0</v>
      </c>
      <c r="BJ471" s="16" t="s">
        <v>79</v>
      </c>
      <c r="BK471" s="134">
        <f>ROUND(I471*H471,2)</f>
        <v>0</v>
      </c>
      <c r="BL471" s="16" t="s">
        <v>144</v>
      </c>
      <c r="BM471" s="133" t="s">
        <v>731</v>
      </c>
    </row>
    <row r="472" spans="2:65" s="1" customFormat="1" ht="10.199999999999999">
      <c r="B472" s="31"/>
      <c r="D472" s="135" t="s">
        <v>132</v>
      </c>
      <c r="F472" s="136" t="s">
        <v>730</v>
      </c>
      <c r="I472" s="137"/>
      <c r="L472" s="31"/>
      <c r="M472" s="138"/>
      <c r="T472" s="52"/>
      <c r="AT472" s="16" t="s">
        <v>132</v>
      </c>
      <c r="AU472" s="16" t="s">
        <v>81</v>
      </c>
    </row>
    <row r="473" spans="2:65" s="1" customFormat="1" ht="10.199999999999999">
      <c r="B473" s="31"/>
      <c r="D473" s="139" t="s">
        <v>134</v>
      </c>
      <c r="F473" s="140" t="s">
        <v>732</v>
      </c>
      <c r="I473" s="137"/>
      <c r="L473" s="31"/>
      <c r="M473" s="138"/>
      <c r="T473" s="52"/>
      <c r="AT473" s="16" t="s">
        <v>134</v>
      </c>
      <c r="AU473" s="16" t="s">
        <v>81</v>
      </c>
    </row>
    <row r="474" spans="2:65" s="1" customFormat="1" ht="19.2">
      <c r="B474" s="31"/>
      <c r="D474" s="135" t="s">
        <v>148</v>
      </c>
      <c r="F474" s="148" t="s">
        <v>733</v>
      </c>
      <c r="I474" s="137"/>
      <c r="L474" s="31"/>
      <c r="M474" s="138"/>
      <c r="T474" s="52"/>
      <c r="AT474" s="16" t="s">
        <v>148</v>
      </c>
      <c r="AU474" s="16" t="s">
        <v>81</v>
      </c>
    </row>
    <row r="475" spans="2:65" s="1" customFormat="1" ht="16.5" customHeight="1">
      <c r="B475" s="31"/>
      <c r="C475" s="156" t="s">
        <v>734</v>
      </c>
      <c r="D475" s="156" t="s">
        <v>208</v>
      </c>
      <c r="E475" s="157" t="s">
        <v>735</v>
      </c>
      <c r="F475" s="158" t="s">
        <v>736</v>
      </c>
      <c r="G475" s="159" t="s">
        <v>154</v>
      </c>
      <c r="H475" s="160">
        <v>240</v>
      </c>
      <c r="I475" s="161"/>
      <c r="J475" s="162">
        <f>ROUND(I475*H475,2)</f>
        <v>0</v>
      </c>
      <c r="K475" s="158" t="s">
        <v>129</v>
      </c>
      <c r="L475" s="163"/>
      <c r="M475" s="164" t="s">
        <v>19</v>
      </c>
      <c r="N475" s="165" t="s">
        <v>42</v>
      </c>
      <c r="P475" s="131">
        <f>O475*H475</f>
        <v>0</v>
      </c>
      <c r="Q475" s="131">
        <v>5.0000000000000002E-5</v>
      </c>
      <c r="R475" s="131">
        <f>Q475*H475</f>
        <v>1.2E-2</v>
      </c>
      <c r="S475" s="131">
        <v>0</v>
      </c>
      <c r="T475" s="132">
        <f>S475*H475</f>
        <v>0</v>
      </c>
      <c r="AR475" s="133" t="s">
        <v>211</v>
      </c>
      <c r="AT475" s="133" t="s">
        <v>208</v>
      </c>
      <c r="AU475" s="133" t="s">
        <v>81</v>
      </c>
      <c r="AY475" s="16" t="s">
        <v>122</v>
      </c>
      <c r="BE475" s="134">
        <f>IF(N475="základní",J475,0)</f>
        <v>0</v>
      </c>
      <c r="BF475" s="134">
        <f>IF(N475="snížená",J475,0)</f>
        <v>0</v>
      </c>
      <c r="BG475" s="134">
        <f>IF(N475="zákl. přenesená",J475,0)</f>
        <v>0</v>
      </c>
      <c r="BH475" s="134">
        <f>IF(N475="sníž. přenesená",J475,0)</f>
        <v>0</v>
      </c>
      <c r="BI475" s="134">
        <f>IF(N475="nulová",J475,0)</f>
        <v>0</v>
      </c>
      <c r="BJ475" s="16" t="s">
        <v>79</v>
      </c>
      <c r="BK475" s="134">
        <f>ROUND(I475*H475,2)</f>
        <v>0</v>
      </c>
      <c r="BL475" s="16" t="s">
        <v>144</v>
      </c>
      <c r="BM475" s="133" t="s">
        <v>737</v>
      </c>
    </row>
    <row r="476" spans="2:65" s="1" customFormat="1" ht="10.199999999999999">
      <c r="B476" s="31"/>
      <c r="D476" s="135" t="s">
        <v>132</v>
      </c>
      <c r="F476" s="136" t="s">
        <v>736</v>
      </c>
      <c r="I476" s="137"/>
      <c r="L476" s="31"/>
      <c r="M476" s="138"/>
      <c r="T476" s="52"/>
      <c r="AT476" s="16" t="s">
        <v>132</v>
      </c>
      <c r="AU476" s="16" t="s">
        <v>81</v>
      </c>
    </row>
    <row r="477" spans="2:65" s="12" customFormat="1" ht="10.199999999999999">
      <c r="B477" s="141"/>
      <c r="D477" s="135" t="s">
        <v>136</v>
      </c>
      <c r="F477" s="143" t="s">
        <v>738</v>
      </c>
      <c r="H477" s="144">
        <v>240</v>
      </c>
      <c r="I477" s="145"/>
      <c r="L477" s="141"/>
      <c r="M477" s="146"/>
      <c r="T477" s="147"/>
      <c r="AT477" s="142" t="s">
        <v>136</v>
      </c>
      <c r="AU477" s="142" t="s">
        <v>81</v>
      </c>
      <c r="AV477" s="12" t="s">
        <v>81</v>
      </c>
      <c r="AW477" s="12" t="s">
        <v>4</v>
      </c>
      <c r="AX477" s="12" t="s">
        <v>79</v>
      </c>
      <c r="AY477" s="142" t="s">
        <v>122</v>
      </c>
    </row>
    <row r="478" spans="2:65" s="1" customFormat="1" ht="16.5" customHeight="1">
      <c r="B478" s="31"/>
      <c r="C478" s="122" t="s">
        <v>739</v>
      </c>
      <c r="D478" s="122" t="s">
        <v>125</v>
      </c>
      <c r="E478" s="123" t="s">
        <v>740</v>
      </c>
      <c r="F478" s="124" t="s">
        <v>741</v>
      </c>
      <c r="G478" s="125" t="s">
        <v>143</v>
      </c>
      <c r="H478" s="126">
        <v>2</v>
      </c>
      <c r="I478" s="127"/>
      <c r="J478" s="128">
        <f>ROUND(I478*H478,2)</f>
        <v>0</v>
      </c>
      <c r="K478" s="124" t="s">
        <v>129</v>
      </c>
      <c r="L478" s="31"/>
      <c r="M478" s="129" t="s">
        <v>19</v>
      </c>
      <c r="N478" s="130" t="s">
        <v>42</v>
      </c>
      <c r="P478" s="131">
        <f>O478*H478</f>
        <v>0</v>
      </c>
      <c r="Q478" s="131">
        <v>0</v>
      </c>
      <c r="R478" s="131">
        <f>Q478*H478</f>
        <v>0</v>
      </c>
      <c r="S478" s="131">
        <v>0</v>
      </c>
      <c r="T478" s="132">
        <f>S478*H478</f>
        <v>0</v>
      </c>
      <c r="AR478" s="133" t="s">
        <v>144</v>
      </c>
      <c r="AT478" s="133" t="s">
        <v>125</v>
      </c>
      <c r="AU478" s="133" t="s">
        <v>81</v>
      </c>
      <c r="AY478" s="16" t="s">
        <v>122</v>
      </c>
      <c r="BE478" s="134">
        <f>IF(N478="základní",J478,0)</f>
        <v>0</v>
      </c>
      <c r="BF478" s="134">
        <f>IF(N478="snížená",J478,0)</f>
        <v>0</v>
      </c>
      <c r="BG478" s="134">
        <f>IF(N478="zákl. přenesená",J478,0)</f>
        <v>0</v>
      </c>
      <c r="BH478" s="134">
        <f>IF(N478="sníž. přenesená",J478,0)</f>
        <v>0</v>
      </c>
      <c r="BI478" s="134">
        <f>IF(N478="nulová",J478,0)</f>
        <v>0</v>
      </c>
      <c r="BJ478" s="16" t="s">
        <v>79</v>
      </c>
      <c r="BK478" s="134">
        <f>ROUND(I478*H478,2)</f>
        <v>0</v>
      </c>
      <c r="BL478" s="16" t="s">
        <v>144</v>
      </c>
      <c r="BM478" s="133" t="s">
        <v>742</v>
      </c>
    </row>
    <row r="479" spans="2:65" s="1" customFormat="1" ht="10.199999999999999">
      <c r="B479" s="31"/>
      <c r="D479" s="135" t="s">
        <v>132</v>
      </c>
      <c r="F479" s="136" t="s">
        <v>743</v>
      </c>
      <c r="I479" s="137"/>
      <c r="L479" s="31"/>
      <c r="M479" s="138"/>
      <c r="T479" s="52"/>
      <c r="AT479" s="16" t="s">
        <v>132</v>
      </c>
      <c r="AU479" s="16" t="s">
        <v>81</v>
      </c>
    </row>
    <row r="480" spans="2:65" s="1" customFormat="1" ht="10.199999999999999">
      <c r="B480" s="31"/>
      <c r="D480" s="139" t="s">
        <v>134</v>
      </c>
      <c r="F480" s="140" t="s">
        <v>744</v>
      </c>
      <c r="I480" s="137"/>
      <c r="L480" s="31"/>
      <c r="M480" s="138"/>
      <c r="T480" s="52"/>
      <c r="AT480" s="16" t="s">
        <v>134</v>
      </c>
      <c r="AU480" s="16" t="s">
        <v>81</v>
      </c>
    </row>
    <row r="481" spans="2:65" s="1" customFormat="1" ht="16.5" customHeight="1">
      <c r="B481" s="31"/>
      <c r="C481" s="122" t="s">
        <v>745</v>
      </c>
      <c r="D481" s="122" t="s">
        <v>125</v>
      </c>
      <c r="E481" s="123" t="s">
        <v>746</v>
      </c>
      <c r="F481" s="124" t="s">
        <v>747</v>
      </c>
      <c r="G481" s="125" t="s">
        <v>143</v>
      </c>
      <c r="H481" s="126">
        <v>2</v>
      </c>
      <c r="I481" s="127"/>
      <c r="J481" s="128">
        <f>ROUND(I481*H481,2)</f>
        <v>0</v>
      </c>
      <c r="K481" s="124" t="s">
        <v>129</v>
      </c>
      <c r="L481" s="31"/>
      <c r="M481" s="129" t="s">
        <v>19</v>
      </c>
      <c r="N481" s="130" t="s">
        <v>42</v>
      </c>
      <c r="P481" s="131">
        <f>O481*H481</f>
        <v>0</v>
      </c>
      <c r="Q481" s="131">
        <v>0</v>
      </c>
      <c r="R481" s="131">
        <f>Q481*H481</f>
        <v>0</v>
      </c>
      <c r="S481" s="131">
        <v>5.9999999999999995E-4</v>
      </c>
      <c r="T481" s="132">
        <f>S481*H481</f>
        <v>1.1999999999999999E-3</v>
      </c>
      <c r="AR481" s="133" t="s">
        <v>144</v>
      </c>
      <c r="AT481" s="133" t="s">
        <v>125</v>
      </c>
      <c r="AU481" s="133" t="s">
        <v>81</v>
      </c>
      <c r="AY481" s="16" t="s">
        <v>122</v>
      </c>
      <c r="BE481" s="134">
        <f>IF(N481="základní",J481,0)</f>
        <v>0</v>
      </c>
      <c r="BF481" s="134">
        <f>IF(N481="snížená",J481,0)</f>
        <v>0</v>
      </c>
      <c r="BG481" s="134">
        <f>IF(N481="zákl. přenesená",J481,0)</f>
        <v>0</v>
      </c>
      <c r="BH481" s="134">
        <f>IF(N481="sníž. přenesená",J481,0)</f>
        <v>0</v>
      </c>
      <c r="BI481" s="134">
        <f>IF(N481="nulová",J481,0)</f>
        <v>0</v>
      </c>
      <c r="BJ481" s="16" t="s">
        <v>79</v>
      </c>
      <c r="BK481" s="134">
        <f>ROUND(I481*H481,2)</f>
        <v>0</v>
      </c>
      <c r="BL481" s="16" t="s">
        <v>144</v>
      </c>
      <c r="BM481" s="133" t="s">
        <v>748</v>
      </c>
    </row>
    <row r="482" spans="2:65" s="1" customFormat="1" ht="10.199999999999999">
      <c r="B482" s="31"/>
      <c r="D482" s="135" t="s">
        <v>132</v>
      </c>
      <c r="F482" s="136" t="s">
        <v>747</v>
      </c>
      <c r="I482" s="137"/>
      <c r="L482" s="31"/>
      <c r="M482" s="138"/>
      <c r="T482" s="52"/>
      <c r="AT482" s="16" t="s">
        <v>132</v>
      </c>
      <c r="AU482" s="16" t="s">
        <v>81</v>
      </c>
    </row>
    <row r="483" spans="2:65" s="1" customFormat="1" ht="10.199999999999999">
      <c r="B483" s="31"/>
      <c r="D483" s="139" t="s">
        <v>134</v>
      </c>
      <c r="F483" s="140" t="s">
        <v>749</v>
      </c>
      <c r="I483" s="137"/>
      <c r="L483" s="31"/>
      <c r="M483" s="138"/>
      <c r="T483" s="52"/>
      <c r="AT483" s="16" t="s">
        <v>134</v>
      </c>
      <c r="AU483" s="16" t="s">
        <v>81</v>
      </c>
    </row>
    <row r="484" spans="2:65" s="1" customFormat="1" ht="28.8">
      <c r="B484" s="31"/>
      <c r="D484" s="135" t="s">
        <v>148</v>
      </c>
      <c r="F484" s="148" t="s">
        <v>750</v>
      </c>
      <c r="I484" s="137"/>
      <c r="L484" s="31"/>
      <c r="M484" s="138"/>
      <c r="T484" s="52"/>
      <c r="AT484" s="16" t="s">
        <v>148</v>
      </c>
      <c r="AU484" s="16" t="s">
        <v>81</v>
      </c>
    </row>
    <row r="485" spans="2:65" s="12" customFormat="1" ht="10.199999999999999">
      <c r="B485" s="141"/>
      <c r="D485" s="135" t="s">
        <v>136</v>
      </c>
      <c r="E485" s="142" t="s">
        <v>19</v>
      </c>
      <c r="F485" s="143" t="s">
        <v>751</v>
      </c>
      <c r="H485" s="144">
        <v>2</v>
      </c>
      <c r="I485" s="145"/>
      <c r="L485" s="141"/>
      <c r="M485" s="146"/>
      <c r="T485" s="147"/>
      <c r="AT485" s="142" t="s">
        <v>136</v>
      </c>
      <c r="AU485" s="142" t="s">
        <v>81</v>
      </c>
      <c r="AV485" s="12" t="s">
        <v>81</v>
      </c>
      <c r="AW485" s="12" t="s">
        <v>32</v>
      </c>
      <c r="AX485" s="12" t="s">
        <v>79</v>
      </c>
      <c r="AY485" s="142" t="s">
        <v>122</v>
      </c>
    </row>
    <row r="486" spans="2:65" s="1" customFormat="1" ht="16.5" customHeight="1">
      <c r="B486" s="31"/>
      <c r="C486" s="122" t="s">
        <v>752</v>
      </c>
      <c r="D486" s="122" t="s">
        <v>125</v>
      </c>
      <c r="E486" s="123" t="s">
        <v>753</v>
      </c>
      <c r="F486" s="124" t="s">
        <v>754</v>
      </c>
      <c r="G486" s="125" t="s">
        <v>755</v>
      </c>
      <c r="H486" s="166"/>
      <c r="I486" s="127"/>
      <c r="J486" s="128">
        <f>ROUND(I486*H486,2)</f>
        <v>0</v>
      </c>
      <c r="K486" s="124" t="s">
        <v>129</v>
      </c>
      <c r="L486" s="31"/>
      <c r="M486" s="129" t="s">
        <v>19</v>
      </c>
      <c r="N486" s="130" t="s">
        <v>42</v>
      </c>
      <c r="P486" s="131">
        <f>O486*H486</f>
        <v>0</v>
      </c>
      <c r="Q486" s="131">
        <v>0</v>
      </c>
      <c r="R486" s="131">
        <f>Q486*H486</f>
        <v>0</v>
      </c>
      <c r="S486" s="131">
        <v>0</v>
      </c>
      <c r="T486" s="132">
        <f>S486*H486</f>
        <v>0</v>
      </c>
      <c r="AR486" s="133" t="s">
        <v>144</v>
      </c>
      <c r="AT486" s="133" t="s">
        <v>125</v>
      </c>
      <c r="AU486" s="133" t="s">
        <v>81</v>
      </c>
      <c r="AY486" s="16" t="s">
        <v>122</v>
      </c>
      <c r="BE486" s="134">
        <f>IF(N486="základní",J486,0)</f>
        <v>0</v>
      </c>
      <c r="BF486" s="134">
        <f>IF(N486="snížená",J486,0)</f>
        <v>0</v>
      </c>
      <c r="BG486" s="134">
        <f>IF(N486="zákl. přenesená",J486,0)</f>
        <v>0</v>
      </c>
      <c r="BH486" s="134">
        <f>IF(N486="sníž. přenesená",J486,0)</f>
        <v>0</v>
      </c>
      <c r="BI486" s="134">
        <f>IF(N486="nulová",J486,0)</f>
        <v>0</v>
      </c>
      <c r="BJ486" s="16" t="s">
        <v>79</v>
      </c>
      <c r="BK486" s="134">
        <f>ROUND(I486*H486,2)</f>
        <v>0</v>
      </c>
      <c r="BL486" s="16" t="s">
        <v>144</v>
      </c>
      <c r="BM486" s="133" t="s">
        <v>756</v>
      </c>
    </row>
    <row r="487" spans="2:65" s="1" customFormat="1" ht="19.2">
      <c r="B487" s="31"/>
      <c r="D487" s="135" t="s">
        <v>132</v>
      </c>
      <c r="F487" s="136" t="s">
        <v>757</v>
      </c>
      <c r="I487" s="137"/>
      <c r="L487" s="31"/>
      <c r="M487" s="138"/>
      <c r="T487" s="52"/>
      <c r="AT487" s="16" t="s">
        <v>132</v>
      </c>
      <c r="AU487" s="16" t="s">
        <v>81</v>
      </c>
    </row>
    <row r="488" spans="2:65" s="1" customFormat="1" ht="10.199999999999999">
      <c r="B488" s="31"/>
      <c r="D488" s="139" t="s">
        <v>134</v>
      </c>
      <c r="F488" s="140" t="s">
        <v>758</v>
      </c>
      <c r="I488" s="137"/>
      <c r="L488" s="31"/>
      <c r="M488" s="138"/>
      <c r="T488" s="52"/>
      <c r="AT488" s="16" t="s">
        <v>134</v>
      </c>
      <c r="AU488" s="16" t="s">
        <v>81</v>
      </c>
    </row>
    <row r="489" spans="2:65" s="11" customFormat="1" ht="22.8" customHeight="1">
      <c r="B489" s="110"/>
      <c r="D489" s="111" t="s">
        <v>70</v>
      </c>
      <c r="E489" s="120" t="s">
        <v>759</v>
      </c>
      <c r="F489" s="120" t="s">
        <v>760</v>
      </c>
      <c r="I489" s="113"/>
      <c r="J489" s="121">
        <f>BK489</f>
        <v>0</v>
      </c>
      <c r="L489" s="110"/>
      <c r="M489" s="115"/>
      <c r="P489" s="116">
        <f>SUM(P490:P494)</f>
        <v>0</v>
      </c>
      <c r="R489" s="116">
        <f>SUM(R490:R494)</f>
        <v>0</v>
      </c>
      <c r="T489" s="117">
        <f>SUM(T490:T494)</f>
        <v>0</v>
      </c>
      <c r="AR489" s="111" t="s">
        <v>81</v>
      </c>
      <c r="AT489" s="118" t="s">
        <v>70</v>
      </c>
      <c r="AU489" s="118" t="s">
        <v>79</v>
      </c>
      <c r="AY489" s="111" t="s">
        <v>122</v>
      </c>
      <c r="BK489" s="119">
        <f>SUM(BK490:BK494)</f>
        <v>0</v>
      </c>
    </row>
    <row r="490" spans="2:65" s="1" customFormat="1" ht="16.5" customHeight="1">
      <c r="B490" s="31"/>
      <c r="C490" s="122" t="s">
        <v>761</v>
      </c>
      <c r="D490" s="122" t="s">
        <v>125</v>
      </c>
      <c r="E490" s="123" t="s">
        <v>762</v>
      </c>
      <c r="F490" s="124" t="s">
        <v>763</v>
      </c>
      <c r="G490" s="125" t="s">
        <v>143</v>
      </c>
      <c r="H490" s="126">
        <v>1</v>
      </c>
      <c r="I490" s="127"/>
      <c r="J490" s="128">
        <f>ROUND(I490*H490,2)</f>
        <v>0</v>
      </c>
      <c r="K490" s="124" t="s">
        <v>129</v>
      </c>
      <c r="L490" s="31"/>
      <c r="M490" s="129" t="s">
        <v>19</v>
      </c>
      <c r="N490" s="130" t="s">
        <v>42</v>
      </c>
      <c r="P490" s="131">
        <f>O490*H490</f>
        <v>0</v>
      </c>
      <c r="Q490" s="131">
        <v>0</v>
      </c>
      <c r="R490" s="131">
        <f>Q490*H490</f>
        <v>0</v>
      </c>
      <c r="S490" s="131">
        <v>0</v>
      </c>
      <c r="T490" s="132">
        <f>S490*H490</f>
        <v>0</v>
      </c>
      <c r="AR490" s="133" t="s">
        <v>144</v>
      </c>
      <c r="AT490" s="133" t="s">
        <v>125</v>
      </c>
      <c r="AU490" s="133" t="s">
        <v>81</v>
      </c>
      <c r="AY490" s="16" t="s">
        <v>122</v>
      </c>
      <c r="BE490" s="134">
        <f>IF(N490="základní",J490,0)</f>
        <v>0</v>
      </c>
      <c r="BF490" s="134">
        <f>IF(N490="snížená",J490,0)</f>
        <v>0</v>
      </c>
      <c r="BG490" s="134">
        <f>IF(N490="zákl. přenesená",J490,0)</f>
        <v>0</v>
      </c>
      <c r="BH490" s="134">
        <f>IF(N490="sníž. přenesená",J490,0)</f>
        <v>0</v>
      </c>
      <c r="BI490" s="134">
        <f>IF(N490="nulová",J490,0)</f>
        <v>0</v>
      </c>
      <c r="BJ490" s="16" t="s">
        <v>79</v>
      </c>
      <c r="BK490" s="134">
        <f>ROUND(I490*H490,2)</f>
        <v>0</v>
      </c>
      <c r="BL490" s="16" t="s">
        <v>144</v>
      </c>
      <c r="BM490" s="133" t="s">
        <v>764</v>
      </c>
    </row>
    <row r="491" spans="2:65" s="1" customFormat="1" ht="10.199999999999999">
      <c r="B491" s="31"/>
      <c r="D491" s="135" t="s">
        <v>132</v>
      </c>
      <c r="F491" s="136" t="s">
        <v>765</v>
      </c>
      <c r="I491" s="137"/>
      <c r="L491" s="31"/>
      <c r="M491" s="138"/>
      <c r="T491" s="52"/>
      <c r="AT491" s="16" t="s">
        <v>132</v>
      </c>
      <c r="AU491" s="16" t="s">
        <v>81</v>
      </c>
    </row>
    <row r="492" spans="2:65" s="1" customFormat="1" ht="10.199999999999999">
      <c r="B492" s="31"/>
      <c r="D492" s="139" t="s">
        <v>134</v>
      </c>
      <c r="F492" s="140" t="s">
        <v>766</v>
      </c>
      <c r="I492" s="137"/>
      <c r="L492" s="31"/>
      <c r="M492" s="138"/>
      <c r="T492" s="52"/>
      <c r="AT492" s="16" t="s">
        <v>134</v>
      </c>
      <c r="AU492" s="16" t="s">
        <v>81</v>
      </c>
    </row>
    <row r="493" spans="2:65" s="1" customFormat="1" ht="28.8">
      <c r="B493" s="31"/>
      <c r="D493" s="135" t="s">
        <v>148</v>
      </c>
      <c r="F493" s="148" t="s">
        <v>767</v>
      </c>
      <c r="I493" s="137"/>
      <c r="L493" s="31"/>
      <c r="M493" s="138"/>
      <c r="T493" s="52"/>
      <c r="AT493" s="16" t="s">
        <v>148</v>
      </c>
      <c r="AU493" s="16" t="s">
        <v>81</v>
      </c>
    </row>
    <row r="494" spans="2:65" s="12" customFormat="1" ht="10.199999999999999">
      <c r="B494" s="141"/>
      <c r="D494" s="135" t="s">
        <v>136</v>
      </c>
      <c r="E494" s="142" t="s">
        <v>19</v>
      </c>
      <c r="F494" s="143" t="s">
        <v>768</v>
      </c>
      <c r="H494" s="144">
        <v>1</v>
      </c>
      <c r="I494" s="145"/>
      <c r="L494" s="141"/>
      <c r="M494" s="146"/>
      <c r="T494" s="147"/>
      <c r="AT494" s="142" t="s">
        <v>136</v>
      </c>
      <c r="AU494" s="142" t="s">
        <v>81</v>
      </c>
      <c r="AV494" s="12" t="s">
        <v>81</v>
      </c>
      <c r="AW494" s="12" t="s">
        <v>32</v>
      </c>
      <c r="AX494" s="12" t="s">
        <v>79</v>
      </c>
      <c r="AY494" s="142" t="s">
        <v>122</v>
      </c>
    </row>
    <row r="495" spans="2:65" s="11" customFormat="1" ht="25.95" customHeight="1">
      <c r="B495" s="110"/>
      <c r="D495" s="111" t="s">
        <v>70</v>
      </c>
      <c r="E495" s="112" t="s">
        <v>208</v>
      </c>
      <c r="F495" s="112" t="s">
        <v>769</v>
      </c>
      <c r="I495" s="113"/>
      <c r="J495" s="114">
        <f>BK495</f>
        <v>0</v>
      </c>
      <c r="L495" s="110"/>
      <c r="M495" s="115"/>
      <c r="P495" s="116">
        <f>P496+P558+P572</f>
        <v>0</v>
      </c>
      <c r="R495" s="116">
        <f>R496+R558+R572</f>
        <v>0.25413000000000002</v>
      </c>
      <c r="T495" s="117">
        <f>T496+T558+T572</f>
        <v>0</v>
      </c>
      <c r="AR495" s="111" t="s">
        <v>770</v>
      </c>
      <c r="AT495" s="118" t="s">
        <v>70</v>
      </c>
      <c r="AU495" s="118" t="s">
        <v>71</v>
      </c>
      <c r="AY495" s="111" t="s">
        <v>122</v>
      </c>
      <c r="BK495" s="119">
        <f>BK496+BK558+BK572</f>
        <v>0</v>
      </c>
    </row>
    <row r="496" spans="2:65" s="11" customFormat="1" ht="22.8" customHeight="1">
      <c r="B496" s="110"/>
      <c r="D496" s="111" t="s">
        <v>70</v>
      </c>
      <c r="E496" s="120" t="s">
        <v>771</v>
      </c>
      <c r="F496" s="120" t="s">
        <v>772</v>
      </c>
      <c r="I496" s="113"/>
      <c r="J496" s="121">
        <f>BK496</f>
        <v>0</v>
      </c>
      <c r="L496" s="110"/>
      <c r="M496" s="115"/>
      <c r="P496" s="116">
        <f>SUM(P497:P557)</f>
        <v>0</v>
      </c>
      <c r="R496" s="116">
        <f>SUM(R497:R557)</f>
        <v>0.25413000000000002</v>
      </c>
      <c r="T496" s="117">
        <f>SUM(T497:T557)</f>
        <v>0</v>
      </c>
      <c r="AR496" s="111" t="s">
        <v>770</v>
      </c>
      <c r="AT496" s="118" t="s">
        <v>70</v>
      </c>
      <c r="AU496" s="118" t="s">
        <v>79</v>
      </c>
      <c r="AY496" s="111" t="s">
        <v>122</v>
      </c>
      <c r="BK496" s="119">
        <f>SUM(BK497:BK557)</f>
        <v>0</v>
      </c>
    </row>
    <row r="497" spans="2:65" s="1" customFormat="1" ht="16.5" customHeight="1">
      <c r="B497" s="31"/>
      <c r="C497" s="122" t="s">
        <v>773</v>
      </c>
      <c r="D497" s="122" t="s">
        <v>125</v>
      </c>
      <c r="E497" s="123" t="s">
        <v>774</v>
      </c>
      <c r="F497" s="124" t="s">
        <v>775</v>
      </c>
      <c r="G497" s="125" t="s">
        <v>143</v>
      </c>
      <c r="H497" s="126">
        <v>1</v>
      </c>
      <c r="I497" s="127"/>
      <c r="J497" s="128">
        <f>ROUND(I497*H497,2)</f>
        <v>0</v>
      </c>
      <c r="K497" s="124" t="s">
        <v>129</v>
      </c>
      <c r="L497" s="31"/>
      <c r="M497" s="129" t="s">
        <v>19</v>
      </c>
      <c r="N497" s="130" t="s">
        <v>42</v>
      </c>
      <c r="P497" s="131">
        <f>O497*H497</f>
        <v>0</v>
      </c>
      <c r="Q497" s="131">
        <v>0</v>
      </c>
      <c r="R497" s="131">
        <f>Q497*H497</f>
        <v>0</v>
      </c>
      <c r="S497" s="131">
        <v>0</v>
      </c>
      <c r="T497" s="132">
        <f>S497*H497</f>
        <v>0</v>
      </c>
      <c r="AR497" s="133" t="s">
        <v>527</v>
      </c>
      <c r="AT497" s="133" t="s">
        <v>125</v>
      </c>
      <c r="AU497" s="133" t="s">
        <v>81</v>
      </c>
      <c r="AY497" s="16" t="s">
        <v>122</v>
      </c>
      <c r="BE497" s="134">
        <f>IF(N497="základní",J497,0)</f>
        <v>0</v>
      </c>
      <c r="BF497" s="134">
        <f>IF(N497="snížená",J497,0)</f>
        <v>0</v>
      </c>
      <c r="BG497" s="134">
        <f>IF(N497="zákl. přenesená",J497,0)</f>
        <v>0</v>
      </c>
      <c r="BH497" s="134">
        <f>IF(N497="sníž. přenesená",J497,0)</f>
        <v>0</v>
      </c>
      <c r="BI497" s="134">
        <f>IF(N497="nulová",J497,0)</f>
        <v>0</v>
      </c>
      <c r="BJ497" s="16" t="s">
        <v>79</v>
      </c>
      <c r="BK497" s="134">
        <f>ROUND(I497*H497,2)</f>
        <v>0</v>
      </c>
      <c r="BL497" s="16" t="s">
        <v>527</v>
      </c>
      <c r="BM497" s="133" t="s">
        <v>776</v>
      </c>
    </row>
    <row r="498" spans="2:65" s="1" customFormat="1" ht="38.4">
      <c r="B498" s="31"/>
      <c r="D498" s="135" t="s">
        <v>132</v>
      </c>
      <c r="F498" s="136" t="s">
        <v>777</v>
      </c>
      <c r="I498" s="137"/>
      <c r="L498" s="31"/>
      <c r="M498" s="138"/>
      <c r="T498" s="52"/>
      <c r="AT498" s="16" t="s">
        <v>132</v>
      </c>
      <c r="AU498" s="16" t="s">
        <v>81</v>
      </c>
    </row>
    <row r="499" spans="2:65" s="1" customFormat="1" ht="10.199999999999999">
      <c r="B499" s="31"/>
      <c r="D499" s="139" t="s">
        <v>134</v>
      </c>
      <c r="F499" s="140" t="s">
        <v>778</v>
      </c>
      <c r="I499" s="137"/>
      <c r="L499" s="31"/>
      <c r="M499" s="138"/>
      <c r="T499" s="52"/>
      <c r="AT499" s="16" t="s">
        <v>134</v>
      </c>
      <c r="AU499" s="16" t="s">
        <v>81</v>
      </c>
    </row>
    <row r="500" spans="2:65" s="1" customFormat="1" ht="28.8">
      <c r="B500" s="31"/>
      <c r="D500" s="135" t="s">
        <v>148</v>
      </c>
      <c r="F500" s="148" t="s">
        <v>779</v>
      </c>
      <c r="I500" s="137"/>
      <c r="L500" s="31"/>
      <c r="M500" s="138"/>
      <c r="T500" s="52"/>
      <c r="AT500" s="16" t="s">
        <v>148</v>
      </c>
      <c r="AU500" s="16" t="s">
        <v>81</v>
      </c>
    </row>
    <row r="501" spans="2:65" s="12" customFormat="1" ht="10.199999999999999">
      <c r="B501" s="141"/>
      <c r="D501" s="135" t="s">
        <v>136</v>
      </c>
      <c r="E501" s="142" t="s">
        <v>19</v>
      </c>
      <c r="F501" s="143" t="s">
        <v>780</v>
      </c>
      <c r="H501" s="144">
        <v>1</v>
      </c>
      <c r="I501" s="145"/>
      <c r="L501" s="141"/>
      <c r="M501" s="146"/>
      <c r="T501" s="147"/>
      <c r="AT501" s="142" t="s">
        <v>136</v>
      </c>
      <c r="AU501" s="142" t="s">
        <v>81</v>
      </c>
      <c r="AV501" s="12" t="s">
        <v>81</v>
      </c>
      <c r="AW501" s="12" t="s">
        <v>32</v>
      </c>
      <c r="AX501" s="12" t="s">
        <v>79</v>
      </c>
      <c r="AY501" s="142" t="s">
        <v>122</v>
      </c>
    </row>
    <row r="502" spans="2:65" s="1" customFormat="1" ht="16.5" customHeight="1">
      <c r="B502" s="31"/>
      <c r="C502" s="156" t="s">
        <v>781</v>
      </c>
      <c r="D502" s="156" t="s">
        <v>208</v>
      </c>
      <c r="E502" s="157" t="s">
        <v>782</v>
      </c>
      <c r="F502" s="158" t="s">
        <v>783</v>
      </c>
      <c r="G502" s="159" t="s">
        <v>143</v>
      </c>
      <c r="H502" s="160">
        <v>1</v>
      </c>
      <c r="I502" s="161"/>
      <c r="J502" s="162">
        <f>ROUND(I502*H502,2)</f>
        <v>0</v>
      </c>
      <c r="K502" s="158" t="s">
        <v>129</v>
      </c>
      <c r="L502" s="163"/>
      <c r="M502" s="164" t="s">
        <v>19</v>
      </c>
      <c r="N502" s="165" t="s">
        <v>42</v>
      </c>
      <c r="P502" s="131">
        <f>O502*H502</f>
        <v>0</v>
      </c>
      <c r="Q502" s="131">
        <v>1.6000000000000001E-4</v>
      </c>
      <c r="R502" s="131">
        <f>Q502*H502</f>
        <v>1.6000000000000001E-4</v>
      </c>
      <c r="S502" s="131">
        <v>0</v>
      </c>
      <c r="T502" s="132">
        <f>S502*H502</f>
        <v>0</v>
      </c>
      <c r="AR502" s="133" t="s">
        <v>657</v>
      </c>
      <c r="AT502" s="133" t="s">
        <v>208</v>
      </c>
      <c r="AU502" s="133" t="s">
        <v>81</v>
      </c>
      <c r="AY502" s="16" t="s">
        <v>122</v>
      </c>
      <c r="BE502" s="134">
        <f>IF(N502="základní",J502,0)</f>
        <v>0</v>
      </c>
      <c r="BF502" s="134">
        <f>IF(N502="snížená",J502,0)</f>
        <v>0</v>
      </c>
      <c r="BG502" s="134">
        <f>IF(N502="zákl. přenesená",J502,0)</f>
        <v>0</v>
      </c>
      <c r="BH502" s="134">
        <f>IF(N502="sníž. přenesená",J502,0)</f>
        <v>0</v>
      </c>
      <c r="BI502" s="134">
        <f>IF(N502="nulová",J502,0)</f>
        <v>0</v>
      </c>
      <c r="BJ502" s="16" t="s">
        <v>79</v>
      </c>
      <c r="BK502" s="134">
        <f>ROUND(I502*H502,2)</f>
        <v>0</v>
      </c>
      <c r="BL502" s="16" t="s">
        <v>657</v>
      </c>
      <c r="BM502" s="133" t="s">
        <v>784</v>
      </c>
    </row>
    <row r="503" spans="2:65" s="1" customFormat="1" ht="10.199999999999999">
      <c r="B503" s="31"/>
      <c r="D503" s="135" t="s">
        <v>132</v>
      </c>
      <c r="F503" s="136" t="s">
        <v>783</v>
      </c>
      <c r="I503" s="137"/>
      <c r="L503" s="31"/>
      <c r="M503" s="138"/>
      <c r="T503" s="52"/>
      <c r="AT503" s="16" t="s">
        <v>132</v>
      </c>
      <c r="AU503" s="16" t="s">
        <v>81</v>
      </c>
    </row>
    <row r="504" spans="2:65" s="1" customFormat="1" ht="16.5" customHeight="1">
      <c r="B504" s="31"/>
      <c r="C504" s="122" t="s">
        <v>785</v>
      </c>
      <c r="D504" s="122" t="s">
        <v>125</v>
      </c>
      <c r="E504" s="123" t="s">
        <v>786</v>
      </c>
      <c r="F504" s="124" t="s">
        <v>787</v>
      </c>
      <c r="G504" s="125" t="s">
        <v>788</v>
      </c>
      <c r="H504" s="126">
        <v>8</v>
      </c>
      <c r="I504" s="127"/>
      <c r="J504" s="128">
        <f>ROUND(I504*H504,2)</f>
        <v>0</v>
      </c>
      <c r="K504" s="124" t="s">
        <v>19</v>
      </c>
      <c r="L504" s="31"/>
      <c r="M504" s="129" t="s">
        <v>19</v>
      </c>
      <c r="N504" s="130" t="s">
        <v>42</v>
      </c>
      <c r="P504" s="131">
        <f>O504*H504</f>
        <v>0</v>
      </c>
      <c r="Q504" s="131">
        <v>0</v>
      </c>
      <c r="R504" s="131">
        <f>Q504*H504</f>
        <v>0</v>
      </c>
      <c r="S504" s="131">
        <v>0</v>
      </c>
      <c r="T504" s="132">
        <f>S504*H504</f>
        <v>0</v>
      </c>
      <c r="AR504" s="133" t="s">
        <v>527</v>
      </c>
      <c r="AT504" s="133" t="s">
        <v>125</v>
      </c>
      <c r="AU504" s="133" t="s">
        <v>81</v>
      </c>
      <c r="AY504" s="16" t="s">
        <v>122</v>
      </c>
      <c r="BE504" s="134">
        <f>IF(N504="základní",J504,0)</f>
        <v>0</v>
      </c>
      <c r="BF504" s="134">
        <f>IF(N504="snížená",J504,0)</f>
        <v>0</v>
      </c>
      <c r="BG504" s="134">
        <f>IF(N504="zákl. přenesená",J504,0)</f>
        <v>0</v>
      </c>
      <c r="BH504" s="134">
        <f>IF(N504="sníž. přenesená",J504,0)</f>
        <v>0</v>
      </c>
      <c r="BI504" s="134">
        <f>IF(N504="nulová",J504,0)</f>
        <v>0</v>
      </c>
      <c r="BJ504" s="16" t="s">
        <v>79</v>
      </c>
      <c r="BK504" s="134">
        <f>ROUND(I504*H504,2)</f>
        <v>0</v>
      </c>
      <c r="BL504" s="16" t="s">
        <v>527</v>
      </c>
      <c r="BM504" s="133" t="s">
        <v>789</v>
      </c>
    </row>
    <row r="505" spans="2:65" s="1" customFormat="1" ht="10.199999999999999">
      <c r="B505" s="31"/>
      <c r="D505" s="135" t="s">
        <v>132</v>
      </c>
      <c r="F505" s="136" t="s">
        <v>790</v>
      </c>
      <c r="I505" s="137"/>
      <c r="L505" s="31"/>
      <c r="M505" s="138"/>
      <c r="T505" s="52"/>
      <c r="AT505" s="16" t="s">
        <v>132</v>
      </c>
      <c r="AU505" s="16" t="s">
        <v>81</v>
      </c>
    </row>
    <row r="506" spans="2:65" s="1" customFormat="1" ht="21.75" customHeight="1">
      <c r="B506" s="31"/>
      <c r="C506" s="122" t="s">
        <v>791</v>
      </c>
      <c r="D506" s="122" t="s">
        <v>125</v>
      </c>
      <c r="E506" s="123" t="s">
        <v>792</v>
      </c>
      <c r="F506" s="124" t="s">
        <v>793</v>
      </c>
      <c r="G506" s="125" t="s">
        <v>154</v>
      </c>
      <c r="H506" s="126">
        <v>161</v>
      </c>
      <c r="I506" s="127"/>
      <c r="J506" s="128">
        <f>ROUND(I506*H506,2)</f>
        <v>0</v>
      </c>
      <c r="K506" s="124" t="s">
        <v>129</v>
      </c>
      <c r="L506" s="31"/>
      <c r="M506" s="129" t="s">
        <v>19</v>
      </c>
      <c r="N506" s="130" t="s">
        <v>42</v>
      </c>
      <c r="P506" s="131">
        <f>O506*H506</f>
        <v>0</v>
      </c>
      <c r="Q506" s="131">
        <v>0</v>
      </c>
      <c r="R506" s="131">
        <f>Q506*H506</f>
        <v>0</v>
      </c>
      <c r="S506" s="131">
        <v>0</v>
      </c>
      <c r="T506" s="132">
        <f>S506*H506</f>
        <v>0</v>
      </c>
      <c r="AR506" s="133" t="s">
        <v>527</v>
      </c>
      <c r="AT506" s="133" t="s">
        <v>125</v>
      </c>
      <c r="AU506" s="133" t="s">
        <v>81</v>
      </c>
      <c r="AY506" s="16" t="s">
        <v>122</v>
      </c>
      <c r="BE506" s="134">
        <f>IF(N506="základní",J506,0)</f>
        <v>0</v>
      </c>
      <c r="BF506" s="134">
        <f>IF(N506="snížená",J506,0)</f>
        <v>0</v>
      </c>
      <c r="BG506" s="134">
        <f>IF(N506="zákl. přenesená",J506,0)</f>
        <v>0</v>
      </c>
      <c r="BH506" s="134">
        <f>IF(N506="sníž. přenesená",J506,0)</f>
        <v>0</v>
      </c>
      <c r="BI506" s="134">
        <f>IF(N506="nulová",J506,0)</f>
        <v>0</v>
      </c>
      <c r="BJ506" s="16" t="s">
        <v>79</v>
      </c>
      <c r="BK506" s="134">
        <f>ROUND(I506*H506,2)</f>
        <v>0</v>
      </c>
      <c r="BL506" s="16" t="s">
        <v>527</v>
      </c>
      <c r="BM506" s="133" t="s">
        <v>794</v>
      </c>
    </row>
    <row r="507" spans="2:65" s="1" customFormat="1" ht="19.2">
      <c r="B507" s="31"/>
      <c r="D507" s="135" t="s">
        <v>132</v>
      </c>
      <c r="F507" s="136" t="s">
        <v>795</v>
      </c>
      <c r="I507" s="137"/>
      <c r="L507" s="31"/>
      <c r="M507" s="138"/>
      <c r="T507" s="52"/>
      <c r="AT507" s="16" t="s">
        <v>132</v>
      </c>
      <c r="AU507" s="16" t="s">
        <v>81</v>
      </c>
    </row>
    <row r="508" spans="2:65" s="1" customFormat="1" ht="10.199999999999999">
      <c r="B508" s="31"/>
      <c r="D508" s="139" t="s">
        <v>134</v>
      </c>
      <c r="F508" s="140" t="s">
        <v>796</v>
      </c>
      <c r="I508" s="137"/>
      <c r="L508" s="31"/>
      <c r="M508" s="138"/>
      <c r="T508" s="52"/>
      <c r="AT508" s="16" t="s">
        <v>134</v>
      </c>
      <c r="AU508" s="16" t="s">
        <v>81</v>
      </c>
    </row>
    <row r="509" spans="2:65" s="1" customFormat="1" ht="19.2">
      <c r="B509" s="31"/>
      <c r="D509" s="135" t="s">
        <v>148</v>
      </c>
      <c r="F509" s="148" t="s">
        <v>578</v>
      </c>
      <c r="I509" s="137"/>
      <c r="L509" s="31"/>
      <c r="M509" s="138"/>
      <c r="T509" s="52"/>
      <c r="AT509" s="16" t="s">
        <v>148</v>
      </c>
      <c r="AU509" s="16" t="s">
        <v>81</v>
      </c>
    </row>
    <row r="510" spans="2:65" s="12" customFormat="1" ht="10.199999999999999">
      <c r="B510" s="141"/>
      <c r="D510" s="135" t="s">
        <v>136</v>
      </c>
      <c r="E510" s="142" t="s">
        <v>19</v>
      </c>
      <c r="F510" s="143" t="s">
        <v>797</v>
      </c>
      <c r="H510" s="144">
        <v>161</v>
      </c>
      <c r="I510" s="145"/>
      <c r="L510" s="141"/>
      <c r="M510" s="146"/>
      <c r="T510" s="147"/>
      <c r="AT510" s="142" t="s">
        <v>136</v>
      </c>
      <c r="AU510" s="142" t="s">
        <v>81</v>
      </c>
      <c r="AV510" s="12" t="s">
        <v>81</v>
      </c>
      <c r="AW510" s="12" t="s">
        <v>32</v>
      </c>
      <c r="AX510" s="12" t="s">
        <v>79</v>
      </c>
      <c r="AY510" s="142" t="s">
        <v>122</v>
      </c>
    </row>
    <row r="511" spans="2:65" s="1" customFormat="1" ht="16.5" customHeight="1">
      <c r="B511" s="31"/>
      <c r="C511" s="156" t="s">
        <v>798</v>
      </c>
      <c r="D511" s="156" t="s">
        <v>208</v>
      </c>
      <c r="E511" s="157" t="s">
        <v>799</v>
      </c>
      <c r="F511" s="158" t="s">
        <v>800</v>
      </c>
      <c r="G511" s="159" t="s">
        <v>562</v>
      </c>
      <c r="H511" s="160">
        <v>135.24</v>
      </c>
      <c r="I511" s="161"/>
      <c r="J511" s="162">
        <f>ROUND(I511*H511,2)</f>
        <v>0</v>
      </c>
      <c r="K511" s="158" t="s">
        <v>19</v>
      </c>
      <c r="L511" s="163"/>
      <c r="M511" s="164" t="s">
        <v>19</v>
      </c>
      <c r="N511" s="165" t="s">
        <v>42</v>
      </c>
      <c r="P511" s="131">
        <f>O511*H511</f>
        <v>0</v>
      </c>
      <c r="Q511" s="131">
        <v>0</v>
      </c>
      <c r="R511" s="131">
        <f>Q511*H511</f>
        <v>0</v>
      </c>
      <c r="S511" s="131">
        <v>0</v>
      </c>
      <c r="T511" s="132">
        <f>S511*H511</f>
        <v>0</v>
      </c>
      <c r="AR511" s="133" t="s">
        <v>657</v>
      </c>
      <c r="AT511" s="133" t="s">
        <v>208</v>
      </c>
      <c r="AU511" s="133" t="s">
        <v>81</v>
      </c>
      <c r="AY511" s="16" t="s">
        <v>122</v>
      </c>
      <c r="BE511" s="134">
        <f>IF(N511="základní",J511,0)</f>
        <v>0</v>
      </c>
      <c r="BF511" s="134">
        <f>IF(N511="snížená",J511,0)</f>
        <v>0</v>
      </c>
      <c r="BG511" s="134">
        <f>IF(N511="zákl. přenesená",J511,0)</f>
        <v>0</v>
      </c>
      <c r="BH511" s="134">
        <f>IF(N511="sníž. přenesená",J511,0)</f>
        <v>0</v>
      </c>
      <c r="BI511" s="134">
        <f>IF(N511="nulová",J511,0)</f>
        <v>0</v>
      </c>
      <c r="BJ511" s="16" t="s">
        <v>79</v>
      </c>
      <c r="BK511" s="134">
        <f>ROUND(I511*H511,2)</f>
        <v>0</v>
      </c>
      <c r="BL511" s="16" t="s">
        <v>657</v>
      </c>
      <c r="BM511" s="133" t="s">
        <v>801</v>
      </c>
    </row>
    <row r="512" spans="2:65" s="1" customFormat="1" ht="10.199999999999999">
      <c r="B512" s="31"/>
      <c r="D512" s="135" t="s">
        <v>132</v>
      </c>
      <c r="F512" s="136" t="s">
        <v>800</v>
      </c>
      <c r="I512" s="137"/>
      <c r="L512" s="31"/>
      <c r="M512" s="138"/>
      <c r="T512" s="52"/>
      <c r="AT512" s="16" t="s">
        <v>132</v>
      </c>
      <c r="AU512" s="16" t="s">
        <v>81</v>
      </c>
    </row>
    <row r="513" spans="2:65" s="1" customFormat="1" ht="16.5" customHeight="1">
      <c r="B513" s="31"/>
      <c r="C513" s="122" t="s">
        <v>802</v>
      </c>
      <c r="D513" s="122" t="s">
        <v>125</v>
      </c>
      <c r="E513" s="123" t="s">
        <v>803</v>
      </c>
      <c r="F513" s="124" t="s">
        <v>804</v>
      </c>
      <c r="G513" s="125" t="s">
        <v>154</v>
      </c>
      <c r="H513" s="126">
        <v>100</v>
      </c>
      <c r="I513" s="127"/>
      <c r="J513" s="128">
        <f>ROUND(I513*H513,2)</f>
        <v>0</v>
      </c>
      <c r="K513" s="124" t="s">
        <v>129</v>
      </c>
      <c r="L513" s="31"/>
      <c r="M513" s="129" t="s">
        <v>19</v>
      </c>
      <c r="N513" s="130" t="s">
        <v>42</v>
      </c>
      <c r="P513" s="131">
        <f>O513*H513</f>
        <v>0</v>
      </c>
      <c r="Q513" s="131">
        <v>0</v>
      </c>
      <c r="R513" s="131">
        <f>Q513*H513</f>
        <v>0</v>
      </c>
      <c r="S513" s="131">
        <v>0</v>
      </c>
      <c r="T513" s="132">
        <f>S513*H513</f>
        <v>0</v>
      </c>
      <c r="AR513" s="133" t="s">
        <v>527</v>
      </c>
      <c r="AT513" s="133" t="s">
        <v>125</v>
      </c>
      <c r="AU513" s="133" t="s">
        <v>81</v>
      </c>
      <c r="AY513" s="16" t="s">
        <v>122</v>
      </c>
      <c r="BE513" s="134">
        <f>IF(N513="základní",J513,0)</f>
        <v>0</v>
      </c>
      <c r="BF513" s="134">
        <f>IF(N513="snížená",J513,0)</f>
        <v>0</v>
      </c>
      <c r="BG513" s="134">
        <f>IF(N513="zákl. přenesená",J513,0)</f>
        <v>0</v>
      </c>
      <c r="BH513" s="134">
        <f>IF(N513="sníž. přenesená",J513,0)</f>
        <v>0</v>
      </c>
      <c r="BI513" s="134">
        <f>IF(N513="nulová",J513,0)</f>
        <v>0</v>
      </c>
      <c r="BJ513" s="16" t="s">
        <v>79</v>
      </c>
      <c r="BK513" s="134">
        <f>ROUND(I513*H513,2)</f>
        <v>0</v>
      </c>
      <c r="BL513" s="16" t="s">
        <v>527</v>
      </c>
      <c r="BM513" s="133" t="s">
        <v>805</v>
      </c>
    </row>
    <row r="514" spans="2:65" s="1" customFormat="1" ht="10.199999999999999">
      <c r="B514" s="31"/>
      <c r="D514" s="135" t="s">
        <v>132</v>
      </c>
      <c r="F514" s="136" t="s">
        <v>806</v>
      </c>
      <c r="I514" s="137"/>
      <c r="L514" s="31"/>
      <c r="M514" s="138"/>
      <c r="T514" s="52"/>
      <c r="AT514" s="16" t="s">
        <v>132</v>
      </c>
      <c r="AU514" s="16" t="s">
        <v>81</v>
      </c>
    </row>
    <row r="515" spans="2:65" s="1" customFormat="1" ht="10.199999999999999">
      <c r="B515" s="31"/>
      <c r="D515" s="139" t="s">
        <v>134</v>
      </c>
      <c r="F515" s="140" t="s">
        <v>807</v>
      </c>
      <c r="I515" s="137"/>
      <c r="L515" s="31"/>
      <c r="M515" s="138"/>
      <c r="T515" s="52"/>
      <c r="AT515" s="16" t="s">
        <v>134</v>
      </c>
      <c r="AU515" s="16" t="s">
        <v>81</v>
      </c>
    </row>
    <row r="516" spans="2:65" s="1" customFormat="1" ht="38.4">
      <c r="B516" s="31"/>
      <c r="D516" s="135" t="s">
        <v>148</v>
      </c>
      <c r="F516" s="148" t="s">
        <v>808</v>
      </c>
      <c r="I516" s="137"/>
      <c r="L516" s="31"/>
      <c r="M516" s="138"/>
      <c r="T516" s="52"/>
      <c r="AT516" s="16" t="s">
        <v>148</v>
      </c>
      <c r="AU516" s="16" t="s">
        <v>81</v>
      </c>
    </row>
    <row r="517" spans="2:65" s="12" customFormat="1" ht="10.199999999999999">
      <c r="B517" s="141"/>
      <c r="D517" s="135" t="s">
        <v>136</v>
      </c>
      <c r="E517" s="142" t="s">
        <v>19</v>
      </c>
      <c r="F517" s="143" t="s">
        <v>809</v>
      </c>
      <c r="H517" s="144">
        <v>100</v>
      </c>
      <c r="I517" s="145"/>
      <c r="L517" s="141"/>
      <c r="M517" s="146"/>
      <c r="T517" s="147"/>
      <c r="AT517" s="142" t="s">
        <v>136</v>
      </c>
      <c r="AU517" s="142" t="s">
        <v>81</v>
      </c>
      <c r="AV517" s="12" t="s">
        <v>81</v>
      </c>
      <c r="AW517" s="12" t="s">
        <v>32</v>
      </c>
      <c r="AX517" s="12" t="s">
        <v>79</v>
      </c>
      <c r="AY517" s="142" t="s">
        <v>122</v>
      </c>
    </row>
    <row r="518" spans="2:65" s="1" customFormat="1" ht="16.5" customHeight="1">
      <c r="B518" s="31"/>
      <c r="C518" s="156" t="s">
        <v>810</v>
      </c>
      <c r="D518" s="156" t="s">
        <v>208</v>
      </c>
      <c r="E518" s="157" t="s">
        <v>811</v>
      </c>
      <c r="F518" s="158" t="s">
        <v>812</v>
      </c>
      <c r="G518" s="159" t="s">
        <v>562</v>
      </c>
      <c r="H518" s="160">
        <v>100</v>
      </c>
      <c r="I518" s="161"/>
      <c r="J518" s="162">
        <f>ROUND(I518*H518,2)</f>
        <v>0</v>
      </c>
      <c r="K518" s="158" t="s">
        <v>129</v>
      </c>
      <c r="L518" s="163"/>
      <c r="M518" s="164" t="s">
        <v>19</v>
      </c>
      <c r="N518" s="165" t="s">
        <v>42</v>
      </c>
      <c r="P518" s="131">
        <f>O518*H518</f>
        <v>0</v>
      </c>
      <c r="Q518" s="131">
        <v>1E-3</v>
      </c>
      <c r="R518" s="131">
        <f>Q518*H518</f>
        <v>0.1</v>
      </c>
      <c r="S518" s="131">
        <v>0</v>
      </c>
      <c r="T518" s="132">
        <f>S518*H518</f>
        <v>0</v>
      </c>
      <c r="AR518" s="133" t="s">
        <v>657</v>
      </c>
      <c r="AT518" s="133" t="s">
        <v>208</v>
      </c>
      <c r="AU518" s="133" t="s">
        <v>81</v>
      </c>
      <c r="AY518" s="16" t="s">
        <v>122</v>
      </c>
      <c r="BE518" s="134">
        <f>IF(N518="základní",J518,0)</f>
        <v>0</v>
      </c>
      <c r="BF518" s="134">
        <f>IF(N518="snížená",J518,0)</f>
        <v>0</v>
      </c>
      <c r="BG518" s="134">
        <f>IF(N518="zákl. přenesená",J518,0)</f>
        <v>0</v>
      </c>
      <c r="BH518" s="134">
        <f>IF(N518="sníž. přenesená",J518,0)</f>
        <v>0</v>
      </c>
      <c r="BI518" s="134">
        <f>IF(N518="nulová",J518,0)</f>
        <v>0</v>
      </c>
      <c r="BJ518" s="16" t="s">
        <v>79</v>
      </c>
      <c r="BK518" s="134">
        <f>ROUND(I518*H518,2)</f>
        <v>0</v>
      </c>
      <c r="BL518" s="16" t="s">
        <v>657</v>
      </c>
      <c r="BM518" s="133" t="s">
        <v>813</v>
      </c>
    </row>
    <row r="519" spans="2:65" s="1" customFormat="1" ht="10.199999999999999">
      <c r="B519" s="31"/>
      <c r="D519" s="135" t="s">
        <v>132</v>
      </c>
      <c r="F519" s="136" t="s">
        <v>812</v>
      </c>
      <c r="I519" s="137"/>
      <c r="L519" s="31"/>
      <c r="M519" s="138"/>
      <c r="T519" s="52"/>
      <c r="AT519" s="16" t="s">
        <v>132</v>
      </c>
      <c r="AU519" s="16" t="s">
        <v>81</v>
      </c>
    </row>
    <row r="520" spans="2:65" s="1" customFormat="1" ht="16.5" customHeight="1">
      <c r="B520" s="31"/>
      <c r="C520" s="122" t="s">
        <v>814</v>
      </c>
      <c r="D520" s="122" t="s">
        <v>125</v>
      </c>
      <c r="E520" s="123" t="s">
        <v>815</v>
      </c>
      <c r="F520" s="124" t="s">
        <v>816</v>
      </c>
      <c r="G520" s="125" t="s">
        <v>143</v>
      </c>
      <c r="H520" s="126">
        <v>2</v>
      </c>
      <c r="I520" s="127"/>
      <c r="J520" s="128">
        <f>ROUND(I520*H520,2)</f>
        <v>0</v>
      </c>
      <c r="K520" s="124" t="s">
        <v>129</v>
      </c>
      <c r="L520" s="31"/>
      <c r="M520" s="129" t="s">
        <v>19</v>
      </c>
      <c r="N520" s="130" t="s">
        <v>42</v>
      </c>
      <c r="P520" s="131">
        <f>O520*H520</f>
        <v>0</v>
      </c>
      <c r="Q520" s="131">
        <v>0</v>
      </c>
      <c r="R520" s="131">
        <f>Q520*H520</f>
        <v>0</v>
      </c>
      <c r="S520" s="131">
        <v>0</v>
      </c>
      <c r="T520" s="132">
        <f>S520*H520</f>
        <v>0</v>
      </c>
      <c r="AR520" s="133" t="s">
        <v>527</v>
      </c>
      <c r="AT520" s="133" t="s">
        <v>125</v>
      </c>
      <c r="AU520" s="133" t="s">
        <v>81</v>
      </c>
      <c r="AY520" s="16" t="s">
        <v>122</v>
      </c>
      <c r="BE520" s="134">
        <f>IF(N520="základní",J520,0)</f>
        <v>0</v>
      </c>
      <c r="BF520" s="134">
        <f>IF(N520="snížená",J520,0)</f>
        <v>0</v>
      </c>
      <c r="BG520" s="134">
        <f>IF(N520="zákl. přenesená",J520,0)</f>
        <v>0</v>
      </c>
      <c r="BH520" s="134">
        <f>IF(N520="sníž. přenesená",J520,0)</f>
        <v>0</v>
      </c>
      <c r="BI520" s="134">
        <f>IF(N520="nulová",J520,0)</f>
        <v>0</v>
      </c>
      <c r="BJ520" s="16" t="s">
        <v>79</v>
      </c>
      <c r="BK520" s="134">
        <f>ROUND(I520*H520,2)</f>
        <v>0</v>
      </c>
      <c r="BL520" s="16" t="s">
        <v>527</v>
      </c>
      <c r="BM520" s="133" t="s">
        <v>817</v>
      </c>
    </row>
    <row r="521" spans="2:65" s="1" customFormat="1" ht="10.199999999999999">
      <c r="B521" s="31"/>
      <c r="D521" s="135" t="s">
        <v>132</v>
      </c>
      <c r="F521" s="136" t="s">
        <v>818</v>
      </c>
      <c r="I521" s="137"/>
      <c r="L521" s="31"/>
      <c r="M521" s="138"/>
      <c r="T521" s="52"/>
      <c r="AT521" s="16" t="s">
        <v>132</v>
      </c>
      <c r="AU521" s="16" t="s">
        <v>81</v>
      </c>
    </row>
    <row r="522" spans="2:65" s="1" customFormat="1" ht="10.199999999999999">
      <c r="B522" s="31"/>
      <c r="D522" s="139" t="s">
        <v>134</v>
      </c>
      <c r="F522" s="140" t="s">
        <v>819</v>
      </c>
      <c r="I522" s="137"/>
      <c r="L522" s="31"/>
      <c r="M522" s="138"/>
      <c r="T522" s="52"/>
      <c r="AT522" s="16" t="s">
        <v>134</v>
      </c>
      <c r="AU522" s="16" t="s">
        <v>81</v>
      </c>
    </row>
    <row r="523" spans="2:65" s="1" customFormat="1" ht="28.8">
      <c r="B523" s="31"/>
      <c r="D523" s="135" t="s">
        <v>148</v>
      </c>
      <c r="F523" s="148" t="s">
        <v>820</v>
      </c>
      <c r="I523" s="137"/>
      <c r="L523" s="31"/>
      <c r="M523" s="138"/>
      <c r="T523" s="52"/>
      <c r="AT523" s="16" t="s">
        <v>148</v>
      </c>
      <c r="AU523" s="16" t="s">
        <v>81</v>
      </c>
    </row>
    <row r="524" spans="2:65" s="12" customFormat="1" ht="10.199999999999999">
      <c r="B524" s="141"/>
      <c r="D524" s="135" t="s">
        <v>136</v>
      </c>
      <c r="E524" s="142" t="s">
        <v>19</v>
      </c>
      <c r="F524" s="143" t="s">
        <v>821</v>
      </c>
      <c r="H524" s="144">
        <v>2</v>
      </c>
      <c r="I524" s="145"/>
      <c r="L524" s="141"/>
      <c r="M524" s="146"/>
      <c r="T524" s="147"/>
      <c r="AT524" s="142" t="s">
        <v>136</v>
      </c>
      <c r="AU524" s="142" t="s">
        <v>81</v>
      </c>
      <c r="AV524" s="12" t="s">
        <v>81</v>
      </c>
      <c r="AW524" s="12" t="s">
        <v>32</v>
      </c>
      <c r="AX524" s="12" t="s">
        <v>79</v>
      </c>
      <c r="AY524" s="142" t="s">
        <v>122</v>
      </c>
    </row>
    <row r="525" spans="2:65" s="1" customFormat="1" ht="16.5" customHeight="1">
      <c r="B525" s="31"/>
      <c r="C525" s="156" t="s">
        <v>822</v>
      </c>
      <c r="D525" s="156" t="s">
        <v>208</v>
      </c>
      <c r="E525" s="157" t="s">
        <v>823</v>
      </c>
      <c r="F525" s="158" t="s">
        <v>824</v>
      </c>
      <c r="G525" s="159" t="s">
        <v>143</v>
      </c>
      <c r="H525" s="160">
        <v>2</v>
      </c>
      <c r="I525" s="161"/>
      <c r="J525" s="162">
        <f>ROUND(I525*H525,2)</f>
        <v>0</v>
      </c>
      <c r="K525" s="158" t="s">
        <v>129</v>
      </c>
      <c r="L525" s="163"/>
      <c r="M525" s="164" t="s">
        <v>19</v>
      </c>
      <c r="N525" s="165" t="s">
        <v>42</v>
      </c>
      <c r="P525" s="131">
        <f>O525*H525</f>
        <v>0</v>
      </c>
      <c r="Q525" s="131">
        <v>8.0000000000000002E-3</v>
      </c>
      <c r="R525" s="131">
        <f>Q525*H525</f>
        <v>1.6E-2</v>
      </c>
      <c r="S525" s="131">
        <v>0</v>
      </c>
      <c r="T525" s="132">
        <f>S525*H525</f>
        <v>0</v>
      </c>
      <c r="AR525" s="133" t="s">
        <v>657</v>
      </c>
      <c r="AT525" s="133" t="s">
        <v>208</v>
      </c>
      <c r="AU525" s="133" t="s">
        <v>81</v>
      </c>
      <c r="AY525" s="16" t="s">
        <v>122</v>
      </c>
      <c r="BE525" s="134">
        <f>IF(N525="základní",J525,0)</f>
        <v>0</v>
      </c>
      <c r="BF525" s="134">
        <f>IF(N525="snížená",J525,0)</f>
        <v>0</v>
      </c>
      <c r="BG525" s="134">
        <f>IF(N525="zákl. přenesená",J525,0)</f>
        <v>0</v>
      </c>
      <c r="BH525" s="134">
        <f>IF(N525="sníž. přenesená",J525,0)</f>
        <v>0</v>
      </c>
      <c r="BI525" s="134">
        <f>IF(N525="nulová",J525,0)</f>
        <v>0</v>
      </c>
      <c r="BJ525" s="16" t="s">
        <v>79</v>
      </c>
      <c r="BK525" s="134">
        <f>ROUND(I525*H525,2)</f>
        <v>0</v>
      </c>
      <c r="BL525" s="16" t="s">
        <v>657</v>
      </c>
      <c r="BM525" s="133" t="s">
        <v>825</v>
      </c>
    </row>
    <row r="526" spans="2:65" s="1" customFormat="1" ht="10.199999999999999">
      <c r="B526" s="31"/>
      <c r="D526" s="135" t="s">
        <v>132</v>
      </c>
      <c r="F526" s="136" t="s">
        <v>824</v>
      </c>
      <c r="I526" s="137"/>
      <c r="L526" s="31"/>
      <c r="M526" s="138"/>
      <c r="T526" s="52"/>
      <c r="AT526" s="16" t="s">
        <v>132</v>
      </c>
      <c r="AU526" s="16" t="s">
        <v>81</v>
      </c>
    </row>
    <row r="527" spans="2:65" s="1" customFormat="1" ht="16.5" customHeight="1">
      <c r="B527" s="31"/>
      <c r="C527" s="122" t="s">
        <v>826</v>
      </c>
      <c r="D527" s="122" t="s">
        <v>125</v>
      </c>
      <c r="E527" s="123" t="s">
        <v>827</v>
      </c>
      <c r="F527" s="124" t="s">
        <v>828</v>
      </c>
      <c r="G527" s="125" t="s">
        <v>143</v>
      </c>
      <c r="H527" s="126">
        <v>9</v>
      </c>
      <c r="I527" s="127"/>
      <c r="J527" s="128">
        <f>ROUND(I527*H527,2)</f>
        <v>0</v>
      </c>
      <c r="K527" s="124" t="s">
        <v>129</v>
      </c>
      <c r="L527" s="31"/>
      <c r="M527" s="129" t="s">
        <v>19</v>
      </c>
      <c r="N527" s="130" t="s">
        <v>42</v>
      </c>
      <c r="P527" s="131">
        <f>O527*H527</f>
        <v>0</v>
      </c>
      <c r="Q527" s="131">
        <v>0</v>
      </c>
      <c r="R527" s="131">
        <f>Q527*H527</f>
        <v>0</v>
      </c>
      <c r="S527" s="131">
        <v>0</v>
      </c>
      <c r="T527" s="132">
        <f>S527*H527</f>
        <v>0</v>
      </c>
      <c r="AR527" s="133" t="s">
        <v>527</v>
      </c>
      <c r="AT527" s="133" t="s">
        <v>125</v>
      </c>
      <c r="AU527" s="133" t="s">
        <v>81</v>
      </c>
      <c r="AY527" s="16" t="s">
        <v>122</v>
      </c>
      <c r="BE527" s="134">
        <f>IF(N527="základní",J527,0)</f>
        <v>0</v>
      </c>
      <c r="BF527" s="134">
        <f>IF(N527="snížená",J527,0)</f>
        <v>0</v>
      </c>
      <c r="BG527" s="134">
        <f>IF(N527="zákl. přenesená",J527,0)</f>
        <v>0</v>
      </c>
      <c r="BH527" s="134">
        <f>IF(N527="sníž. přenesená",J527,0)</f>
        <v>0</v>
      </c>
      <c r="BI527" s="134">
        <f>IF(N527="nulová",J527,0)</f>
        <v>0</v>
      </c>
      <c r="BJ527" s="16" t="s">
        <v>79</v>
      </c>
      <c r="BK527" s="134">
        <f>ROUND(I527*H527,2)</f>
        <v>0</v>
      </c>
      <c r="BL527" s="16" t="s">
        <v>527</v>
      </c>
      <c r="BM527" s="133" t="s">
        <v>829</v>
      </c>
    </row>
    <row r="528" spans="2:65" s="1" customFormat="1" ht="19.2">
      <c r="B528" s="31"/>
      <c r="D528" s="135" t="s">
        <v>132</v>
      </c>
      <c r="F528" s="136" t="s">
        <v>830</v>
      </c>
      <c r="I528" s="137"/>
      <c r="L528" s="31"/>
      <c r="M528" s="138"/>
      <c r="T528" s="52"/>
      <c r="AT528" s="16" t="s">
        <v>132</v>
      </c>
      <c r="AU528" s="16" t="s">
        <v>81</v>
      </c>
    </row>
    <row r="529" spans="2:65" s="1" customFormat="1" ht="10.199999999999999">
      <c r="B529" s="31"/>
      <c r="D529" s="139" t="s">
        <v>134</v>
      </c>
      <c r="F529" s="140" t="s">
        <v>831</v>
      </c>
      <c r="I529" s="137"/>
      <c r="L529" s="31"/>
      <c r="M529" s="138"/>
      <c r="T529" s="52"/>
      <c r="AT529" s="16" t="s">
        <v>134</v>
      </c>
      <c r="AU529" s="16" t="s">
        <v>81</v>
      </c>
    </row>
    <row r="530" spans="2:65" s="1" customFormat="1" ht="19.2">
      <c r="B530" s="31"/>
      <c r="D530" s="135" t="s">
        <v>148</v>
      </c>
      <c r="F530" s="148" t="s">
        <v>578</v>
      </c>
      <c r="I530" s="137"/>
      <c r="L530" s="31"/>
      <c r="M530" s="138"/>
      <c r="T530" s="52"/>
      <c r="AT530" s="16" t="s">
        <v>148</v>
      </c>
      <c r="AU530" s="16" t="s">
        <v>81</v>
      </c>
    </row>
    <row r="531" spans="2:65" s="12" customFormat="1" ht="10.199999999999999">
      <c r="B531" s="141"/>
      <c r="D531" s="135" t="s">
        <v>136</v>
      </c>
      <c r="E531" s="142" t="s">
        <v>19</v>
      </c>
      <c r="F531" s="143" t="s">
        <v>832</v>
      </c>
      <c r="H531" s="144">
        <v>9</v>
      </c>
      <c r="I531" s="145"/>
      <c r="L531" s="141"/>
      <c r="M531" s="146"/>
      <c r="T531" s="147"/>
      <c r="AT531" s="142" t="s">
        <v>136</v>
      </c>
      <c r="AU531" s="142" t="s">
        <v>81</v>
      </c>
      <c r="AV531" s="12" t="s">
        <v>81</v>
      </c>
      <c r="AW531" s="12" t="s">
        <v>32</v>
      </c>
      <c r="AX531" s="12" t="s">
        <v>79</v>
      </c>
      <c r="AY531" s="142" t="s">
        <v>122</v>
      </c>
    </row>
    <row r="532" spans="2:65" s="1" customFormat="1" ht="16.5" customHeight="1">
      <c r="B532" s="31"/>
      <c r="C532" s="156" t="s">
        <v>833</v>
      </c>
      <c r="D532" s="156" t="s">
        <v>208</v>
      </c>
      <c r="E532" s="157" t="s">
        <v>834</v>
      </c>
      <c r="F532" s="158" t="s">
        <v>835</v>
      </c>
      <c r="G532" s="159" t="s">
        <v>143</v>
      </c>
      <c r="H532" s="160">
        <v>9</v>
      </c>
      <c r="I532" s="161"/>
      <c r="J532" s="162">
        <f>ROUND(I532*H532,2)</f>
        <v>0</v>
      </c>
      <c r="K532" s="158" t="s">
        <v>129</v>
      </c>
      <c r="L532" s="163"/>
      <c r="M532" s="164" t="s">
        <v>19</v>
      </c>
      <c r="N532" s="165" t="s">
        <v>42</v>
      </c>
      <c r="P532" s="131">
        <f>O532*H532</f>
        <v>0</v>
      </c>
      <c r="Q532" s="131">
        <v>9.58E-3</v>
      </c>
      <c r="R532" s="131">
        <f>Q532*H532</f>
        <v>8.6220000000000005E-2</v>
      </c>
      <c r="S532" s="131">
        <v>0</v>
      </c>
      <c r="T532" s="132">
        <f>S532*H532</f>
        <v>0</v>
      </c>
      <c r="AR532" s="133" t="s">
        <v>657</v>
      </c>
      <c r="AT532" s="133" t="s">
        <v>208</v>
      </c>
      <c r="AU532" s="133" t="s">
        <v>81</v>
      </c>
      <c r="AY532" s="16" t="s">
        <v>122</v>
      </c>
      <c r="BE532" s="134">
        <f>IF(N532="základní",J532,0)</f>
        <v>0</v>
      </c>
      <c r="BF532" s="134">
        <f>IF(N532="snížená",J532,0)</f>
        <v>0</v>
      </c>
      <c r="BG532" s="134">
        <f>IF(N532="zákl. přenesená",J532,0)</f>
        <v>0</v>
      </c>
      <c r="BH532" s="134">
        <f>IF(N532="sníž. přenesená",J532,0)</f>
        <v>0</v>
      </c>
      <c r="BI532" s="134">
        <f>IF(N532="nulová",J532,0)</f>
        <v>0</v>
      </c>
      <c r="BJ532" s="16" t="s">
        <v>79</v>
      </c>
      <c r="BK532" s="134">
        <f>ROUND(I532*H532,2)</f>
        <v>0</v>
      </c>
      <c r="BL532" s="16" t="s">
        <v>657</v>
      </c>
      <c r="BM532" s="133" t="s">
        <v>836</v>
      </c>
    </row>
    <row r="533" spans="2:65" s="1" customFormat="1" ht="10.199999999999999">
      <c r="B533" s="31"/>
      <c r="D533" s="135" t="s">
        <v>132</v>
      </c>
      <c r="F533" s="136" t="s">
        <v>835</v>
      </c>
      <c r="I533" s="137"/>
      <c r="L533" s="31"/>
      <c r="M533" s="138"/>
      <c r="T533" s="52"/>
      <c r="AT533" s="16" t="s">
        <v>132</v>
      </c>
      <c r="AU533" s="16" t="s">
        <v>81</v>
      </c>
    </row>
    <row r="534" spans="2:65" s="1" customFormat="1" ht="16.5" customHeight="1">
      <c r="B534" s="31"/>
      <c r="C534" s="122" t="s">
        <v>837</v>
      </c>
      <c r="D534" s="122" t="s">
        <v>125</v>
      </c>
      <c r="E534" s="123" t="s">
        <v>838</v>
      </c>
      <c r="F534" s="124" t="s">
        <v>839</v>
      </c>
      <c r="G534" s="125" t="s">
        <v>143</v>
      </c>
      <c r="H534" s="126">
        <v>9</v>
      </c>
      <c r="I534" s="127"/>
      <c r="J534" s="128">
        <f>ROUND(I534*H534,2)</f>
        <v>0</v>
      </c>
      <c r="K534" s="124" t="s">
        <v>129</v>
      </c>
      <c r="L534" s="31"/>
      <c r="M534" s="129" t="s">
        <v>19</v>
      </c>
      <c r="N534" s="130" t="s">
        <v>42</v>
      </c>
      <c r="P534" s="131">
        <f>O534*H534</f>
        <v>0</v>
      </c>
      <c r="Q534" s="131">
        <v>0</v>
      </c>
      <c r="R534" s="131">
        <f>Q534*H534</f>
        <v>0</v>
      </c>
      <c r="S534" s="131">
        <v>0</v>
      </c>
      <c r="T534" s="132">
        <f>S534*H534</f>
        <v>0</v>
      </c>
      <c r="AR534" s="133" t="s">
        <v>527</v>
      </c>
      <c r="AT534" s="133" t="s">
        <v>125</v>
      </c>
      <c r="AU534" s="133" t="s">
        <v>81</v>
      </c>
      <c r="AY534" s="16" t="s">
        <v>122</v>
      </c>
      <c r="BE534" s="134">
        <f>IF(N534="základní",J534,0)</f>
        <v>0</v>
      </c>
      <c r="BF534" s="134">
        <f>IF(N534="snížená",J534,0)</f>
        <v>0</v>
      </c>
      <c r="BG534" s="134">
        <f>IF(N534="zákl. přenesená",J534,0)</f>
        <v>0</v>
      </c>
      <c r="BH534" s="134">
        <f>IF(N534="sníž. přenesená",J534,0)</f>
        <v>0</v>
      </c>
      <c r="BI534" s="134">
        <f>IF(N534="nulová",J534,0)</f>
        <v>0</v>
      </c>
      <c r="BJ534" s="16" t="s">
        <v>79</v>
      </c>
      <c r="BK534" s="134">
        <f>ROUND(I534*H534,2)</f>
        <v>0</v>
      </c>
      <c r="BL534" s="16" t="s">
        <v>527</v>
      </c>
      <c r="BM534" s="133" t="s">
        <v>840</v>
      </c>
    </row>
    <row r="535" spans="2:65" s="1" customFormat="1" ht="19.2">
      <c r="B535" s="31"/>
      <c r="D535" s="135" t="s">
        <v>132</v>
      </c>
      <c r="F535" s="136" t="s">
        <v>841</v>
      </c>
      <c r="I535" s="137"/>
      <c r="L535" s="31"/>
      <c r="M535" s="138"/>
      <c r="T535" s="52"/>
      <c r="AT535" s="16" t="s">
        <v>132</v>
      </c>
      <c r="AU535" s="16" t="s">
        <v>81</v>
      </c>
    </row>
    <row r="536" spans="2:65" s="1" customFormat="1" ht="10.199999999999999">
      <c r="B536" s="31"/>
      <c r="D536" s="139" t="s">
        <v>134</v>
      </c>
      <c r="F536" s="140" t="s">
        <v>842</v>
      </c>
      <c r="I536" s="137"/>
      <c r="L536" s="31"/>
      <c r="M536" s="138"/>
      <c r="T536" s="52"/>
      <c r="AT536" s="16" t="s">
        <v>134</v>
      </c>
      <c r="AU536" s="16" t="s">
        <v>81</v>
      </c>
    </row>
    <row r="537" spans="2:65" s="1" customFormat="1" ht="28.8">
      <c r="B537" s="31"/>
      <c r="D537" s="135" t="s">
        <v>148</v>
      </c>
      <c r="F537" s="148" t="s">
        <v>843</v>
      </c>
      <c r="I537" s="137"/>
      <c r="L537" s="31"/>
      <c r="M537" s="138"/>
      <c r="T537" s="52"/>
      <c r="AT537" s="16" t="s">
        <v>148</v>
      </c>
      <c r="AU537" s="16" t="s">
        <v>81</v>
      </c>
    </row>
    <row r="538" spans="2:65" s="12" customFormat="1" ht="10.199999999999999">
      <c r="B538" s="141"/>
      <c r="D538" s="135" t="s">
        <v>136</v>
      </c>
      <c r="E538" s="142" t="s">
        <v>19</v>
      </c>
      <c r="F538" s="143" t="s">
        <v>844</v>
      </c>
      <c r="H538" s="144">
        <v>9</v>
      </c>
      <c r="I538" s="145"/>
      <c r="L538" s="141"/>
      <c r="M538" s="146"/>
      <c r="T538" s="147"/>
      <c r="AT538" s="142" t="s">
        <v>136</v>
      </c>
      <c r="AU538" s="142" t="s">
        <v>81</v>
      </c>
      <c r="AV538" s="12" t="s">
        <v>81</v>
      </c>
      <c r="AW538" s="12" t="s">
        <v>32</v>
      </c>
      <c r="AX538" s="12" t="s">
        <v>79</v>
      </c>
      <c r="AY538" s="142" t="s">
        <v>122</v>
      </c>
    </row>
    <row r="539" spans="2:65" s="1" customFormat="1" ht="16.5" customHeight="1">
      <c r="B539" s="31"/>
      <c r="C539" s="156" t="s">
        <v>845</v>
      </c>
      <c r="D539" s="156" t="s">
        <v>208</v>
      </c>
      <c r="E539" s="157" t="s">
        <v>846</v>
      </c>
      <c r="F539" s="158" t="s">
        <v>847</v>
      </c>
      <c r="G539" s="159" t="s">
        <v>143</v>
      </c>
      <c r="H539" s="160">
        <v>9</v>
      </c>
      <c r="I539" s="161"/>
      <c r="J539" s="162">
        <f>ROUND(I539*H539,2)</f>
        <v>0</v>
      </c>
      <c r="K539" s="158" t="s">
        <v>129</v>
      </c>
      <c r="L539" s="163"/>
      <c r="M539" s="164" t="s">
        <v>19</v>
      </c>
      <c r="N539" s="165" t="s">
        <v>42</v>
      </c>
      <c r="P539" s="131">
        <f>O539*H539</f>
        <v>0</v>
      </c>
      <c r="Q539" s="131">
        <v>3.0000000000000001E-3</v>
      </c>
      <c r="R539" s="131">
        <f>Q539*H539</f>
        <v>2.7E-2</v>
      </c>
      <c r="S539" s="131">
        <v>0</v>
      </c>
      <c r="T539" s="132">
        <f>S539*H539</f>
        <v>0</v>
      </c>
      <c r="AR539" s="133" t="s">
        <v>657</v>
      </c>
      <c r="AT539" s="133" t="s">
        <v>208</v>
      </c>
      <c r="AU539" s="133" t="s">
        <v>81</v>
      </c>
      <c r="AY539" s="16" t="s">
        <v>122</v>
      </c>
      <c r="BE539" s="134">
        <f>IF(N539="základní",J539,0)</f>
        <v>0</v>
      </c>
      <c r="BF539" s="134">
        <f>IF(N539="snížená",J539,0)</f>
        <v>0</v>
      </c>
      <c r="BG539" s="134">
        <f>IF(N539="zákl. přenesená",J539,0)</f>
        <v>0</v>
      </c>
      <c r="BH539" s="134">
        <f>IF(N539="sníž. přenesená",J539,0)</f>
        <v>0</v>
      </c>
      <c r="BI539" s="134">
        <f>IF(N539="nulová",J539,0)</f>
        <v>0</v>
      </c>
      <c r="BJ539" s="16" t="s">
        <v>79</v>
      </c>
      <c r="BK539" s="134">
        <f>ROUND(I539*H539,2)</f>
        <v>0</v>
      </c>
      <c r="BL539" s="16" t="s">
        <v>657</v>
      </c>
      <c r="BM539" s="133" t="s">
        <v>848</v>
      </c>
    </row>
    <row r="540" spans="2:65" s="1" customFormat="1" ht="10.199999999999999">
      <c r="B540" s="31"/>
      <c r="D540" s="135" t="s">
        <v>132</v>
      </c>
      <c r="F540" s="136" t="s">
        <v>847</v>
      </c>
      <c r="I540" s="137"/>
      <c r="L540" s="31"/>
      <c r="M540" s="138"/>
      <c r="T540" s="52"/>
      <c r="AT540" s="16" t="s">
        <v>132</v>
      </c>
      <c r="AU540" s="16" t="s">
        <v>81</v>
      </c>
    </row>
    <row r="541" spans="2:65" s="1" customFormat="1" ht="21.75" customHeight="1">
      <c r="B541" s="31"/>
      <c r="C541" s="122" t="s">
        <v>849</v>
      </c>
      <c r="D541" s="122" t="s">
        <v>125</v>
      </c>
      <c r="E541" s="123" t="s">
        <v>850</v>
      </c>
      <c r="F541" s="124" t="s">
        <v>851</v>
      </c>
      <c r="G541" s="125" t="s">
        <v>143</v>
      </c>
      <c r="H541" s="126">
        <v>22.5</v>
      </c>
      <c r="I541" s="127"/>
      <c r="J541" s="128">
        <f>ROUND(I541*H541,2)</f>
        <v>0</v>
      </c>
      <c r="K541" s="124" t="s">
        <v>129</v>
      </c>
      <c r="L541" s="31"/>
      <c r="M541" s="129" t="s">
        <v>19</v>
      </c>
      <c r="N541" s="130" t="s">
        <v>42</v>
      </c>
      <c r="P541" s="131">
        <f>O541*H541</f>
        <v>0</v>
      </c>
      <c r="Q541" s="131">
        <v>0</v>
      </c>
      <c r="R541" s="131">
        <f>Q541*H541</f>
        <v>0</v>
      </c>
      <c r="S541" s="131">
        <v>0</v>
      </c>
      <c r="T541" s="132">
        <f>S541*H541</f>
        <v>0</v>
      </c>
      <c r="AR541" s="133" t="s">
        <v>527</v>
      </c>
      <c r="AT541" s="133" t="s">
        <v>125</v>
      </c>
      <c r="AU541" s="133" t="s">
        <v>81</v>
      </c>
      <c r="AY541" s="16" t="s">
        <v>122</v>
      </c>
      <c r="BE541" s="134">
        <f>IF(N541="základní",J541,0)</f>
        <v>0</v>
      </c>
      <c r="BF541" s="134">
        <f>IF(N541="snížená",J541,0)</f>
        <v>0</v>
      </c>
      <c r="BG541" s="134">
        <f>IF(N541="zákl. přenesená",J541,0)</f>
        <v>0</v>
      </c>
      <c r="BH541" s="134">
        <f>IF(N541="sníž. přenesená",J541,0)</f>
        <v>0</v>
      </c>
      <c r="BI541" s="134">
        <f>IF(N541="nulová",J541,0)</f>
        <v>0</v>
      </c>
      <c r="BJ541" s="16" t="s">
        <v>79</v>
      </c>
      <c r="BK541" s="134">
        <f>ROUND(I541*H541,2)</f>
        <v>0</v>
      </c>
      <c r="BL541" s="16" t="s">
        <v>527</v>
      </c>
      <c r="BM541" s="133" t="s">
        <v>852</v>
      </c>
    </row>
    <row r="542" spans="2:65" s="1" customFormat="1" ht="19.2">
      <c r="B542" s="31"/>
      <c r="D542" s="135" t="s">
        <v>132</v>
      </c>
      <c r="F542" s="136" t="s">
        <v>853</v>
      </c>
      <c r="I542" s="137"/>
      <c r="L542" s="31"/>
      <c r="M542" s="138"/>
      <c r="T542" s="52"/>
      <c r="AT542" s="16" t="s">
        <v>132</v>
      </c>
      <c r="AU542" s="16" t="s">
        <v>81</v>
      </c>
    </row>
    <row r="543" spans="2:65" s="1" customFormat="1" ht="10.199999999999999">
      <c r="B543" s="31"/>
      <c r="D543" s="139" t="s">
        <v>134</v>
      </c>
      <c r="F543" s="140" t="s">
        <v>854</v>
      </c>
      <c r="I543" s="137"/>
      <c r="L543" s="31"/>
      <c r="M543" s="138"/>
      <c r="T543" s="52"/>
      <c r="AT543" s="16" t="s">
        <v>134</v>
      </c>
      <c r="AU543" s="16" t="s">
        <v>81</v>
      </c>
    </row>
    <row r="544" spans="2:65" s="1" customFormat="1" ht="28.8">
      <c r="B544" s="31"/>
      <c r="D544" s="135" t="s">
        <v>148</v>
      </c>
      <c r="F544" s="148" t="s">
        <v>855</v>
      </c>
      <c r="I544" s="137"/>
      <c r="L544" s="31"/>
      <c r="M544" s="138"/>
      <c r="T544" s="52"/>
      <c r="AT544" s="16" t="s">
        <v>148</v>
      </c>
      <c r="AU544" s="16" t="s">
        <v>81</v>
      </c>
    </row>
    <row r="545" spans="2:65" s="12" customFormat="1" ht="10.199999999999999">
      <c r="B545" s="141"/>
      <c r="D545" s="135" t="s">
        <v>136</v>
      </c>
      <c r="E545" s="142" t="s">
        <v>19</v>
      </c>
      <c r="F545" s="143" t="s">
        <v>856</v>
      </c>
      <c r="H545" s="144">
        <v>22.5</v>
      </c>
      <c r="I545" s="145"/>
      <c r="L545" s="141"/>
      <c r="M545" s="146"/>
      <c r="T545" s="147"/>
      <c r="AT545" s="142" t="s">
        <v>136</v>
      </c>
      <c r="AU545" s="142" t="s">
        <v>81</v>
      </c>
      <c r="AV545" s="12" t="s">
        <v>81</v>
      </c>
      <c r="AW545" s="12" t="s">
        <v>32</v>
      </c>
      <c r="AX545" s="12" t="s">
        <v>79</v>
      </c>
      <c r="AY545" s="142" t="s">
        <v>122</v>
      </c>
    </row>
    <row r="546" spans="2:65" s="1" customFormat="1" ht="16.5" customHeight="1">
      <c r="B546" s="31"/>
      <c r="C546" s="156" t="s">
        <v>857</v>
      </c>
      <c r="D546" s="156" t="s">
        <v>208</v>
      </c>
      <c r="E546" s="157" t="s">
        <v>858</v>
      </c>
      <c r="F546" s="158" t="s">
        <v>859</v>
      </c>
      <c r="G546" s="159" t="s">
        <v>143</v>
      </c>
      <c r="H546" s="160">
        <v>22.5</v>
      </c>
      <c r="I546" s="161"/>
      <c r="J546" s="162">
        <f>ROUND(I546*H546,2)</f>
        <v>0</v>
      </c>
      <c r="K546" s="158" t="s">
        <v>129</v>
      </c>
      <c r="L546" s="163"/>
      <c r="M546" s="164" t="s">
        <v>19</v>
      </c>
      <c r="N546" s="165" t="s">
        <v>42</v>
      </c>
      <c r="P546" s="131">
        <f>O546*H546</f>
        <v>0</v>
      </c>
      <c r="Q546" s="131">
        <v>1.1000000000000001E-3</v>
      </c>
      <c r="R546" s="131">
        <f>Q546*H546</f>
        <v>2.4750000000000001E-2</v>
      </c>
      <c r="S546" s="131">
        <v>0</v>
      </c>
      <c r="T546" s="132">
        <f>S546*H546</f>
        <v>0</v>
      </c>
      <c r="AR546" s="133" t="s">
        <v>657</v>
      </c>
      <c r="AT546" s="133" t="s">
        <v>208</v>
      </c>
      <c r="AU546" s="133" t="s">
        <v>81</v>
      </c>
      <c r="AY546" s="16" t="s">
        <v>122</v>
      </c>
      <c r="BE546" s="134">
        <f>IF(N546="základní",J546,0)</f>
        <v>0</v>
      </c>
      <c r="BF546" s="134">
        <f>IF(N546="snížená",J546,0)</f>
        <v>0</v>
      </c>
      <c r="BG546" s="134">
        <f>IF(N546="zákl. přenesená",J546,0)</f>
        <v>0</v>
      </c>
      <c r="BH546" s="134">
        <f>IF(N546="sníž. přenesená",J546,0)</f>
        <v>0</v>
      </c>
      <c r="BI546" s="134">
        <f>IF(N546="nulová",J546,0)</f>
        <v>0</v>
      </c>
      <c r="BJ546" s="16" t="s">
        <v>79</v>
      </c>
      <c r="BK546" s="134">
        <f>ROUND(I546*H546,2)</f>
        <v>0</v>
      </c>
      <c r="BL546" s="16" t="s">
        <v>657</v>
      </c>
      <c r="BM546" s="133" t="s">
        <v>860</v>
      </c>
    </row>
    <row r="547" spans="2:65" s="1" customFormat="1" ht="10.199999999999999">
      <c r="B547" s="31"/>
      <c r="D547" s="135" t="s">
        <v>132</v>
      </c>
      <c r="F547" s="136" t="s">
        <v>859</v>
      </c>
      <c r="I547" s="137"/>
      <c r="L547" s="31"/>
      <c r="M547" s="138"/>
      <c r="T547" s="52"/>
      <c r="AT547" s="16" t="s">
        <v>132</v>
      </c>
      <c r="AU547" s="16" t="s">
        <v>81</v>
      </c>
    </row>
    <row r="548" spans="2:65" s="1" customFormat="1" ht="16.5" customHeight="1">
      <c r="B548" s="31"/>
      <c r="C548" s="122" t="s">
        <v>861</v>
      </c>
      <c r="D548" s="122" t="s">
        <v>125</v>
      </c>
      <c r="E548" s="123" t="s">
        <v>862</v>
      </c>
      <c r="F548" s="124" t="s">
        <v>641</v>
      </c>
      <c r="G548" s="125" t="s">
        <v>143</v>
      </c>
      <c r="H548" s="126">
        <v>9</v>
      </c>
      <c r="I548" s="127"/>
      <c r="J548" s="128">
        <f>ROUND(I548*H548,2)</f>
        <v>0</v>
      </c>
      <c r="K548" s="124" t="s">
        <v>129</v>
      </c>
      <c r="L548" s="31"/>
      <c r="M548" s="129" t="s">
        <v>19</v>
      </c>
      <c r="N548" s="130" t="s">
        <v>42</v>
      </c>
      <c r="P548" s="131">
        <f>O548*H548</f>
        <v>0</v>
      </c>
      <c r="Q548" s="131">
        <v>0</v>
      </c>
      <c r="R548" s="131">
        <f>Q548*H548</f>
        <v>0</v>
      </c>
      <c r="S548" s="131">
        <v>0</v>
      </c>
      <c r="T548" s="132">
        <f>S548*H548</f>
        <v>0</v>
      </c>
      <c r="AR548" s="133" t="s">
        <v>527</v>
      </c>
      <c r="AT548" s="133" t="s">
        <v>125</v>
      </c>
      <c r="AU548" s="133" t="s">
        <v>81</v>
      </c>
      <c r="AY548" s="16" t="s">
        <v>122</v>
      </c>
      <c r="BE548" s="134">
        <f>IF(N548="základní",J548,0)</f>
        <v>0</v>
      </c>
      <c r="BF548" s="134">
        <f>IF(N548="snížená",J548,0)</f>
        <v>0</v>
      </c>
      <c r="BG548" s="134">
        <f>IF(N548="zákl. přenesená",J548,0)</f>
        <v>0</v>
      </c>
      <c r="BH548" s="134">
        <f>IF(N548="sníž. přenesená",J548,0)</f>
        <v>0</v>
      </c>
      <c r="BI548" s="134">
        <f>IF(N548="nulová",J548,0)</f>
        <v>0</v>
      </c>
      <c r="BJ548" s="16" t="s">
        <v>79</v>
      </c>
      <c r="BK548" s="134">
        <f>ROUND(I548*H548,2)</f>
        <v>0</v>
      </c>
      <c r="BL548" s="16" t="s">
        <v>527</v>
      </c>
      <c r="BM548" s="133" t="s">
        <v>863</v>
      </c>
    </row>
    <row r="549" spans="2:65" s="1" customFormat="1" ht="19.2">
      <c r="B549" s="31"/>
      <c r="D549" s="135" t="s">
        <v>132</v>
      </c>
      <c r="F549" s="136" t="s">
        <v>864</v>
      </c>
      <c r="I549" s="137"/>
      <c r="L549" s="31"/>
      <c r="M549" s="138"/>
      <c r="T549" s="52"/>
      <c r="AT549" s="16" t="s">
        <v>132</v>
      </c>
      <c r="AU549" s="16" t="s">
        <v>81</v>
      </c>
    </row>
    <row r="550" spans="2:65" s="1" customFormat="1" ht="10.199999999999999">
      <c r="B550" s="31"/>
      <c r="D550" s="139" t="s">
        <v>134</v>
      </c>
      <c r="F550" s="140" t="s">
        <v>865</v>
      </c>
      <c r="I550" s="137"/>
      <c r="L550" s="31"/>
      <c r="M550" s="138"/>
      <c r="T550" s="52"/>
      <c r="AT550" s="16" t="s">
        <v>134</v>
      </c>
      <c r="AU550" s="16" t="s">
        <v>81</v>
      </c>
    </row>
    <row r="551" spans="2:65" s="1" customFormat="1" ht="28.8">
      <c r="B551" s="31"/>
      <c r="D551" s="135" t="s">
        <v>148</v>
      </c>
      <c r="F551" s="148" t="s">
        <v>866</v>
      </c>
      <c r="I551" s="137"/>
      <c r="L551" s="31"/>
      <c r="M551" s="138"/>
      <c r="T551" s="52"/>
      <c r="AT551" s="16" t="s">
        <v>148</v>
      </c>
      <c r="AU551" s="16" t="s">
        <v>81</v>
      </c>
    </row>
    <row r="552" spans="2:65" s="12" customFormat="1" ht="10.199999999999999">
      <c r="B552" s="141"/>
      <c r="D552" s="135" t="s">
        <v>136</v>
      </c>
      <c r="E552" s="142" t="s">
        <v>19</v>
      </c>
      <c r="F552" s="143" t="s">
        <v>867</v>
      </c>
      <c r="H552" s="144">
        <v>9</v>
      </c>
      <c r="I552" s="145"/>
      <c r="L552" s="141"/>
      <c r="M552" s="146"/>
      <c r="T552" s="147"/>
      <c r="AT552" s="142" t="s">
        <v>136</v>
      </c>
      <c r="AU552" s="142" t="s">
        <v>81</v>
      </c>
      <c r="AV552" s="12" t="s">
        <v>81</v>
      </c>
      <c r="AW552" s="12" t="s">
        <v>32</v>
      </c>
      <c r="AX552" s="12" t="s">
        <v>79</v>
      </c>
      <c r="AY552" s="142" t="s">
        <v>122</v>
      </c>
    </row>
    <row r="553" spans="2:65" s="1" customFormat="1" ht="16.5" customHeight="1">
      <c r="B553" s="31"/>
      <c r="C553" s="122" t="s">
        <v>868</v>
      </c>
      <c r="D553" s="122" t="s">
        <v>125</v>
      </c>
      <c r="E553" s="123" t="s">
        <v>869</v>
      </c>
      <c r="F553" s="124" t="s">
        <v>870</v>
      </c>
      <c r="G553" s="125" t="s">
        <v>143</v>
      </c>
      <c r="H553" s="126">
        <v>8</v>
      </c>
      <c r="I553" s="127"/>
      <c r="J553" s="128">
        <f>ROUND(I553*H553,2)</f>
        <v>0</v>
      </c>
      <c r="K553" s="124" t="s">
        <v>129</v>
      </c>
      <c r="L553" s="31"/>
      <c r="M553" s="129" t="s">
        <v>19</v>
      </c>
      <c r="N553" s="130" t="s">
        <v>42</v>
      </c>
      <c r="P553" s="131">
        <f>O553*H553</f>
        <v>0</v>
      </c>
      <c r="Q553" s="131">
        <v>0</v>
      </c>
      <c r="R553" s="131">
        <f>Q553*H553</f>
        <v>0</v>
      </c>
      <c r="S553" s="131">
        <v>0</v>
      </c>
      <c r="T553" s="132">
        <f>S553*H553</f>
        <v>0</v>
      </c>
      <c r="AR553" s="133" t="s">
        <v>527</v>
      </c>
      <c r="AT553" s="133" t="s">
        <v>125</v>
      </c>
      <c r="AU553" s="133" t="s">
        <v>81</v>
      </c>
      <c r="AY553" s="16" t="s">
        <v>122</v>
      </c>
      <c r="BE553" s="134">
        <f>IF(N553="základní",J553,0)</f>
        <v>0</v>
      </c>
      <c r="BF553" s="134">
        <f>IF(N553="snížená",J553,0)</f>
        <v>0</v>
      </c>
      <c r="BG553" s="134">
        <f>IF(N553="zákl. přenesená",J553,0)</f>
        <v>0</v>
      </c>
      <c r="BH553" s="134">
        <f>IF(N553="sníž. přenesená",J553,0)</f>
        <v>0</v>
      </c>
      <c r="BI553" s="134">
        <f>IF(N553="nulová",J553,0)</f>
        <v>0</v>
      </c>
      <c r="BJ553" s="16" t="s">
        <v>79</v>
      </c>
      <c r="BK553" s="134">
        <f>ROUND(I553*H553,2)</f>
        <v>0</v>
      </c>
      <c r="BL553" s="16" t="s">
        <v>527</v>
      </c>
      <c r="BM553" s="133" t="s">
        <v>871</v>
      </c>
    </row>
    <row r="554" spans="2:65" s="1" customFormat="1" ht="10.199999999999999">
      <c r="B554" s="31"/>
      <c r="D554" s="135" t="s">
        <v>132</v>
      </c>
      <c r="F554" s="136" t="s">
        <v>872</v>
      </c>
      <c r="I554" s="137"/>
      <c r="L554" s="31"/>
      <c r="M554" s="138"/>
      <c r="T554" s="52"/>
      <c r="AT554" s="16" t="s">
        <v>132</v>
      </c>
      <c r="AU554" s="16" t="s">
        <v>81</v>
      </c>
    </row>
    <row r="555" spans="2:65" s="1" customFormat="1" ht="10.199999999999999">
      <c r="B555" s="31"/>
      <c r="D555" s="139" t="s">
        <v>134</v>
      </c>
      <c r="F555" s="140" t="s">
        <v>873</v>
      </c>
      <c r="I555" s="137"/>
      <c r="L555" s="31"/>
      <c r="M555" s="138"/>
      <c r="T555" s="52"/>
      <c r="AT555" s="16" t="s">
        <v>134</v>
      </c>
      <c r="AU555" s="16" t="s">
        <v>81</v>
      </c>
    </row>
    <row r="556" spans="2:65" s="1" customFormat="1" ht="28.8">
      <c r="B556" s="31"/>
      <c r="D556" s="135" t="s">
        <v>148</v>
      </c>
      <c r="F556" s="148" t="s">
        <v>874</v>
      </c>
      <c r="I556" s="137"/>
      <c r="L556" s="31"/>
      <c r="M556" s="138"/>
      <c r="T556" s="52"/>
      <c r="AT556" s="16" t="s">
        <v>148</v>
      </c>
      <c r="AU556" s="16" t="s">
        <v>81</v>
      </c>
    </row>
    <row r="557" spans="2:65" s="12" customFormat="1" ht="10.199999999999999">
      <c r="B557" s="141"/>
      <c r="D557" s="135" t="s">
        <v>136</v>
      </c>
      <c r="E557" s="142" t="s">
        <v>19</v>
      </c>
      <c r="F557" s="143" t="s">
        <v>875</v>
      </c>
      <c r="H557" s="144">
        <v>8</v>
      </c>
      <c r="I557" s="145"/>
      <c r="L557" s="141"/>
      <c r="M557" s="146"/>
      <c r="T557" s="147"/>
      <c r="AT557" s="142" t="s">
        <v>136</v>
      </c>
      <c r="AU557" s="142" t="s">
        <v>81</v>
      </c>
      <c r="AV557" s="12" t="s">
        <v>81</v>
      </c>
      <c r="AW557" s="12" t="s">
        <v>32</v>
      </c>
      <c r="AX557" s="12" t="s">
        <v>79</v>
      </c>
      <c r="AY557" s="142" t="s">
        <v>122</v>
      </c>
    </row>
    <row r="558" spans="2:65" s="11" customFormat="1" ht="22.8" customHeight="1">
      <c r="B558" s="110"/>
      <c r="D558" s="111" t="s">
        <v>70</v>
      </c>
      <c r="E558" s="120" t="s">
        <v>876</v>
      </c>
      <c r="F558" s="120" t="s">
        <v>877</v>
      </c>
      <c r="I558" s="113"/>
      <c r="J558" s="121">
        <f>BK558</f>
        <v>0</v>
      </c>
      <c r="L558" s="110"/>
      <c r="M558" s="115"/>
      <c r="P558" s="116">
        <f>SUM(P559:P571)</f>
        <v>0</v>
      </c>
      <c r="R558" s="116">
        <f>SUM(R559:R571)</f>
        <v>0</v>
      </c>
      <c r="T558" s="117">
        <f>SUM(T559:T571)</f>
        <v>0</v>
      </c>
      <c r="AR558" s="111" t="s">
        <v>770</v>
      </c>
      <c r="AT558" s="118" t="s">
        <v>70</v>
      </c>
      <c r="AU558" s="118" t="s">
        <v>79</v>
      </c>
      <c r="AY558" s="111" t="s">
        <v>122</v>
      </c>
      <c r="BK558" s="119">
        <f>SUM(BK559:BK571)</f>
        <v>0</v>
      </c>
    </row>
    <row r="559" spans="2:65" s="1" customFormat="1" ht="16.5" customHeight="1">
      <c r="B559" s="31"/>
      <c r="C559" s="122" t="s">
        <v>878</v>
      </c>
      <c r="D559" s="122" t="s">
        <v>125</v>
      </c>
      <c r="E559" s="123" t="s">
        <v>879</v>
      </c>
      <c r="F559" s="124" t="s">
        <v>880</v>
      </c>
      <c r="G559" s="125" t="s">
        <v>143</v>
      </c>
      <c r="H559" s="126">
        <v>4</v>
      </c>
      <c r="I559" s="127"/>
      <c r="J559" s="128">
        <f>ROUND(I559*H559,2)</f>
        <v>0</v>
      </c>
      <c r="K559" s="124" t="s">
        <v>129</v>
      </c>
      <c r="L559" s="31"/>
      <c r="M559" s="129" t="s">
        <v>19</v>
      </c>
      <c r="N559" s="130" t="s">
        <v>42</v>
      </c>
      <c r="P559" s="131">
        <f>O559*H559</f>
        <v>0</v>
      </c>
      <c r="Q559" s="131">
        <v>0</v>
      </c>
      <c r="R559" s="131">
        <f>Q559*H559</f>
        <v>0</v>
      </c>
      <c r="S559" s="131">
        <v>0</v>
      </c>
      <c r="T559" s="132">
        <f>S559*H559</f>
        <v>0</v>
      </c>
      <c r="AR559" s="133" t="s">
        <v>527</v>
      </c>
      <c r="AT559" s="133" t="s">
        <v>125</v>
      </c>
      <c r="AU559" s="133" t="s">
        <v>81</v>
      </c>
      <c r="AY559" s="16" t="s">
        <v>122</v>
      </c>
      <c r="BE559" s="134">
        <f>IF(N559="základní",J559,0)</f>
        <v>0</v>
      </c>
      <c r="BF559" s="134">
        <f>IF(N559="snížená",J559,0)</f>
        <v>0</v>
      </c>
      <c r="BG559" s="134">
        <f>IF(N559="zákl. přenesená",J559,0)</f>
        <v>0</v>
      </c>
      <c r="BH559" s="134">
        <f>IF(N559="sníž. přenesená",J559,0)</f>
        <v>0</v>
      </c>
      <c r="BI559" s="134">
        <f>IF(N559="nulová",J559,0)</f>
        <v>0</v>
      </c>
      <c r="BJ559" s="16" t="s">
        <v>79</v>
      </c>
      <c r="BK559" s="134">
        <f>ROUND(I559*H559,2)</f>
        <v>0</v>
      </c>
      <c r="BL559" s="16" t="s">
        <v>527</v>
      </c>
      <c r="BM559" s="133" t="s">
        <v>881</v>
      </c>
    </row>
    <row r="560" spans="2:65" s="1" customFormat="1" ht="19.2">
      <c r="B560" s="31"/>
      <c r="D560" s="135" t="s">
        <v>132</v>
      </c>
      <c r="F560" s="136" t="s">
        <v>882</v>
      </c>
      <c r="I560" s="137"/>
      <c r="L560" s="31"/>
      <c r="M560" s="138"/>
      <c r="T560" s="52"/>
      <c r="AT560" s="16" t="s">
        <v>132</v>
      </c>
      <c r="AU560" s="16" t="s">
        <v>81</v>
      </c>
    </row>
    <row r="561" spans="2:65" s="1" customFormat="1" ht="10.199999999999999">
      <c r="B561" s="31"/>
      <c r="D561" s="139" t="s">
        <v>134</v>
      </c>
      <c r="F561" s="140" t="s">
        <v>883</v>
      </c>
      <c r="I561" s="137"/>
      <c r="L561" s="31"/>
      <c r="M561" s="138"/>
      <c r="T561" s="52"/>
      <c r="AT561" s="16" t="s">
        <v>134</v>
      </c>
      <c r="AU561" s="16" t="s">
        <v>81</v>
      </c>
    </row>
    <row r="562" spans="2:65" s="1" customFormat="1" ht="19.2">
      <c r="B562" s="31"/>
      <c r="D562" s="135" t="s">
        <v>148</v>
      </c>
      <c r="F562" s="148" t="s">
        <v>884</v>
      </c>
      <c r="I562" s="137"/>
      <c r="L562" s="31"/>
      <c r="M562" s="138"/>
      <c r="T562" s="52"/>
      <c r="AT562" s="16" t="s">
        <v>148</v>
      </c>
      <c r="AU562" s="16" t="s">
        <v>81</v>
      </c>
    </row>
    <row r="563" spans="2:65" s="1" customFormat="1" ht="16.5" customHeight="1">
      <c r="B563" s="31"/>
      <c r="C563" s="122" t="s">
        <v>885</v>
      </c>
      <c r="D563" s="122" t="s">
        <v>125</v>
      </c>
      <c r="E563" s="123" t="s">
        <v>886</v>
      </c>
      <c r="F563" s="124" t="s">
        <v>887</v>
      </c>
      <c r="G563" s="125" t="s">
        <v>143</v>
      </c>
      <c r="H563" s="126">
        <v>8</v>
      </c>
      <c r="I563" s="127"/>
      <c r="J563" s="128">
        <f>ROUND(I563*H563,2)</f>
        <v>0</v>
      </c>
      <c r="K563" s="124" t="s">
        <v>129</v>
      </c>
      <c r="L563" s="31"/>
      <c r="M563" s="129" t="s">
        <v>19</v>
      </c>
      <c r="N563" s="130" t="s">
        <v>42</v>
      </c>
      <c r="P563" s="131">
        <f>O563*H563</f>
        <v>0</v>
      </c>
      <c r="Q563" s="131">
        <v>0</v>
      </c>
      <c r="R563" s="131">
        <f>Q563*H563</f>
        <v>0</v>
      </c>
      <c r="S563" s="131">
        <v>0</v>
      </c>
      <c r="T563" s="132">
        <f>S563*H563</f>
        <v>0</v>
      </c>
      <c r="AR563" s="133" t="s">
        <v>527</v>
      </c>
      <c r="AT563" s="133" t="s">
        <v>125</v>
      </c>
      <c r="AU563" s="133" t="s">
        <v>81</v>
      </c>
      <c r="AY563" s="16" t="s">
        <v>122</v>
      </c>
      <c r="BE563" s="134">
        <f>IF(N563="základní",J563,0)</f>
        <v>0</v>
      </c>
      <c r="BF563" s="134">
        <f>IF(N563="snížená",J563,0)</f>
        <v>0</v>
      </c>
      <c r="BG563" s="134">
        <f>IF(N563="zákl. přenesená",J563,0)</f>
        <v>0</v>
      </c>
      <c r="BH563" s="134">
        <f>IF(N563="sníž. přenesená",J563,0)</f>
        <v>0</v>
      </c>
      <c r="BI563" s="134">
        <f>IF(N563="nulová",J563,0)</f>
        <v>0</v>
      </c>
      <c r="BJ563" s="16" t="s">
        <v>79</v>
      </c>
      <c r="BK563" s="134">
        <f>ROUND(I563*H563,2)</f>
        <v>0</v>
      </c>
      <c r="BL563" s="16" t="s">
        <v>527</v>
      </c>
      <c r="BM563" s="133" t="s">
        <v>888</v>
      </c>
    </row>
    <row r="564" spans="2:65" s="1" customFormat="1" ht="28.8">
      <c r="B564" s="31"/>
      <c r="D564" s="135" t="s">
        <v>132</v>
      </c>
      <c r="F564" s="136" t="s">
        <v>889</v>
      </c>
      <c r="I564" s="137"/>
      <c r="L564" s="31"/>
      <c r="M564" s="138"/>
      <c r="T564" s="52"/>
      <c r="AT564" s="16" t="s">
        <v>132</v>
      </c>
      <c r="AU564" s="16" t="s">
        <v>81</v>
      </c>
    </row>
    <row r="565" spans="2:65" s="1" customFormat="1" ht="10.199999999999999">
      <c r="B565" s="31"/>
      <c r="D565" s="139" t="s">
        <v>134</v>
      </c>
      <c r="F565" s="140" t="s">
        <v>890</v>
      </c>
      <c r="I565" s="137"/>
      <c r="L565" s="31"/>
      <c r="M565" s="138"/>
      <c r="T565" s="52"/>
      <c r="AT565" s="16" t="s">
        <v>134</v>
      </c>
      <c r="AU565" s="16" t="s">
        <v>81</v>
      </c>
    </row>
    <row r="566" spans="2:65" s="1" customFormat="1" ht="19.2">
      <c r="B566" s="31"/>
      <c r="D566" s="135" t="s">
        <v>148</v>
      </c>
      <c r="F566" s="148" t="s">
        <v>891</v>
      </c>
      <c r="I566" s="137"/>
      <c r="L566" s="31"/>
      <c r="M566" s="138"/>
      <c r="T566" s="52"/>
      <c r="AT566" s="16" t="s">
        <v>148</v>
      </c>
      <c r="AU566" s="16" t="s">
        <v>81</v>
      </c>
    </row>
    <row r="567" spans="2:65" s="12" customFormat="1" ht="10.199999999999999">
      <c r="B567" s="141"/>
      <c r="D567" s="135" t="s">
        <v>136</v>
      </c>
      <c r="E567" s="142" t="s">
        <v>19</v>
      </c>
      <c r="F567" s="143" t="s">
        <v>892</v>
      </c>
      <c r="H567" s="144">
        <v>8</v>
      </c>
      <c r="I567" s="145"/>
      <c r="L567" s="141"/>
      <c r="M567" s="146"/>
      <c r="T567" s="147"/>
      <c r="AT567" s="142" t="s">
        <v>136</v>
      </c>
      <c r="AU567" s="142" t="s">
        <v>81</v>
      </c>
      <c r="AV567" s="12" t="s">
        <v>81</v>
      </c>
      <c r="AW567" s="12" t="s">
        <v>32</v>
      </c>
      <c r="AX567" s="12" t="s">
        <v>79</v>
      </c>
      <c r="AY567" s="142" t="s">
        <v>122</v>
      </c>
    </row>
    <row r="568" spans="2:65" s="1" customFormat="1" ht="16.5" customHeight="1">
      <c r="B568" s="31"/>
      <c r="C568" s="122" t="s">
        <v>893</v>
      </c>
      <c r="D568" s="122" t="s">
        <v>125</v>
      </c>
      <c r="E568" s="123" t="s">
        <v>894</v>
      </c>
      <c r="F568" s="124" t="s">
        <v>895</v>
      </c>
      <c r="G568" s="125" t="s">
        <v>143</v>
      </c>
      <c r="H568" s="126">
        <v>4</v>
      </c>
      <c r="I568" s="127"/>
      <c r="J568" s="128">
        <f>ROUND(I568*H568,2)</f>
        <v>0</v>
      </c>
      <c r="K568" s="124" t="s">
        <v>129</v>
      </c>
      <c r="L568" s="31"/>
      <c r="M568" s="129" t="s">
        <v>19</v>
      </c>
      <c r="N568" s="130" t="s">
        <v>42</v>
      </c>
      <c r="P568" s="131">
        <f>O568*H568</f>
        <v>0</v>
      </c>
      <c r="Q568" s="131">
        <v>0</v>
      </c>
      <c r="R568" s="131">
        <f>Q568*H568</f>
        <v>0</v>
      </c>
      <c r="S568" s="131">
        <v>0</v>
      </c>
      <c r="T568" s="132">
        <f>S568*H568</f>
        <v>0</v>
      </c>
      <c r="AR568" s="133" t="s">
        <v>144</v>
      </c>
      <c r="AT568" s="133" t="s">
        <v>125</v>
      </c>
      <c r="AU568" s="133" t="s">
        <v>81</v>
      </c>
      <c r="AY568" s="16" t="s">
        <v>122</v>
      </c>
      <c r="BE568" s="134">
        <f>IF(N568="základní",J568,0)</f>
        <v>0</v>
      </c>
      <c r="BF568" s="134">
        <f>IF(N568="snížená",J568,0)</f>
        <v>0</v>
      </c>
      <c r="BG568" s="134">
        <f>IF(N568="zákl. přenesená",J568,0)</f>
        <v>0</v>
      </c>
      <c r="BH568" s="134">
        <f>IF(N568="sníž. přenesená",J568,0)</f>
        <v>0</v>
      </c>
      <c r="BI568" s="134">
        <f>IF(N568="nulová",J568,0)</f>
        <v>0</v>
      </c>
      <c r="BJ568" s="16" t="s">
        <v>79</v>
      </c>
      <c r="BK568" s="134">
        <f>ROUND(I568*H568,2)</f>
        <v>0</v>
      </c>
      <c r="BL568" s="16" t="s">
        <v>144</v>
      </c>
      <c r="BM568" s="133" t="s">
        <v>896</v>
      </c>
    </row>
    <row r="569" spans="2:65" s="1" customFormat="1" ht="10.199999999999999">
      <c r="B569" s="31"/>
      <c r="D569" s="135" t="s">
        <v>132</v>
      </c>
      <c r="F569" s="136" t="s">
        <v>897</v>
      </c>
      <c r="I569" s="137"/>
      <c r="L569" s="31"/>
      <c r="M569" s="138"/>
      <c r="T569" s="52"/>
      <c r="AT569" s="16" t="s">
        <v>132</v>
      </c>
      <c r="AU569" s="16" t="s">
        <v>81</v>
      </c>
    </row>
    <row r="570" spans="2:65" s="1" customFormat="1" ht="10.199999999999999">
      <c r="B570" s="31"/>
      <c r="D570" s="139" t="s">
        <v>134</v>
      </c>
      <c r="F570" s="140" t="s">
        <v>898</v>
      </c>
      <c r="I570" s="137"/>
      <c r="L570" s="31"/>
      <c r="M570" s="138"/>
      <c r="T570" s="52"/>
      <c r="AT570" s="16" t="s">
        <v>134</v>
      </c>
      <c r="AU570" s="16" t="s">
        <v>81</v>
      </c>
    </row>
    <row r="571" spans="2:65" s="1" customFormat="1" ht="19.2">
      <c r="B571" s="31"/>
      <c r="D571" s="135" t="s">
        <v>148</v>
      </c>
      <c r="F571" s="148" t="s">
        <v>899</v>
      </c>
      <c r="I571" s="137"/>
      <c r="L571" s="31"/>
      <c r="M571" s="138"/>
      <c r="T571" s="52"/>
      <c r="AT571" s="16" t="s">
        <v>148</v>
      </c>
      <c r="AU571" s="16" t="s">
        <v>81</v>
      </c>
    </row>
    <row r="572" spans="2:65" s="11" customFormat="1" ht="22.8" customHeight="1">
      <c r="B572" s="110"/>
      <c r="D572" s="111" t="s">
        <v>70</v>
      </c>
      <c r="E572" s="120" t="s">
        <v>900</v>
      </c>
      <c r="F572" s="120" t="s">
        <v>901</v>
      </c>
      <c r="I572" s="113"/>
      <c r="J572" s="121">
        <f>BK572</f>
        <v>0</v>
      </c>
      <c r="L572" s="110"/>
      <c r="M572" s="115"/>
      <c r="P572" s="116">
        <f>SUM(P573:P577)</f>
        <v>0</v>
      </c>
      <c r="R572" s="116">
        <f>SUM(R573:R577)</f>
        <v>0</v>
      </c>
      <c r="T572" s="117">
        <f>SUM(T573:T577)</f>
        <v>0</v>
      </c>
      <c r="AR572" s="111" t="s">
        <v>770</v>
      </c>
      <c r="AT572" s="118" t="s">
        <v>70</v>
      </c>
      <c r="AU572" s="118" t="s">
        <v>79</v>
      </c>
      <c r="AY572" s="111" t="s">
        <v>122</v>
      </c>
      <c r="BK572" s="119">
        <f>SUM(BK573:BK577)</f>
        <v>0</v>
      </c>
    </row>
    <row r="573" spans="2:65" s="1" customFormat="1" ht="16.5" customHeight="1">
      <c r="B573" s="31"/>
      <c r="C573" s="122" t="s">
        <v>902</v>
      </c>
      <c r="D573" s="122" t="s">
        <v>125</v>
      </c>
      <c r="E573" s="123" t="s">
        <v>903</v>
      </c>
      <c r="F573" s="124" t="s">
        <v>904</v>
      </c>
      <c r="G573" s="125" t="s">
        <v>154</v>
      </c>
      <c r="H573" s="126">
        <v>161</v>
      </c>
      <c r="I573" s="127"/>
      <c r="J573" s="128">
        <f>ROUND(I573*H573,2)</f>
        <v>0</v>
      </c>
      <c r="K573" s="124" t="s">
        <v>129</v>
      </c>
      <c r="L573" s="31"/>
      <c r="M573" s="129" t="s">
        <v>19</v>
      </c>
      <c r="N573" s="130" t="s">
        <v>42</v>
      </c>
      <c r="P573" s="131">
        <f>O573*H573</f>
        <v>0</v>
      </c>
      <c r="Q573" s="131">
        <v>0</v>
      </c>
      <c r="R573" s="131">
        <f>Q573*H573</f>
        <v>0</v>
      </c>
      <c r="S573" s="131">
        <v>0</v>
      </c>
      <c r="T573" s="132">
        <f>S573*H573</f>
        <v>0</v>
      </c>
      <c r="AR573" s="133" t="s">
        <v>527</v>
      </c>
      <c r="AT573" s="133" t="s">
        <v>125</v>
      </c>
      <c r="AU573" s="133" t="s">
        <v>81</v>
      </c>
      <c r="AY573" s="16" t="s">
        <v>122</v>
      </c>
      <c r="BE573" s="134">
        <f>IF(N573="základní",J573,0)</f>
        <v>0</v>
      </c>
      <c r="BF573" s="134">
        <f>IF(N573="snížená",J573,0)</f>
        <v>0</v>
      </c>
      <c r="BG573" s="134">
        <f>IF(N573="zákl. přenesená",J573,0)</f>
        <v>0</v>
      </c>
      <c r="BH573" s="134">
        <f>IF(N573="sníž. přenesená",J573,0)</f>
        <v>0</v>
      </c>
      <c r="BI573" s="134">
        <f>IF(N573="nulová",J573,0)</f>
        <v>0</v>
      </c>
      <c r="BJ573" s="16" t="s">
        <v>79</v>
      </c>
      <c r="BK573" s="134">
        <f>ROUND(I573*H573,2)</f>
        <v>0</v>
      </c>
      <c r="BL573" s="16" t="s">
        <v>527</v>
      </c>
      <c r="BM573" s="133" t="s">
        <v>905</v>
      </c>
    </row>
    <row r="574" spans="2:65" s="1" customFormat="1" ht="19.2">
      <c r="B574" s="31"/>
      <c r="D574" s="135" t="s">
        <v>132</v>
      </c>
      <c r="F574" s="136" t="s">
        <v>906</v>
      </c>
      <c r="I574" s="137"/>
      <c r="L574" s="31"/>
      <c r="M574" s="138"/>
      <c r="T574" s="52"/>
      <c r="AT574" s="16" t="s">
        <v>132</v>
      </c>
      <c r="AU574" s="16" t="s">
        <v>81</v>
      </c>
    </row>
    <row r="575" spans="2:65" s="1" customFormat="1" ht="10.199999999999999">
      <c r="B575" s="31"/>
      <c r="D575" s="139" t="s">
        <v>134</v>
      </c>
      <c r="F575" s="140" t="s">
        <v>907</v>
      </c>
      <c r="I575" s="137"/>
      <c r="L575" s="31"/>
      <c r="M575" s="138"/>
      <c r="T575" s="52"/>
      <c r="AT575" s="16" t="s">
        <v>134</v>
      </c>
      <c r="AU575" s="16" t="s">
        <v>81</v>
      </c>
    </row>
    <row r="576" spans="2:65" s="1" customFormat="1" ht="19.2">
      <c r="B576" s="31"/>
      <c r="D576" s="135" t="s">
        <v>148</v>
      </c>
      <c r="F576" s="148" t="s">
        <v>908</v>
      </c>
      <c r="I576" s="137"/>
      <c r="L576" s="31"/>
      <c r="M576" s="138"/>
      <c r="T576" s="52"/>
      <c r="AT576" s="16" t="s">
        <v>148</v>
      </c>
      <c r="AU576" s="16" t="s">
        <v>81</v>
      </c>
    </row>
    <row r="577" spans="2:65" s="12" customFormat="1" ht="10.199999999999999">
      <c r="B577" s="141"/>
      <c r="D577" s="135" t="s">
        <v>136</v>
      </c>
      <c r="E577" s="142" t="s">
        <v>19</v>
      </c>
      <c r="F577" s="143" t="s">
        <v>909</v>
      </c>
      <c r="H577" s="144">
        <v>161</v>
      </c>
      <c r="I577" s="145"/>
      <c r="L577" s="141"/>
      <c r="M577" s="146"/>
      <c r="T577" s="147"/>
      <c r="AT577" s="142" t="s">
        <v>136</v>
      </c>
      <c r="AU577" s="142" t="s">
        <v>81</v>
      </c>
      <c r="AV577" s="12" t="s">
        <v>81</v>
      </c>
      <c r="AW577" s="12" t="s">
        <v>32</v>
      </c>
      <c r="AX577" s="12" t="s">
        <v>79</v>
      </c>
      <c r="AY577" s="142" t="s">
        <v>122</v>
      </c>
    </row>
    <row r="578" spans="2:65" s="11" customFormat="1" ht="25.95" customHeight="1">
      <c r="B578" s="110"/>
      <c r="D578" s="111" t="s">
        <v>70</v>
      </c>
      <c r="E578" s="112" t="s">
        <v>910</v>
      </c>
      <c r="F578" s="112" t="s">
        <v>911</v>
      </c>
      <c r="I578" s="113"/>
      <c r="J578" s="114">
        <f>BK578</f>
        <v>0</v>
      </c>
      <c r="L578" s="110"/>
      <c r="M578" s="115"/>
      <c r="P578" s="116">
        <f>SUM(P579:P586)</f>
        <v>0</v>
      </c>
      <c r="R578" s="116">
        <f>SUM(R579:R586)</f>
        <v>0</v>
      </c>
      <c r="T578" s="117">
        <f>SUM(T579:T586)</f>
        <v>0</v>
      </c>
      <c r="AR578" s="111" t="s">
        <v>130</v>
      </c>
      <c r="AT578" s="118" t="s">
        <v>70</v>
      </c>
      <c r="AU578" s="118" t="s">
        <v>71</v>
      </c>
      <c r="AY578" s="111" t="s">
        <v>122</v>
      </c>
      <c r="BK578" s="119">
        <f>SUM(BK579:BK586)</f>
        <v>0</v>
      </c>
    </row>
    <row r="579" spans="2:65" s="1" customFormat="1" ht="16.5" customHeight="1">
      <c r="B579" s="31"/>
      <c r="C579" s="122" t="s">
        <v>912</v>
      </c>
      <c r="D579" s="122" t="s">
        <v>125</v>
      </c>
      <c r="E579" s="123" t="s">
        <v>913</v>
      </c>
      <c r="F579" s="124" t="s">
        <v>914</v>
      </c>
      <c r="G579" s="125" t="s">
        <v>915</v>
      </c>
      <c r="H579" s="126">
        <v>48</v>
      </c>
      <c r="I579" s="127"/>
      <c r="J579" s="128">
        <f>ROUND(I579*H579,2)</f>
        <v>0</v>
      </c>
      <c r="K579" s="124" t="s">
        <v>129</v>
      </c>
      <c r="L579" s="31"/>
      <c r="M579" s="129" t="s">
        <v>19</v>
      </c>
      <c r="N579" s="130" t="s">
        <v>42</v>
      </c>
      <c r="P579" s="131">
        <f>O579*H579</f>
        <v>0</v>
      </c>
      <c r="Q579" s="131">
        <v>0</v>
      </c>
      <c r="R579" s="131">
        <f>Q579*H579</f>
        <v>0</v>
      </c>
      <c r="S579" s="131">
        <v>0</v>
      </c>
      <c r="T579" s="132">
        <f>S579*H579</f>
        <v>0</v>
      </c>
      <c r="AR579" s="133" t="s">
        <v>916</v>
      </c>
      <c r="AT579" s="133" t="s">
        <v>125</v>
      </c>
      <c r="AU579" s="133" t="s">
        <v>79</v>
      </c>
      <c r="AY579" s="16" t="s">
        <v>122</v>
      </c>
      <c r="BE579" s="134">
        <f>IF(N579="základní",J579,0)</f>
        <v>0</v>
      </c>
      <c r="BF579" s="134">
        <f>IF(N579="snížená",J579,0)</f>
        <v>0</v>
      </c>
      <c r="BG579" s="134">
        <f>IF(N579="zákl. přenesená",J579,0)</f>
        <v>0</v>
      </c>
      <c r="BH579" s="134">
        <f>IF(N579="sníž. přenesená",J579,0)</f>
        <v>0</v>
      </c>
      <c r="BI579" s="134">
        <f>IF(N579="nulová",J579,0)</f>
        <v>0</v>
      </c>
      <c r="BJ579" s="16" t="s">
        <v>79</v>
      </c>
      <c r="BK579" s="134">
        <f>ROUND(I579*H579,2)</f>
        <v>0</v>
      </c>
      <c r="BL579" s="16" t="s">
        <v>916</v>
      </c>
      <c r="BM579" s="133" t="s">
        <v>917</v>
      </c>
    </row>
    <row r="580" spans="2:65" s="1" customFormat="1" ht="10.199999999999999">
      <c r="B580" s="31"/>
      <c r="D580" s="135" t="s">
        <v>132</v>
      </c>
      <c r="F580" s="136" t="s">
        <v>918</v>
      </c>
      <c r="I580" s="137"/>
      <c r="L580" s="31"/>
      <c r="M580" s="138"/>
      <c r="T580" s="52"/>
      <c r="AT580" s="16" t="s">
        <v>132</v>
      </c>
      <c r="AU580" s="16" t="s">
        <v>79</v>
      </c>
    </row>
    <row r="581" spans="2:65" s="1" customFormat="1" ht="10.199999999999999">
      <c r="B581" s="31"/>
      <c r="D581" s="139" t="s">
        <v>134</v>
      </c>
      <c r="F581" s="140" t="s">
        <v>919</v>
      </c>
      <c r="I581" s="137"/>
      <c r="L581" s="31"/>
      <c r="M581" s="138"/>
      <c r="T581" s="52"/>
      <c r="AT581" s="16" t="s">
        <v>134</v>
      </c>
      <c r="AU581" s="16" t="s">
        <v>79</v>
      </c>
    </row>
    <row r="582" spans="2:65" s="12" customFormat="1" ht="10.199999999999999">
      <c r="B582" s="141"/>
      <c r="D582" s="135" t="s">
        <v>136</v>
      </c>
      <c r="E582" s="142" t="s">
        <v>19</v>
      </c>
      <c r="F582" s="143" t="s">
        <v>920</v>
      </c>
      <c r="H582" s="144">
        <v>48</v>
      </c>
      <c r="I582" s="145"/>
      <c r="L582" s="141"/>
      <c r="M582" s="146"/>
      <c r="T582" s="147"/>
      <c r="AT582" s="142" t="s">
        <v>136</v>
      </c>
      <c r="AU582" s="142" t="s">
        <v>79</v>
      </c>
      <c r="AV582" s="12" t="s">
        <v>81</v>
      </c>
      <c r="AW582" s="12" t="s">
        <v>32</v>
      </c>
      <c r="AX582" s="12" t="s">
        <v>79</v>
      </c>
      <c r="AY582" s="142" t="s">
        <v>122</v>
      </c>
    </row>
    <row r="583" spans="2:65" s="1" customFormat="1" ht="16.5" customHeight="1">
      <c r="B583" s="31"/>
      <c r="C583" s="122" t="s">
        <v>921</v>
      </c>
      <c r="D583" s="122" t="s">
        <v>125</v>
      </c>
      <c r="E583" s="123" t="s">
        <v>922</v>
      </c>
      <c r="F583" s="124" t="s">
        <v>923</v>
      </c>
      <c r="G583" s="125" t="s">
        <v>915</v>
      </c>
      <c r="H583" s="126">
        <v>10</v>
      </c>
      <c r="I583" s="127"/>
      <c r="J583" s="128">
        <f>ROUND(I583*H583,2)</f>
        <v>0</v>
      </c>
      <c r="K583" s="124" t="s">
        <v>129</v>
      </c>
      <c r="L583" s="31"/>
      <c r="M583" s="129" t="s">
        <v>19</v>
      </c>
      <c r="N583" s="130" t="s">
        <v>42</v>
      </c>
      <c r="P583" s="131">
        <f>O583*H583</f>
        <v>0</v>
      </c>
      <c r="Q583" s="131">
        <v>0</v>
      </c>
      <c r="R583" s="131">
        <f>Q583*H583</f>
        <v>0</v>
      </c>
      <c r="S583" s="131">
        <v>0</v>
      </c>
      <c r="T583" s="132">
        <f>S583*H583</f>
        <v>0</v>
      </c>
      <c r="AR583" s="133" t="s">
        <v>916</v>
      </c>
      <c r="AT583" s="133" t="s">
        <v>125</v>
      </c>
      <c r="AU583" s="133" t="s">
        <v>79</v>
      </c>
      <c r="AY583" s="16" t="s">
        <v>122</v>
      </c>
      <c r="BE583" s="134">
        <f>IF(N583="základní",J583,0)</f>
        <v>0</v>
      </c>
      <c r="BF583" s="134">
        <f>IF(N583="snížená",J583,0)</f>
        <v>0</v>
      </c>
      <c r="BG583" s="134">
        <f>IF(N583="zákl. přenesená",J583,0)</f>
        <v>0</v>
      </c>
      <c r="BH583" s="134">
        <f>IF(N583="sníž. přenesená",J583,0)</f>
        <v>0</v>
      </c>
      <c r="BI583" s="134">
        <f>IF(N583="nulová",J583,0)</f>
        <v>0</v>
      </c>
      <c r="BJ583" s="16" t="s">
        <v>79</v>
      </c>
      <c r="BK583" s="134">
        <f>ROUND(I583*H583,2)</f>
        <v>0</v>
      </c>
      <c r="BL583" s="16" t="s">
        <v>916</v>
      </c>
      <c r="BM583" s="133" t="s">
        <v>924</v>
      </c>
    </row>
    <row r="584" spans="2:65" s="1" customFormat="1" ht="10.199999999999999">
      <c r="B584" s="31"/>
      <c r="D584" s="135" t="s">
        <v>132</v>
      </c>
      <c r="F584" s="136" t="s">
        <v>925</v>
      </c>
      <c r="I584" s="137"/>
      <c r="L584" s="31"/>
      <c r="M584" s="138"/>
      <c r="T584" s="52"/>
      <c r="AT584" s="16" t="s">
        <v>132</v>
      </c>
      <c r="AU584" s="16" t="s">
        <v>79</v>
      </c>
    </row>
    <row r="585" spans="2:65" s="1" customFormat="1" ht="10.199999999999999">
      <c r="B585" s="31"/>
      <c r="D585" s="139" t="s">
        <v>134</v>
      </c>
      <c r="F585" s="140" t="s">
        <v>926</v>
      </c>
      <c r="I585" s="137"/>
      <c r="L585" s="31"/>
      <c r="M585" s="138"/>
      <c r="T585" s="52"/>
      <c r="AT585" s="16" t="s">
        <v>134</v>
      </c>
      <c r="AU585" s="16" t="s">
        <v>79</v>
      </c>
    </row>
    <row r="586" spans="2:65" s="1" customFormat="1" ht="19.2">
      <c r="B586" s="31"/>
      <c r="D586" s="135" t="s">
        <v>148</v>
      </c>
      <c r="F586" s="148" t="s">
        <v>927</v>
      </c>
      <c r="I586" s="137"/>
      <c r="L586" s="31"/>
      <c r="M586" s="138"/>
      <c r="T586" s="52"/>
      <c r="AT586" s="16" t="s">
        <v>148</v>
      </c>
      <c r="AU586" s="16" t="s">
        <v>79</v>
      </c>
    </row>
    <row r="587" spans="2:65" s="11" customFormat="1" ht="25.95" customHeight="1">
      <c r="B587" s="110"/>
      <c r="D587" s="111" t="s">
        <v>70</v>
      </c>
      <c r="E587" s="112" t="s">
        <v>928</v>
      </c>
      <c r="F587" s="112" t="s">
        <v>929</v>
      </c>
      <c r="I587" s="113"/>
      <c r="J587" s="114">
        <f>BK587</f>
        <v>0</v>
      </c>
      <c r="L587" s="110"/>
      <c r="M587" s="115"/>
      <c r="P587" s="116">
        <f>P588+P596+P607</f>
        <v>0</v>
      </c>
      <c r="R587" s="116">
        <f>R588+R596+R607</f>
        <v>0</v>
      </c>
      <c r="T587" s="117">
        <f>T588+T596+T607</f>
        <v>0</v>
      </c>
      <c r="AR587" s="111" t="s">
        <v>930</v>
      </c>
      <c r="AT587" s="118" t="s">
        <v>70</v>
      </c>
      <c r="AU587" s="118" t="s">
        <v>71</v>
      </c>
      <c r="AY587" s="111" t="s">
        <v>122</v>
      </c>
      <c r="BK587" s="119">
        <f>BK588+BK596+BK607</f>
        <v>0</v>
      </c>
    </row>
    <row r="588" spans="2:65" s="11" customFormat="1" ht="22.8" customHeight="1">
      <c r="B588" s="110"/>
      <c r="D588" s="111" t="s">
        <v>70</v>
      </c>
      <c r="E588" s="120" t="s">
        <v>931</v>
      </c>
      <c r="F588" s="120" t="s">
        <v>932</v>
      </c>
      <c r="I588" s="113"/>
      <c r="J588" s="121">
        <f>BK588</f>
        <v>0</v>
      </c>
      <c r="L588" s="110"/>
      <c r="M588" s="115"/>
      <c r="P588" s="116">
        <f>SUM(P589:P595)</f>
        <v>0</v>
      </c>
      <c r="R588" s="116">
        <f>SUM(R589:R595)</f>
        <v>0</v>
      </c>
      <c r="T588" s="117">
        <f>SUM(T589:T595)</f>
        <v>0</v>
      </c>
      <c r="AR588" s="111" t="s">
        <v>930</v>
      </c>
      <c r="AT588" s="118" t="s">
        <v>70</v>
      </c>
      <c r="AU588" s="118" t="s">
        <v>79</v>
      </c>
      <c r="AY588" s="111" t="s">
        <v>122</v>
      </c>
      <c r="BK588" s="119">
        <f>SUM(BK589:BK595)</f>
        <v>0</v>
      </c>
    </row>
    <row r="589" spans="2:65" s="1" customFormat="1" ht="24.15" customHeight="1">
      <c r="B589" s="31"/>
      <c r="C589" s="122" t="s">
        <v>81</v>
      </c>
      <c r="D589" s="122" t="s">
        <v>125</v>
      </c>
      <c r="E589" s="123" t="s">
        <v>933</v>
      </c>
      <c r="F589" s="124" t="s">
        <v>934</v>
      </c>
      <c r="G589" s="125" t="s">
        <v>332</v>
      </c>
      <c r="H589" s="126">
        <v>1</v>
      </c>
      <c r="I589" s="127"/>
      <c r="J589" s="128">
        <f>ROUND(I589*H589,2)</f>
        <v>0</v>
      </c>
      <c r="K589" s="124" t="s">
        <v>129</v>
      </c>
      <c r="L589" s="31"/>
      <c r="M589" s="129" t="s">
        <v>19</v>
      </c>
      <c r="N589" s="130" t="s">
        <v>42</v>
      </c>
      <c r="P589" s="131">
        <f>O589*H589</f>
        <v>0</v>
      </c>
      <c r="Q589" s="131">
        <v>0</v>
      </c>
      <c r="R589" s="131">
        <f>Q589*H589</f>
        <v>0</v>
      </c>
      <c r="S589" s="131">
        <v>0</v>
      </c>
      <c r="T589" s="132">
        <f>S589*H589</f>
        <v>0</v>
      </c>
      <c r="AR589" s="133" t="s">
        <v>935</v>
      </c>
      <c r="AT589" s="133" t="s">
        <v>125</v>
      </c>
      <c r="AU589" s="133" t="s">
        <v>81</v>
      </c>
      <c r="AY589" s="16" t="s">
        <v>122</v>
      </c>
      <c r="BE589" s="134">
        <f>IF(N589="základní",J589,0)</f>
        <v>0</v>
      </c>
      <c r="BF589" s="134">
        <f>IF(N589="snížená",J589,0)</f>
        <v>0</v>
      </c>
      <c r="BG589" s="134">
        <f>IF(N589="zákl. přenesená",J589,0)</f>
        <v>0</v>
      </c>
      <c r="BH589" s="134">
        <f>IF(N589="sníž. přenesená",J589,0)</f>
        <v>0</v>
      </c>
      <c r="BI589" s="134">
        <f>IF(N589="nulová",J589,0)</f>
        <v>0</v>
      </c>
      <c r="BJ589" s="16" t="s">
        <v>79</v>
      </c>
      <c r="BK589" s="134">
        <f>ROUND(I589*H589,2)</f>
        <v>0</v>
      </c>
      <c r="BL589" s="16" t="s">
        <v>935</v>
      </c>
      <c r="BM589" s="133" t="s">
        <v>936</v>
      </c>
    </row>
    <row r="590" spans="2:65" s="1" customFormat="1" ht="10.199999999999999">
      <c r="B590" s="31"/>
      <c r="D590" s="135" t="s">
        <v>132</v>
      </c>
      <c r="F590" s="136" t="s">
        <v>937</v>
      </c>
      <c r="I590" s="137"/>
      <c r="L590" s="31"/>
      <c r="M590" s="138"/>
      <c r="T590" s="52"/>
      <c r="AT590" s="16" t="s">
        <v>132</v>
      </c>
      <c r="AU590" s="16" t="s">
        <v>81</v>
      </c>
    </row>
    <row r="591" spans="2:65" s="1" customFormat="1" ht="10.199999999999999">
      <c r="B591" s="31"/>
      <c r="D591" s="139" t="s">
        <v>134</v>
      </c>
      <c r="F591" s="140" t="s">
        <v>938</v>
      </c>
      <c r="I591" s="137"/>
      <c r="L591" s="31"/>
      <c r="M591" s="138"/>
      <c r="T591" s="52"/>
      <c r="AT591" s="16" t="s">
        <v>134</v>
      </c>
      <c r="AU591" s="16" t="s">
        <v>81</v>
      </c>
    </row>
    <row r="592" spans="2:65" s="1" customFormat="1" ht="163.19999999999999">
      <c r="B592" s="31"/>
      <c r="D592" s="135" t="s">
        <v>148</v>
      </c>
      <c r="F592" s="148" t="s">
        <v>939</v>
      </c>
      <c r="I592" s="137"/>
      <c r="L592" s="31"/>
      <c r="M592" s="138"/>
      <c r="T592" s="52"/>
      <c r="AT592" s="16" t="s">
        <v>148</v>
      </c>
      <c r="AU592" s="16" t="s">
        <v>81</v>
      </c>
    </row>
    <row r="593" spans="2:65" s="1" customFormat="1" ht="16.5" customHeight="1">
      <c r="B593" s="31"/>
      <c r="C593" s="122" t="s">
        <v>770</v>
      </c>
      <c r="D593" s="122" t="s">
        <v>125</v>
      </c>
      <c r="E593" s="123" t="s">
        <v>940</v>
      </c>
      <c r="F593" s="124" t="s">
        <v>941</v>
      </c>
      <c r="G593" s="125" t="s">
        <v>332</v>
      </c>
      <c r="H593" s="126">
        <v>1</v>
      </c>
      <c r="I593" s="127"/>
      <c r="J593" s="128">
        <f>ROUND(I593*H593,2)</f>
        <v>0</v>
      </c>
      <c r="K593" s="124" t="s">
        <v>129</v>
      </c>
      <c r="L593" s="31"/>
      <c r="M593" s="129" t="s">
        <v>19</v>
      </c>
      <c r="N593" s="130" t="s">
        <v>42</v>
      </c>
      <c r="P593" s="131">
        <f>O593*H593</f>
        <v>0</v>
      </c>
      <c r="Q593" s="131">
        <v>0</v>
      </c>
      <c r="R593" s="131">
        <f>Q593*H593</f>
        <v>0</v>
      </c>
      <c r="S593" s="131">
        <v>0</v>
      </c>
      <c r="T593" s="132">
        <f>S593*H593</f>
        <v>0</v>
      </c>
      <c r="AR593" s="133" t="s">
        <v>935</v>
      </c>
      <c r="AT593" s="133" t="s">
        <v>125</v>
      </c>
      <c r="AU593" s="133" t="s">
        <v>81</v>
      </c>
      <c r="AY593" s="16" t="s">
        <v>122</v>
      </c>
      <c r="BE593" s="134">
        <f>IF(N593="základní",J593,0)</f>
        <v>0</v>
      </c>
      <c r="BF593" s="134">
        <f>IF(N593="snížená",J593,0)</f>
        <v>0</v>
      </c>
      <c r="BG593" s="134">
        <f>IF(N593="zákl. přenesená",J593,0)</f>
        <v>0</v>
      </c>
      <c r="BH593" s="134">
        <f>IF(N593="sníž. přenesená",J593,0)</f>
        <v>0</v>
      </c>
      <c r="BI593" s="134">
        <f>IF(N593="nulová",J593,0)</f>
        <v>0</v>
      </c>
      <c r="BJ593" s="16" t="s">
        <v>79</v>
      </c>
      <c r="BK593" s="134">
        <f>ROUND(I593*H593,2)</f>
        <v>0</v>
      </c>
      <c r="BL593" s="16" t="s">
        <v>935</v>
      </c>
      <c r="BM593" s="133" t="s">
        <v>942</v>
      </c>
    </row>
    <row r="594" spans="2:65" s="1" customFormat="1" ht="10.199999999999999">
      <c r="B594" s="31"/>
      <c r="D594" s="135" t="s">
        <v>132</v>
      </c>
      <c r="F594" s="136" t="s">
        <v>941</v>
      </c>
      <c r="I594" s="137"/>
      <c r="L594" s="31"/>
      <c r="M594" s="138"/>
      <c r="T594" s="52"/>
      <c r="AT594" s="16" t="s">
        <v>132</v>
      </c>
      <c r="AU594" s="16" t="s">
        <v>81</v>
      </c>
    </row>
    <row r="595" spans="2:65" s="1" customFormat="1" ht="10.199999999999999">
      <c r="B595" s="31"/>
      <c r="D595" s="139" t="s">
        <v>134</v>
      </c>
      <c r="F595" s="140" t="s">
        <v>943</v>
      </c>
      <c r="I595" s="137"/>
      <c r="L595" s="31"/>
      <c r="M595" s="138"/>
      <c r="T595" s="52"/>
      <c r="AT595" s="16" t="s">
        <v>134</v>
      </c>
      <c r="AU595" s="16" t="s">
        <v>81</v>
      </c>
    </row>
    <row r="596" spans="2:65" s="11" customFormat="1" ht="22.8" customHeight="1">
      <c r="B596" s="110"/>
      <c r="D596" s="111" t="s">
        <v>70</v>
      </c>
      <c r="E596" s="120" t="s">
        <v>944</v>
      </c>
      <c r="F596" s="120" t="s">
        <v>945</v>
      </c>
      <c r="I596" s="113"/>
      <c r="J596" s="121">
        <f>BK596</f>
        <v>0</v>
      </c>
      <c r="L596" s="110"/>
      <c r="M596" s="115"/>
      <c r="P596" s="116">
        <f>SUM(P597:P606)</f>
        <v>0</v>
      </c>
      <c r="R596" s="116">
        <f>SUM(R597:R606)</f>
        <v>0</v>
      </c>
      <c r="T596" s="117">
        <f>SUM(T597:T606)</f>
        <v>0</v>
      </c>
      <c r="AR596" s="111" t="s">
        <v>930</v>
      </c>
      <c r="AT596" s="118" t="s">
        <v>70</v>
      </c>
      <c r="AU596" s="118" t="s">
        <v>79</v>
      </c>
      <c r="AY596" s="111" t="s">
        <v>122</v>
      </c>
      <c r="BK596" s="119">
        <f>SUM(BK597:BK606)</f>
        <v>0</v>
      </c>
    </row>
    <row r="597" spans="2:65" s="1" customFormat="1" ht="16.5" customHeight="1">
      <c r="B597" s="31"/>
      <c r="C597" s="122" t="s">
        <v>130</v>
      </c>
      <c r="D597" s="122" t="s">
        <v>125</v>
      </c>
      <c r="E597" s="123" t="s">
        <v>946</v>
      </c>
      <c r="F597" s="124" t="s">
        <v>947</v>
      </c>
      <c r="G597" s="125" t="s">
        <v>332</v>
      </c>
      <c r="H597" s="126">
        <v>1</v>
      </c>
      <c r="I597" s="127"/>
      <c r="J597" s="128">
        <f>ROUND(I597*H597,2)</f>
        <v>0</v>
      </c>
      <c r="K597" s="124" t="s">
        <v>129</v>
      </c>
      <c r="L597" s="31"/>
      <c r="M597" s="129" t="s">
        <v>19</v>
      </c>
      <c r="N597" s="130" t="s">
        <v>42</v>
      </c>
      <c r="P597" s="131">
        <f>O597*H597</f>
        <v>0</v>
      </c>
      <c r="Q597" s="131">
        <v>0</v>
      </c>
      <c r="R597" s="131">
        <f>Q597*H597</f>
        <v>0</v>
      </c>
      <c r="S597" s="131">
        <v>0</v>
      </c>
      <c r="T597" s="132">
        <f>S597*H597</f>
        <v>0</v>
      </c>
      <c r="AR597" s="133" t="s">
        <v>935</v>
      </c>
      <c r="AT597" s="133" t="s">
        <v>125</v>
      </c>
      <c r="AU597" s="133" t="s">
        <v>81</v>
      </c>
      <c r="AY597" s="16" t="s">
        <v>122</v>
      </c>
      <c r="BE597" s="134">
        <f>IF(N597="základní",J597,0)</f>
        <v>0</v>
      </c>
      <c r="BF597" s="134">
        <f>IF(N597="snížená",J597,0)</f>
        <v>0</v>
      </c>
      <c r="BG597" s="134">
        <f>IF(N597="zákl. přenesená",J597,0)</f>
        <v>0</v>
      </c>
      <c r="BH597" s="134">
        <f>IF(N597="sníž. přenesená",J597,0)</f>
        <v>0</v>
      </c>
      <c r="BI597" s="134">
        <f>IF(N597="nulová",J597,0)</f>
        <v>0</v>
      </c>
      <c r="BJ597" s="16" t="s">
        <v>79</v>
      </c>
      <c r="BK597" s="134">
        <f>ROUND(I597*H597,2)</f>
        <v>0</v>
      </c>
      <c r="BL597" s="16" t="s">
        <v>935</v>
      </c>
      <c r="BM597" s="133" t="s">
        <v>948</v>
      </c>
    </row>
    <row r="598" spans="2:65" s="1" customFormat="1" ht="10.199999999999999">
      <c r="B598" s="31"/>
      <c r="D598" s="135" t="s">
        <v>132</v>
      </c>
      <c r="F598" s="136" t="s">
        <v>947</v>
      </c>
      <c r="I598" s="137"/>
      <c r="L598" s="31"/>
      <c r="M598" s="138"/>
      <c r="T598" s="52"/>
      <c r="AT598" s="16" t="s">
        <v>132</v>
      </c>
      <c r="AU598" s="16" t="s">
        <v>81</v>
      </c>
    </row>
    <row r="599" spans="2:65" s="1" customFormat="1" ht="10.199999999999999">
      <c r="B599" s="31"/>
      <c r="D599" s="139" t="s">
        <v>134</v>
      </c>
      <c r="F599" s="140" t="s">
        <v>949</v>
      </c>
      <c r="I599" s="137"/>
      <c r="L599" s="31"/>
      <c r="M599" s="138"/>
      <c r="T599" s="52"/>
      <c r="AT599" s="16" t="s">
        <v>134</v>
      </c>
      <c r="AU599" s="16" t="s">
        <v>81</v>
      </c>
    </row>
    <row r="600" spans="2:65" s="1" customFormat="1" ht="16.5" customHeight="1">
      <c r="B600" s="31"/>
      <c r="C600" s="122" t="s">
        <v>930</v>
      </c>
      <c r="D600" s="122" t="s">
        <v>125</v>
      </c>
      <c r="E600" s="123" t="s">
        <v>950</v>
      </c>
      <c r="F600" s="124" t="s">
        <v>951</v>
      </c>
      <c r="G600" s="125" t="s">
        <v>332</v>
      </c>
      <c r="H600" s="126">
        <v>1</v>
      </c>
      <c r="I600" s="127"/>
      <c r="J600" s="128">
        <f>ROUND(I600*H600,2)</f>
        <v>0</v>
      </c>
      <c r="K600" s="124" t="s">
        <v>129</v>
      </c>
      <c r="L600" s="31"/>
      <c r="M600" s="129" t="s">
        <v>19</v>
      </c>
      <c r="N600" s="130" t="s">
        <v>42</v>
      </c>
      <c r="P600" s="131">
        <f>O600*H600</f>
        <v>0</v>
      </c>
      <c r="Q600" s="131">
        <v>0</v>
      </c>
      <c r="R600" s="131">
        <f>Q600*H600</f>
        <v>0</v>
      </c>
      <c r="S600" s="131">
        <v>0</v>
      </c>
      <c r="T600" s="132">
        <f>S600*H600</f>
        <v>0</v>
      </c>
      <c r="AR600" s="133" t="s">
        <v>935</v>
      </c>
      <c r="AT600" s="133" t="s">
        <v>125</v>
      </c>
      <c r="AU600" s="133" t="s">
        <v>81</v>
      </c>
      <c r="AY600" s="16" t="s">
        <v>122</v>
      </c>
      <c r="BE600" s="134">
        <f>IF(N600="základní",J600,0)</f>
        <v>0</v>
      </c>
      <c r="BF600" s="134">
        <f>IF(N600="snížená",J600,0)</f>
        <v>0</v>
      </c>
      <c r="BG600" s="134">
        <f>IF(N600="zákl. přenesená",J600,0)</f>
        <v>0</v>
      </c>
      <c r="BH600" s="134">
        <f>IF(N600="sníž. přenesená",J600,0)</f>
        <v>0</v>
      </c>
      <c r="BI600" s="134">
        <f>IF(N600="nulová",J600,0)</f>
        <v>0</v>
      </c>
      <c r="BJ600" s="16" t="s">
        <v>79</v>
      </c>
      <c r="BK600" s="134">
        <f>ROUND(I600*H600,2)</f>
        <v>0</v>
      </c>
      <c r="BL600" s="16" t="s">
        <v>935</v>
      </c>
      <c r="BM600" s="133" t="s">
        <v>952</v>
      </c>
    </row>
    <row r="601" spans="2:65" s="1" customFormat="1" ht="10.199999999999999">
      <c r="B601" s="31"/>
      <c r="D601" s="135" t="s">
        <v>132</v>
      </c>
      <c r="F601" s="136" t="s">
        <v>951</v>
      </c>
      <c r="I601" s="137"/>
      <c r="L601" s="31"/>
      <c r="M601" s="138"/>
      <c r="T601" s="52"/>
      <c r="AT601" s="16" t="s">
        <v>132</v>
      </c>
      <c r="AU601" s="16" t="s">
        <v>81</v>
      </c>
    </row>
    <row r="602" spans="2:65" s="1" customFormat="1" ht="10.199999999999999">
      <c r="B602" s="31"/>
      <c r="D602" s="139" t="s">
        <v>134</v>
      </c>
      <c r="F602" s="140" t="s">
        <v>953</v>
      </c>
      <c r="I602" s="137"/>
      <c r="L602" s="31"/>
      <c r="M602" s="138"/>
      <c r="T602" s="52"/>
      <c r="AT602" s="16" t="s">
        <v>134</v>
      </c>
      <c r="AU602" s="16" t="s">
        <v>81</v>
      </c>
    </row>
    <row r="603" spans="2:65" s="1" customFormat="1" ht="19.2">
      <c r="B603" s="31"/>
      <c r="D603" s="135" t="s">
        <v>148</v>
      </c>
      <c r="F603" s="148" t="s">
        <v>954</v>
      </c>
      <c r="I603" s="137"/>
      <c r="L603" s="31"/>
      <c r="M603" s="138"/>
      <c r="T603" s="52"/>
      <c r="AT603" s="16" t="s">
        <v>148</v>
      </c>
      <c r="AU603" s="16" t="s">
        <v>81</v>
      </c>
    </row>
    <row r="604" spans="2:65" s="1" customFormat="1" ht="16.5" customHeight="1">
      <c r="B604" s="31"/>
      <c r="C604" s="122" t="s">
        <v>955</v>
      </c>
      <c r="D604" s="122" t="s">
        <v>125</v>
      </c>
      <c r="E604" s="123" t="s">
        <v>956</v>
      </c>
      <c r="F604" s="124" t="s">
        <v>957</v>
      </c>
      <c r="G604" s="125" t="s">
        <v>332</v>
      </c>
      <c r="H604" s="126">
        <v>1</v>
      </c>
      <c r="I604" s="127"/>
      <c r="J604" s="128">
        <f>ROUND(I604*H604,2)</f>
        <v>0</v>
      </c>
      <c r="K604" s="124" t="s">
        <v>129</v>
      </c>
      <c r="L604" s="31"/>
      <c r="M604" s="129" t="s">
        <v>19</v>
      </c>
      <c r="N604" s="130" t="s">
        <v>42</v>
      </c>
      <c r="P604" s="131">
        <f>O604*H604</f>
        <v>0</v>
      </c>
      <c r="Q604" s="131">
        <v>0</v>
      </c>
      <c r="R604" s="131">
        <f>Q604*H604</f>
        <v>0</v>
      </c>
      <c r="S604" s="131">
        <v>0</v>
      </c>
      <c r="T604" s="132">
        <f>S604*H604</f>
        <v>0</v>
      </c>
      <c r="AR604" s="133" t="s">
        <v>935</v>
      </c>
      <c r="AT604" s="133" t="s">
        <v>125</v>
      </c>
      <c r="AU604" s="133" t="s">
        <v>81</v>
      </c>
      <c r="AY604" s="16" t="s">
        <v>122</v>
      </c>
      <c r="BE604" s="134">
        <f>IF(N604="základní",J604,0)</f>
        <v>0</v>
      </c>
      <c r="BF604" s="134">
        <f>IF(N604="snížená",J604,0)</f>
        <v>0</v>
      </c>
      <c r="BG604" s="134">
        <f>IF(N604="zákl. přenesená",J604,0)</f>
        <v>0</v>
      </c>
      <c r="BH604" s="134">
        <f>IF(N604="sníž. přenesená",J604,0)</f>
        <v>0</v>
      </c>
      <c r="BI604" s="134">
        <f>IF(N604="nulová",J604,0)</f>
        <v>0</v>
      </c>
      <c r="BJ604" s="16" t="s">
        <v>79</v>
      </c>
      <c r="BK604" s="134">
        <f>ROUND(I604*H604,2)</f>
        <v>0</v>
      </c>
      <c r="BL604" s="16" t="s">
        <v>935</v>
      </c>
      <c r="BM604" s="133" t="s">
        <v>958</v>
      </c>
    </row>
    <row r="605" spans="2:65" s="1" customFormat="1" ht="10.199999999999999">
      <c r="B605" s="31"/>
      <c r="D605" s="135" t="s">
        <v>132</v>
      </c>
      <c r="F605" s="136" t="s">
        <v>957</v>
      </c>
      <c r="I605" s="137"/>
      <c r="L605" s="31"/>
      <c r="M605" s="138"/>
      <c r="T605" s="52"/>
      <c r="AT605" s="16" t="s">
        <v>132</v>
      </c>
      <c r="AU605" s="16" t="s">
        <v>81</v>
      </c>
    </row>
    <row r="606" spans="2:65" s="1" customFormat="1" ht="10.199999999999999">
      <c r="B606" s="31"/>
      <c r="D606" s="139" t="s">
        <v>134</v>
      </c>
      <c r="F606" s="140" t="s">
        <v>959</v>
      </c>
      <c r="I606" s="137"/>
      <c r="L606" s="31"/>
      <c r="M606" s="138"/>
      <c r="T606" s="52"/>
      <c r="AT606" s="16" t="s">
        <v>134</v>
      </c>
      <c r="AU606" s="16" t="s">
        <v>81</v>
      </c>
    </row>
    <row r="607" spans="2:65" s="11" customFormat="1" ht="22.8" customHeight="1">
      <c r="B607" s="110"/>
      <c r="D607" s="111" t="s">
        <v>70</v>
      </c>
      <c r="E607" s="120" t="s">
        <v>960</v>
      </c>
      <c r="F607" s="120" t="s">
        <v>961</v>
      </c>
      <c r="I607" s="113"/>
      <c r="J607" s="121">
        <f>BK607</f>
        <v>0</v>
      </c>
      <c r="L607" s="110"/>
      <c r="M607" s="115"/>
      <c r="P607" s="116">
        <f>SUM(P608:P611)</f>
        <v>0</v>
      </c>
      <c r="R607" s="116">
        <f>SUM(R608:R611)</f>
        <v>0</v>
      </c>
      <c r="T607" s="117">
        <f>SUM(T608:T611)</f>
        <v>0</v>
      </c>
      <c r="AR607" s="111" t="s">
        <v>930</v>
      </c>
      <c r="AT607" s="118" t="s">
        <v>70</v>
      </c>
      <c r="AU607" s="118" t="s">
        <v>79</v>
      </c>
      <c r="AY607" s="111" t="s">
        <v>122</v>
      </c>
      <c r="BK607" s="119">
        <f>SUM(BK608:BK611)</f>
        <v>0</v>
      </c>
    </row>
    <row r="608" spans="2:65" s="1" customFormat="1" ht="16.5" customHeight="1">
      <c r="B608" s="31"/>
      <c r="C608" s="122" t="s">
        <v>962</v>
      </c>
      <c r="D608" s="122" t="s">
        <v>125</v>
      </c>
      <c r="E608" s="123" t="s">
        <v>963</v>
      </c>
      <c r="F608" s="124" t="s">
        <v>964</v>
      </c>
      <c r="G608" s="125" t="s">
        <v>332</v>
      </c>
      <c r="H608" s="126">
        <v>1</v>
      </c>
      <c r="I608" s="127"/>
      <c r="J608" s="128">
        <f>ROUND(I608*H608,2)</f>
        <v>0</v>
      </c>
      <c r="K608" s="124" t="s">
        <v>129</v>
      </c>
      <c r="L608" s="31"/>
      <c r="M608" s="129" t="s">
        <v>19</v>
      </c>
      <c r="N608" s="130" t="s">
        <v>42</v>
      </c>
      <c r="P608" s="131">
        <f>O608*H608</f>
        <v>0</v>
      </c>
      <c r="Q608" s="131">
        <v>0</v>
      </c>
      <c r="R608" s="131">
        <f>Q608*H608</f>
        <v>0</v>
      </c>
      <c r="S608" s="131">
        <v>0</v>
      </c>
      <c r="T608" s="132">
        <f>S608*H608</f>
        <v>0</v>
      </c>
      <c r="AR608" s="133" t="s">
        <v>935</v>
      </c>
      <c r="AT608" s="133" t="s">
        <v>125</v>
      </c>
      <c r="AU608" s="133" t="s">
        <v>81</v>
      </c>
      <c r="AY608" s="16" t="s">
        <v>122</v>
      </c>
      <c r="BE608" s="134">
        <f>IF(N608="základní",J608,0)</f>
        <v>0</v>
      </c>
      <c r="BF608" s="134">
        <f>IF(N608="snížená",J608,0)</f>
        <v>0</v>
      </c>
      <c r="BG608" s="134">
        <f>IF(N608="zákl. přenesená",J608,0)</f>
        <v>0</v>
      </c>
      <c r="BH608" s="134">
        <f>IF(N608="sníž. přenesená",J608,0)</f>
        <v>0</v>
      </c>
      <c r="BI608" s="134">
        <f>IF(N608="nulová",J608,0)</f>
        <v>0</v>
      </c>
      <c r="BJ608" s="16" t="s">
        <v>79</v>
      </c>
      <c r="BK608" s="134">
        <f>ROUND(I608*H608,2)</f>
        <v>0</v>
      </c>
      <c r="BL608" s="16" t="s">
        <v>935</v>
      </c>
      <c r="BM608" s="133" t="s">
        <v>965</v>
      </c>
    </row>
    <row r="609" spans="2:47" s="1" customFormat="1" ht="10.199999999999999">
      <c r="B609" s="31"/>
      <c r="D609" s="135" t="s">
        <v>132</v>
      </c>
      <c r="F609" s="136" t="s">
        <v>964</v>
      </c>
      <c r="I609" s="137"/>
      <c r="L609" s="31"/>
      <c r="M609" s="138"/>
      <c r="T609" s="52"/>
      <c r="AT609" s="16" t="s">
        <v>132</v>
      </c>
      <c r="AU609" s="16" t="s">
        <v>81</v>
      </c>
    </row>
    <row r="610" spans="2:47" s="1" customFormat="1" ht="10.199999999999999">
      <c r="B610" s="31"/>
      <c r="D610" s="139" t="s">
        <v>134</v>
      </c>
      <c r="F610" s="140" t="s">
        <v>966</v>
      </c>
      <c r="I610" s="137"/>
      <c r="L610" s="31"/>
      <c r="M610" s="138"/>
      <c r="T610" s="52"/>
      <c r="AT610" s="16" t="s">
        <v>134</v>
      </c>
      <c r="AU610" s="16" t="s">
        <v>81</v>
      </c>
    </row>
    <row r="611" spans="2:47" s="1" customFormat="1" ht="67.2">
      <c r="B611" s="31"/>
      <c r="D611" s="135" t="s">
        <v>148</v>
      </c>
      <c r="F611" s="148" t="s">
        <v>967</v>
      </c>
      <c r="I611" s="137"/>
      <c r="L611" s="31"/>
      <c r="M611" s="167"/>
      <c r="N611" s="168"/>
      <c r="O611" s="168"/>
      <c r="P611" s="168"/>
      <c r="Q611" s="168"/>
      <c r="R611" s="168"/>
      <c r="S611" s="168"/>
      <c r="T611" s="169"/>
      <c r="AT611" s="16" t="s">
        <v>148</v>
      </c>
      <c r="AU611" s="16" t="s">
        <v>81</v>
      </c>
    </row>
    <row r="612" spans="2:47" s="1" customFormat="1" ht="6.9" customHeight="1">
      <c r="B612" s="40"/>
      <c r="C612" s="41"/>
      <c r="D612" s="41"/>
      <c r="E612" s="41"/>
      <c r="F612" s="41"/>
      <c r="G612" s="41"/>
      <c r="H612" s="41"/>
      <c r="I612" s="41"/>
      <c r="J612" s="41"/>
      <c r="K612" s="41"/>
      <c r="L612" s="31"/>
    </row>
  </sheetData>
  <sheetProtection algorithmName="SHA-512" hashValue="ve9C5RhF91GLkMOV3aXUWUxY+qY77YfBRa/HKn32ihFURQ3dQbRCGpZzWyvcHNGI4/rv1pGg6Non+9wKOJXEmQ==" saltValue="h5UkLIg1g17eLTtcEH4uiwXd4gPyEODPpjQ5VP/n+pJqdPTADBWLRNp7UUY4BIaEg8QTd9nF5lvTSqQiJ2EGEQ==" spinCount="100000" sheet="1" objects="1" scenarios="1" formatColumns="0" formatRows="0" autoFilter="0"/>
  <autoFilter ref="C95:K611" xr:uid="{00000000-0009-0000-0000-000001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100-000000000000}"/>
    <hyperlink ref="F106" r:id="rId2" xr:uid="{00000000-0004-0000-0100-000001000000}"/>
    <hyperlink ref="F111" r:id="rId3" xr:uid="{00000000-0004-0000-0100-000002000000}"/>
    <hyperlink ref="F118" r:id="rId4" xr:uid="{00000000-0004-0000-0100-000003000000}"/>
    <hyperlink ref="F121" r:id="rId5" xr:uid="{00000000-0004-0000-0100-000004000000}"/>
    <hyperlink ref="F125" r:id="rId6" xr:uid="{00000000-0004-0000-0100-000005000000}"/>
    <hyperlink ref="F139" r:id="rId7" xr:uid="{00000000-0004-0000-0100-000006000000}"/>
    <hyperlink ref="F147" r:id="rId8" xr:uid="{00000000-0004-0000-0100-000007000000}"/>
    <hyperlink ref="F155" r:id="rId9" xr:uid="{00000000-0004-0000-0100-000008000000}"/>
    <hyperlink ref="F163" r:id="rId10" xr:uid="{00000000-0004-0000-0100-000009000000}"/>
    <hyperlink ref="F171" r:id="rId11" xr:uid="{00000000-0004-0000-0100-00000A000000}"/>
    <hyperlink ref="F179" r:id="rId12" xr:uid="{00000000-0004-0000-0100-00000B000000}"/>
    <hyperlink ref="F187" r:id="rId13" xr:uid="{00000000-0004-0000-0100-00000C000000}"/>
    <hyperlink ref="F195" r:id="rId14" xr:uid="{00000000-0004-0000-0100-00000D000000}"/>
    <hyperlink ref="F206" r:id="rId15" xr:uid="{00000000-0004-0000-0100-00000E000000}"/>
    <hyperlink ref="F222" r:id="rId16" xr:uid="{00000000-0004-0000-0100-00000F000000}"/>
    <hyperlink ref="F235" r:id="rId17" xr:uid="{00000000-0004-0000-0100-000010000000}"/>
    <hyperlink ref="F239" r:id="rId18" xr:uid="{00000000-0004-0000-0100-000011000000}"/>
    <hyperlink ref="F246" r:id="rId19" xr:uid="{00000000-0004-0000-0100-000012000000}"/>
    <hyperlink ref="F252" r:id="rId20" xr:uid="{00000000-0004-0000-0100-000013000000}"/>
    <hyperlink ref="F256" r:id="rId21" xr:uid="{00000000-0004-0000-0100-000014000000}"/>
    <hyperlink ref="F259" r:id="rId22" xr:uid="{00000000-0004-0000-0100-000015000000}"/>
    <hyperlink ref="F273" r:id="rId23" xr:uid="{00000000-0004-0000-0100-000016000000}"/>
    <hyperlink ref="F280" r:id="rId24" xr:uid="{00000000-0004-0000-0100-000017000000}"/>
    <hyperlink ref="F291" r:id="rId25" xr:uid="{00000000-0004-0000-0100-000018000000}"/>
    <hyperlink ref="F297" r:id="rId26" xr:uid="{00000000-0004-0000-0100-000019000000}"/>
    <hyperlink ref="F304" r:id="rId27" xr:uid="{00000000-0004-0000-0100-00001A000000}"/>
    <hyperlink ref="F311" r:id="rId28" xr:uid="{00000000-0004-0000-0100-00001B000000}"/>
    <hyperlink ref="F325" r:id="rId29" xr:uid="{00000000-0004-0000-0100-00001C000000}"/>
    <hyperlink ref="F332" r:id="rId30" xr:uid="{00000000-0004-0000-0100-00001D000000}"/>
    <hyperlink ref="F339" r:id="rId31" xr:uid="{00000000-0004-0000-0100-00001E000000}"/>
    <hyperlink ref="F346" r:id="rId32" xr:uid="{00000000-0004-0000-0100-00001F000000}"/>
    <hyperlink ref="F357" r:id="rId33" xr:uid="{00000000-0004-0000-0100-000020000000}"/>
    <hyperlink ref="F362" r:id="rId34" xr:uid="{00000000-0004-0000-0100-000021000000}"/>
    <hyperlink ref="F368" r:id="rId35" xr:uid="{00000000-0004-0000-0100-000022000000}"/>
    <hyperlink ref="F374" r:id="rId36" xr:uid="{00000000-0004-0000-0100-000023000000}"/>
    <hyperlink ref="F378" r:id="rId37" xr:uid="{00000000-0004-0000-0100-000024000000}"/>
    <hyperlink ref="F385" r:id="rId38" xr:uid="{00000000-0004-0000-0100-000025000000}"/>
    <hyperlink ref="F390" r:id="rId39" xr:uid="{00000000-0004-0000-0100-000026000000}"/>
    <hyperlink ref="F397" r:id="rId40" xr:uid="{00000000-0004-0000-0100-000027000000}"/>
    <hyperlink ref="F403" r:id="rId41" xr:uid="{00000000-0004-0000-0100-000028000000}"/>
    <hyperlink ref="F410" r:id="rId42" xr:uid="{00000000-0004-0000-0100-000029000000}"/>
    <hyperlink ref="F413" r:id="rId43" xr:uid="{00000000-0004-0000-0100-00002A000000}"/>
    <hyperlink ref="F416" r:id="rId44" xr:uid="{00000000-0004-0000-0100-00002B000000}"/>
    <hyperlink ref="F419" r:id="rId45" xr:uid="{00000000-0004-0000-0100-00002C000000}"/>
    <hyperlink ref="F422" r:id="rId46" xr:uid="{00000000-0004-0000-0100-00002D000000}"/>
    <hyperlink ref="F425" r:id="rId47" xr:uid="{00000000-0004-0000-0100-00002E000000}"/>
    <hyperlink ref="F432" r:id="rId48" xr:uid="{00000000-0004-0000-0100-00002F000000}"/>
    <hyperlink ref="F457" r:id="rId49" xr:uid="{00000000-0004-0000-0100-000030000000}"/>
    <hyperlink ref="F466" r:id="rId50" xr:uid="{00000000-0004-0000-0100-000031000000}"/>
    <hyperlink ref="F473" r:id="rId51" xr:uid="{00000000-0004-0000-0100-000032000000}"/>
    <hyperlink ref="F480" r:id="rId52" xr:uid="{00000000-0004-0000-0100-000033000000}"/>
    <hyperlink ref="F483" r:id="rId53" xr:uid="{00000000-0004-0000-0100-000034000000}"/>
    <hyperlink ref="F488" r:id="rId54" xr:uid="{00000000-0004-0000-0100-000035000000}"/>
    <hyperlink ref="F492" r:id="rId55" xr:uid="{00000000-0004-0000-0100-000036000000}"/>
    <hyperlink ref="F499" r:id="rId56" xr:uid="{00000000-0004-0000-0100-000037000000}"/>
    <hyperlink ref="F508" r:id="rId57" xr:uid="{00000000-0004-0000-0100-000038000000}"/>
    <hyperlink ref="F515" r:id="rId58" xr:uid="{00000000-0004-0000-0100-000039000000}"/>
    <hyperlink ref="F522" r:id="rId59" xr:uid="{00000000-0004-0000-0100-00003A000000}"/>
    <hyperlink ref="F529" r:id="rId60" xr:uid="{00000000-0004-0000-0100-00003B000000}"/>
    <hyperlink ref="F536" r:id="rId61" xr:uid="{00000000-0004-0000-0100-00003C000000}"/>
    <hyperlink ref="F543" r:id="rId62" xr:uid="{00000000-0004-0000-0100-00003D000000}"/>
    <hyperlink ref="F550" r:id="rId63" xr:uid="{00000000-0004-0000-0100-00003E000000}"/>
    <hyperlink ref="F555" r:id="rId64" xr:uid="{00000000-0004-0000-0100-00003F000000}"/>
    <hyperlink ref="F561" r:id="rId65" xr:uid="{00000000-0004-0000-0100-000040000000}"/>
    <hyperlink ref="F565" r:id="rId66" xr:uid="{00000000-0004-0000-0100-000041000000}"/>
    <hyperlink ref="F570" r:id="rId67" xr:uid="{00000000-0004-0000-0100-000042000000}"/>
    <hyperlink ref="F575" r:id="rId68" xr:uid="{00000000-0004-0000-0100-000043000000}"/>
    <hyperlink ref="F581" r:id="rId69" xr:uid="{00000000-0004-0000-0100-000044000000}"/>
    <hyperlink ref="F585" r:id="rId70" xr:uid="{00000000-0004-0000-0100-000045000000}"/>
    <hyperlink ref="F591" r:id="rId71" xr:uid="{00000000-0004-0000-0100-000046000000}"/>
    <hyperlink ref="F595" r:id="rId72" xr:uid="{00000000-0004-0000-0100-000047000000}"/>
    <hyperlink ref="F599" r:id="rId73" xr:uid="{00000000-0004-0000-0100-000048000000}"/>
    <hyperlink ref="F602" r:id="rId74" xr:uid="{00000000-0004-0000-0100-000049000000}"/>
    <hyperlink ref="F606" r:id="rId75" xr:uid="{00000000-0004-0000-0100-00004A000000}"/>
    <hyperlink ref="F610" r:id="rId76" xr:uid="{00000000-0004-0000-0100-00004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70" customWidth="1"/>
    <col min="2" max="2" width="1.7109375" style="170" customWidth="1"/>
    <col min="3" max="4" width="5" style="170" customWidth="1"/>
    <col min="5" max="5" width="11.7109375" style="170" customWidth="1"/>
    <col min="6" max="6" width="9.140625" style="170" customWidth="1"/>
    <col min="7" max="7" width="5" style="170" customWidth="1"/>
    <col min="8" max="8" width="77.85546875" style="170" customWidth="1"/>
    <col min="9" max="10" width="20" style="170" customWidth="1"/>
    <col min="11" max="11" width="1.7109375" style="170" customWidth="1"/>
  </cols>
  <sheetData>
    <row r="1" spans="2:11" customFormat="1" ht="37.5" customHeight="1"/>
    <row r="2" spans="2:11" customFormat="1" ht="7.5" customHeight="1">
      <c r="B2" s="171"/>
      <c r="C2" s="172"/>
      <c r="D2" s="172"/>
      <c r="E2" s="172"/>
      <c r="F2" s="172"/>
      <c r="G2" s="172"/>
      <c r="H2" s="172"/>
      <c r="I2" s="172"/>
      <c r="J2" s="172"/>
      <c r="K2" s="173"/>
    </row>
    <row r="3" spans="2:11" s="14" customFormat="1" ht="45" customHeight="1">
      <c r="B3" s="174"/>
      <c r="C3" s="298" t="s">
        <v>968</v>
      </c>
      <c r="D3" s="298"/>
      <c r="E3" s="298"/>
      <c r="F3" s="298"/>
      <c r="G3" s="298"/>
      <c r="H3" s="298"/>
      <c r="I3" s="298"/>
      <c r="J3" s="298"/>
      <c r="K3" s="175"/>
    </row>
    <row r="4" spans="2:11" customFormat="1" ht="25.5" customHeight="1">
      <c r="B4" s="176"/>
      <c r="C4" s="297" t="s">
        <v>969</v>
      </c>
      <c r="D4" s="297"/>
      <c r="E4" s="297"/>
      <c r="F4" s="297"/>
      <c r="G4" s="297"/>
      <c r="H4" s="297"/>
      <c r="I4" s="297"/>
      <c r="J4" s="297"/>
      <c r="K4" s="177"/>
    </row>
    <row r="5" spans="2:11" customFormat="1" ht="5.25" customHeight="1">
      <c r="B5" s="176"/>
      <c r="C5" s="178"/>
      <c r="D5" s="178"/>
      <c r="E5" s="178"/>
      <c r="F5" s="178"/>
      <c r="G5" s="178"/>
      <c r="H5" s="178"/>
      <c r="I5" s="178"/>
      <c r="J5" s="178"/>
      <c r="K5" s="177"/>
    </row>
    <row r="6" spans="2:11" customFormat="1" ht="15" customHeight="1">
      <c r="B6" s="176"/>
      <c r="C6" s="296" t="s">
        <v>970</v>
      </c>
      <c r="D6" s="296"/>
      <c r="E6" s="296"/>
      <c r="F6" s="296"/>
      <c r="G6" s="296"/>
      <c r="H6" s="296"/>
      <c r="I6" s="296"/>
      <c r="J6" s="296"/>
      <c r="K6" s="177"/>
    </row>
    <row r="7" spans="2:11" customFormat="1" ht="15" customHeight="1">
      <c r="B7" s="180"/>
      <c r="C7" s="296" t="s">
        <v>971</v>
      </c>
      <c r="D7" s="296"/>
      <c r="E7" s="296"/>
      <c r="F7" s="296"/>
      <c r="G7" s="296"/>
      <c r="H7" s="296"/>
      <c r="I7" s="296"/>
      <c r="J7" s="296"/>
      <c r="K7" s="177"/>
    </row>
    <row r="8" spans="2:11" customFormat="1" ht="12.75" customHeight="1">
      <c r="B8" s="180"/>
      <c r="C8" s="179"/>
      <c r="D8" s="179"/>
      <c r="E8" s="179"/>
      <c r="F8" s="179"/>
      <c r="G8" s="179"/>
      <c r="H8" s="179"/>
      <c r="I8" s="179"/>
      <c r="J8" s="179"/>
      <c r="K8" s="177"/>
    </row>
    <row r="9" spans="2:11" customFormat="1" ht="15" customHeight="1">
      <c r="B9" s="180"/>
      <c r="C9" s="296" t="s">
        <v>972</v>
      </c>
      <c r="D9" s="296"/>
      <c r="E9" s="296"/>
      <c r="F9" s="296"/>
      <c r="G9" s="296"/>
      <c r="H9" s="296"/>
      <c r="I9" s="296"/>
      <c r="J9" s="296"/>
      <c r="K9" s="177"/>
    </row>
    <row r="10" spans="2:11" customFormat="1" ht="15" customHeight="1">
      <c r="B10" s="180"/>
      <c r="C10" s="179"/>
      <c r="D10" s="296" t="s">
        <v>973</v>
      </c>
      <c r="E10" s="296"/>
      <c r="F10" s="296"/>
      <c r="G10" s="296"/>
      <c r="H10" s="296"/>
      <c r="I10" s="296"/>
      <c r="J10" s="296"/>
      <c r="K10" s="177"/>
    </row>
    <row r="11" spans="2:11" customFormat="1" ht="15" customHeight="1">
      <c r="B11" s="180"/>
      <c r="C11" s="181"/>
      <c r="D11" s="296" t="s">
        <v>974</v>
      </c>
      <c r="E11" s="296"/>
      <c r="F11" s="296"/>
      <c r="G11" s="296"/>
      <c r="H11" s="296"/>
      <c r="I11" s="296"/>
      <c r="J11" s="296"/>
      <c r="K11" s="177"/>
    </row>
    <row r="12" spans="2:11" customFormat="1" ht="15" customHeight="1">
      <c r="B12" s="180"/>
      <c r="C12" s="181"/>
      <c r="D12" s="179"/>
      <c r="E12" s="179"/>
      <c r="F12" s="179"/>
      <c r="G12" s="179"/>
      <c r="H12" s="179"/>
      <c r="I12" s="179"/>
      <c r="J12" s="179"/>
      <c r="K12" s="177"/>
    </row>
    <row r="13" spans="2:11" customFormat="1" ht="15" customHeight="1">
      <c r="B13" s="180"/>
      <c r="C13" s="181"/>
      <c r="D13" s="182" t="s">
        <v>975</v>
      </c>
      <c r="E13" s="179"/>
      <c r="F13" s="179"/>
      <c r="G13" s="179"/>
      <c r="H13" s="179"/>
      <c r="I13" s="179"/>
      <c r="J13" s="179"/>
      <c r="K13" s="177"/>
    </row>
    <row r="14" spans="2:11" customFormat="1" ht="12.75" customHeight="1">
      <c r="B14" s="180"/>
      <c r="C14" s="181"/>
      <c r="D14" s="181"/>
      <c r="E14" s="181"/>
      <c r="F14" s="181"/>
      <c r="G14" s="181"/>
      <c r="H14" s="181"/>
      <c r="I14" s="181"/>
      <c r="J14" s="181"/>
      <c r="K14" s="177"/>
    </row>
    <row r="15" spans="2:11" customFormat="1" ht="15" customHeight="1">
      <c r="B15" s="180"/>
      <c r="C15" s="181"/>
      <c r="D15" s="296" t="s">
        <v>976</v>
      </c>
      <c r="E15" s="296"/>
      <c r="F15" s="296"/>
      <c r="G15" s="296"/>
      <c r="H15" s="296"/>
      <c r="I15" s="296"/>
      <c r="J15" s="296"/>
      <c r="K15" s="177"/>
    </row>
    <row r="16" spans="2:11" customFormat="1" ht="15" customHeight="1">
      <c r="B16" s="180"/>
      <c r="C16" s="181"/>
      <c r="D16" s="296" t="s">
        <v>977</v>
      </c>
      <c r="E16" s="296"/>
      <c r="F16" s="296"/>
      <c r="G16" s="296"/>
      <c r="H16" s="296"/>
      <c r="I16" s="296"/>
      <c r="J16" s="296"/>
      <c r="K16" s="177"/>
    </row>
    <row r="17" spans="2:11" customFormat="1" ht="15" customHeight="1">
      <c r="B17" s="180"/>
      <c r="C17" s="181"/>
      <c r="D17" s="296" t="s">
        <v>978</v>
      </c>
      <c r="E17" s="296"/>
      <c r="F17" s="296"/>
      <c r="G17" s="296"/>
      <c r="H17" s="296"/>
      <c r="I17" s="296"/>
      <c r="J17" s="296"/>
      <c r="K17" s="177"/>
    </row>
    <row r="18" spans="2:11" customFormat="1" ht="15" customHeight="1">
      <c r="B18" s="180"/>
      <c r="C18" s="181"/>
      <c r="D18" s="181"/>
      <c r="E18" s="183" t="s">
        <v>78</v>
      </c>
      <c r="F18" s="296" t="s">
        <v>979</v>
      </c>
      <c r="G18" s="296"/>
      <c r="H18" s="296"/>
      <c r="I18" s="296"/>
      <c r="J18" s="296"/>
      <c r="K18" s="177"/>
    </row>
    <row r="19" spans="2:11" customFormat="1" ht="15" customHeight="1">
      <c r="B19" s="180"/>
      <c r="C19" s="181"/>
      <c r="D19" s="181"/>
      <c r="E19" s="183" t="s">
        <v>980</v>
      </c>
      <c r="F19" s="296" t="s">
        <v>981</v>
      </c>
      <c r="G19" s="296"/>
      <c r="H19" s="296"/>
      <c r="I19" s="296"/>
      <c r="J19" s="296"/>
      <c r="K19" s="177"/>
    </row>
    <row r="20" spans="2:11" customFormat="1" ht="15" customHeight="1">
      <c r="B20" s="180"/>
      <c r="C20" s="181"/>
      <c r="D20" s="181"/>
      <c r="E20" s="183" t="s">
        <v>982</v>
      </c>
      <c r="F20" s="296" t="s">
        <v>983</v>
      </c>
      <c r="G20" s="296"/>
      <c r="H20" s="296"/>
      <c r="I20" s="296"/>
      <c r="J20" s="296"/>
      <c r="K20" s="177"/>
    </row>
    <row r="21" spans="2:11" customFormat="1" ht="15" customHeight="1">
      <c r="B21" s="180"/>
      <c r="C21" s="181"/>
      <c r="D21" s="181"/>
      <c r="E21" s="183" t="s">
        <v>984</v>
      </c>
      <c r="F21" s="296" t="s">
        <v>985</v>
      </c>
      <c r="G21" s="296"/>
      <c r="H21" s="296"/>
      <c r="I21" s="296"/>
      <c r="J21" s="296"/>
      <c r="K21" s="177"/>
    </row>
    <row r="22" spans="2:11" customFormat="1" ht="15" customHeight="1">
      <c r="B22" s="180"/>
      <c r="C22" s="181"/>
      <c r="D22" s="181"/>
      <c r="E22" s="183" t="s">
        <v>986</v>
      </c>
      <c r="F22" s="296" t="s">
        <v>987</v>
      </c>
      <c r="G22" s="296"/>
      <c r="H22" s="296"/>
      <c r="I22" s="296"/>
      <c r="J22" s="296"/>
      <c r="K22" s="177"/>
    </row>
    <row r="23" spans="2:11" customFormat="1" ht="15" customHeight="1">
      <c r="B23" s="180"/>
      <c r="C23" s="181"/>
      <c r="D23" s="181"/>
      <c r="E23" s="183" t="s">
        <v>988</v>
      </c>
      <c r="F23" s="296" t="s">
        <v>989</v>
      </c>
      <c r="G23" s="296"/>
      <c r="H23" s="296"/>
      <c r="I23" s="296"/>
      <c r="J23" s="296"/>
      <c r="K23" s="177"/>
    </row>
    <row r="24" spans="2:11" customFormat="1" ht="12.75" customHeight="1">
      <c r="B24" s="180"/>
      <c r="C24" s="181"/>
      <c r="D24" s="181"/>
      <c r="E24" s="181"/>
      <c r="F24" s="181"/>
      <c r="G24" s="181"/>
      <c r="H24" s="181"/>
      <c r="I24" s="181"/>
      <c r="J24" s="181"/>
      <c r="K24" s="177"/>
    </row>
    <row r="25" spans="2:11" customFormat="1" ht="15" customHeight="1">
      <c r="B25" s="180"/>
      <c r="C25" s="296" t="s">
        <v>990</v>
      </c>
      <c r="D25" s="296"/>
      <c r="E25" s="296"/>
      <c r="F25" s="296"/>
      <c r="G25" s="296"/>
      <c r="H25" s="296"/>
      <c r="I25" s="296"/>
      <c r="J25" s="296"/>
      <c r="K25" s="177"/>
    </row>
    <row r="26" spans="2:11" customFormat="1" ht="15" customHeight="1">
      <c r="B26" s="180"/>
      <c r="C26" s="296" t="s">
        <v>991</v>
      </c>
      <c r="D26" s="296"/>
      <c r="E26" s="296"/>
      <c r="F26" s="296"/>
      <c r="G26" s="296"/>
      <c r="H26" s="296"/>
      <c r="I26" s="296"/>
      <c r="J26" s="296"/>
      <c r="K26" s="177"/>
    </row>
    <row r="27" spans="2:11" customFormat="1" ht="15" customHeight="1">
      <c r="B27" s="180"/>
      <c r="C27" s="179"/>
      <c r="D27" s="296" t="s">
        <v>992</v>
      </c>
      <c r="E27" s="296"/>
      <c r="F27" s="296"/>
      <c r="G27" s="296"/>
      <c r="H27" s="296"/>
      <c r="I27" s="296"/>
      <c r="J27" s="296"/>
      <c r="K27" s="177"/>
    </row>
    <row r="28" spans="2:11" customFormat="1" ht="15" customHeight="1">
      <c r="B28" s="180"/>
      <c r="C28" s="181"/>
      <c r="D28" s="296" t="s">
        <v>993</v>
      </c>
      <c r="E28" s="296"/>
      <c r="F28" s="296"/>
      <c r="G28" s="296"/>
      <c r="H28" s="296"/>
      <c r="I28" s="296"/>
      <c r="J28" s="296"/>
      <c r="K28" s="177"/>
    </row>
    <row r="29" spans="2:11" customFormat="1" ht="12.75" customHeight="1">
      <c r="B29" s="180"/>
      <c r="C29" s="181"/>
      <c r="D29" s="181"/>
      <c r="E29" s="181"/>
      <c r="F29" s="181"/>
      <c r="G29" s="181"/>
      <c r="H29" s="181"/>
      <c r="I29" s="181"/>
      <c r="J29" s="181"/>
      <c r="K29" s="177"/>
    </row>
    <row r="30" spans="2:11" customFormat="1" ht="15" customHeight="1">
      <c r="B30" s="180"/>
      <c r="C30" s="181"/>
      <c r="D30" s="296" t="s">
        <v>994</v>
      </c>
      <c r="E30" s="296"/>
      <c r="F30" s="296"/>
      <c r="G30" s="296"/>
      <c r="H30" s="296"/>
      <c r="I30" s="296"/>
      <c r="J30" s="296"/>
      <c r="K30" s="177"/>
    </row>
    <row r="31" spans="2:11" customFormat="1" ht="15" customHeight="1">
      <c r="B31" s="180"/>
      <c r="C31" s="181"/>
      <c r="D31" s="296" t="s">
        <v>995</v>
      </c>
      <c r="E31" s="296"/>
      <c r="F31" s="296"/>
      <c r="G31" s="296"/>
      <c r="H31" s="296"/>
      <c r="I31" s="296"/>
      <c r="J31" s="296"/>
      <c r="K31" s="177"/>
    </row>
    <row r="32" spans="2:11" customFormat="1" ht="12.75" customHeight="1">
      <c r="B32" s="180"/>
      <c r="C32" s="181"/>
      <c r="D32" s="181"/>
      <c r="E32" s="181"/>
      <c r="F32" s="181"/>
      <c r="G32" s="181"/>
      <c r="H32" s="181"/>
      <c r="I32" s="181"/>
      <c r="J32" s="181"/>
      <c r="K32" s="177"/>
    </row>
    <row r="33" spans="2:11" customFormat="1" ht="15" customHeight="1">
      <c r="B33" s="180"/>
      <c r="C33" s="181"/>
      <c r="D33" s="296" t="s">
        <v>996</v>
      </c>
      <c r="E33" s="296"/>
      <c r="F33" s="296"/>
      <c r="G33" s="296"/>
      <c r="H33" s="296"/>
      <c r="I33" s="296"/>
      <c r="J33" s="296"/>
      <c r="K33" s="177"/>
    </row>
    <row r="34" spans="2:11" customFormat="1" ht="15" customHeight="1">
      <c r="B34" s="180"/>
      <c r="C34" s="181"/>
      <c r="D34" s="296" t="s">
        <v>997</v>
      </c>
      <c r="E34" s="296"/>
      <c r="F34" s="296"/>
      <c r="G34" s="296"/>
      <c r="H34" s="296"/>
      <c r="I34" s="296"/>
      <c r="J34" s="296"/>
      <c r="K34" s="177"/>
    </row>
    <row r="35" spans="2:11" customFormat="1" ht="15" customHeight="1">
      <c r="B35" s="180"/>
      <c r="C35" s="181"/>
      <c r="D35" s="296" t="s">
        <v>998</v>
      </c>
      <c r="E35" s="296"/>
      <c r="F35" s="296"/>
      <c r="G35" s="296"/>
      <c r="H35" s="296"/>
      <c r="I35" s="296"/>
      <c r="J35" s="296"/>
      <c r="K35" s="177"/>
    </row>
    <row r="36" spans="2:11" customFormat="1" ht="15" customHeight="1">
      <c r="B36" s="180"/>
      <c r="C36" s="181"/>
      <c r="D36" s="179"/>
      <c r="E36" s="182" t="s">
        <v>108</v>
      </c>
      <c r="F36" s="179"/>
      <c r="G36" s="296" t="s">
        <v>999</v>
      </c>
      <c r="H36" s="296"/>
      <c r="I36" s="296"/>
      <c r="J36" s="296"/>
      <c r="K36" s="177"/>
    </row>
    <row r="37" spans="2:11" customFormat="1" ht="30.75" customHeight="1">
      <c r="B37" s="180"/>
      <c r="C37" s="181"/>
      <c r="D37" s="179"/>
      <c r="E37" s="182" t="s">
        <v>1000</v>
      </c>
      <c r="F37" s="179"/>
      <c r="G37" s="296" t="s">
        <v>1001</v>
      </c>
      <c r="H37" s="296"/>
      <c r="I37" s="296"/>
      <c r="J37" s="296"/>
      <c r="K37" s="177"/>
    </row>
    <row r="38" spans="2:11" customFormat="1" ht="15" customHeight="1">
      <c r="B38" s="180"/>
      <c r="C38" s="181"/>
      <c r="D38" s="179"/>
      <c r="E38" s="182" t="s">
        <v>52</v>
      </c>
      <c r="F38" s="179"/>
      <c r="G38" s="296" t="s">
        <v>1002</v>
      </c>
      <c r="H38" s="296"/>
      <c r="I38" s="296"/>
      <c r="J38" s="296"/>
      <c r="K38" s="177"/>
    </row>
    <row r="39" spans="2:11" customFormat="1" ht="15" customHeight="1">
      <c r="B39" s="180"/>
      <c r="C39" s="181"/>
      <c r="D39" s="179"/>
      <c r="E39" s="182" t="s">
        <v>53</v>
      </c>
      <c r="F39" s="179"/>
      <c r="G39" s="296" t="s">
        <v>1003</v>
      </c>
      <c r="H39" s="296"/>
      <c r="I39" s="296"/>
      <c r="J39" s="296"/>
      <c r="K39" s="177"/>
    </row>
    <row r="40" spans="2:11" customFormat="1" ht="15" customHeight="1">
      <c r="B40" s="180"/>
      <c r="C40" s="181"/>
      <c r="D40" s="179"/>
      <c r="E40" s="182" t="s">
        <v>109</v>
      </c>
      <c r="F40" s="179"/>
      <c r="G40" s="296" t="s">
        <v>1004</v>
      </c>
      <c r="H40" s="296"/>
      <c r="I40" s="296"/>
      <c r="J40" s="296"/>
      <c r="K40" s="177"/>
    </row>
    <row r="41" spans="2:11" customFormat="1" ht="15" customHeight="1">
      <c r="B41" s="180"/>
      <c r="C41" s="181"/>
      <c r="D41" s="179"/>
      <c r="E41" s="182" t="s">
        <v>110</v>
      </c>
      <c r="F41" s="179"/>
      <c r="G41" s="296" t="s">
        <v>1005</v>
      </c>
      <c r="H41" s="296"/>
      <c r="I41" s="296"/>
      <c r="J41" s="296"/>
      <c r="K41" s="177"/>
    </row>
    <row r="42" spans="2:11" customFormat="1" ht="15" customHeight="1">
      <c r="B42" s="180"/>
      <c r="C42" s="181"/>
      <c r="D42" s="179"/>
      <c r="E42" s="182" t="s">
        <v>1006</v>
      </c>
      <c r="F42" s="179"/>
      <c r="G42" s="296" t="s">
        <v>1007</v>
      </c>
      <c r="H42" s="296"/>
      <c r="I42" s="296"/>
      <c r="J42" s="296"/>
      <c r="K42" s="177"/>
    </row>
    <row r="43" spans="2:11" customFormat="1" ht="15" customHeight="1">
      <c r="B43" s="180"/>
      <c r="C43" s="181"/>
      <c r="D43" s="179"/>
      <c r="E43" s="182"/>
      <c r="F43" s="179"/>
      <c r="G43" s="296" t="s">
        <v>1008</v>
      </c>
      <c r="H43" s="296"/>
      <c r="I43" s="296"/>
      <c r="J43" s="296"/>
      <c r="K43" s="177"/>
    </row>
    <row r="44" spans="2:11" customFormat="1" ht="15" customHeight="1">
      <c r="B44" s="180"/>
      <c r="C44" s="181"/>
      <c r="D44" s="179"/>
      <c r="E44" s="182" t="s">
        <v>1009</v>
      </c>
      <c r="F44" s="179"/>
      <c r="G44" s="296" t="s">
        <v>1010</v>
      </c>
      <c r="H44" s="296"/>
      <c r="I44" s="296"/>
      <c r="J44" s="296"/>
      <c r="K44" s="177"/>
    </row>
    <row r="45" spans="2:11" customFormat="1" ht="15" customHeight="1">
      <c r="B45" s="180"/>
      <c r="C45" s="181"/>
      <c r="D45" s="179"/>
      <c r="E45" s="182" t="s">
        <v>112</v>
      </c>
      <c r="F45" s="179"/>
      <c r="G45" s="296" t="s">
        <v>1011</v>
      </c>
      <c r="H45" s="296"/>
      <c r="I45" s="296"/>
      <c r="J45" s="296"/>
      <c r="K45" s="177"/>
    </row>
    <row r="46" spans="2:11" customFormat="1" ht="12.75" customHeight="1">
      <c r="B46" s="180"/>
      <c r="C46" s="181"/>
      <c r="D46" s="179"/>
      <c r="E46" s="179"/>
      <c r="F46" s="179"/>
      <c r="G46" s="179"/>
      <c r="H46" s="179"/>
      <c r="I46" s="179"/>
      <c r="J46" s="179"/>
      <c r="K46" s="177"/>
    </row>
    <row r="47" spans="2:11" customFormat="1" ht="15" customHeight="1">
      <c r="B47" s="180"/>
      <c r="C47" s="181"/>
      <c r="D47" s="296" t="s">
        <v>1012</v>
      </c>
      <c r="E47" s="296"/>
      <c r="F47" s="296"/>
      <c r="G47" s="296"/>
      <c r="H47" s="296"/>
      <c r="I47" s="296"/>
      <c r="J47" s="296"/>
      <c r="K47" s="177"/>
    </row>
    <row r="48" spans="2:11" customFormat="1" ht="15" customHeight="1">
      <c r="B48" s="180"/>
      <c r="C48" s="181"/>
      <c r="D48" s="181"/>
      <c r="E48" s="296" t="s">
        <v>1013</v>
      </c>
      <c r="F48" s="296"/>
      <c r="G48" s="296"/>
      <c r="H48" s="296"/>
      <c r="I48" s="296"/>
      <c r="J48" s="296"/>
      <c r="K48" s="177"/>
    </row>
    <row r="49" spans="2:11" customFormat="1" ht="15" customHeight="1">
      <c r="B49" s="180"/>
      <c r="C49" s="181"/>
      <c r="D49" s="181"/>
      <c r="E49" s="296" t="s">
        <v>1014</v>
      </c>
      <c r="F49" s="296"/>
      <c r="G49" s="296"/>
      <c r="H49" s="296"/>
      <c r="I49" s="296"/>
      <c r="J49" s="296"/>
      <c r="K49" s="177"/>
    </row>
    <row r="50" spans="2:11" customFormat="1" ht="15" customHeight="1">
      <c r="B50" s="180"/>
      <c r="C50" s="181"/>
      <c r="D50" s="181"/>
      <c r="E50" s="296" t="s">
        <v>1015</v>
      </c>
      <c r="F50" s="296"/>
      <c r="G50" s="296"/>
      <c r="H50" s="296"/>
      <c r="I50" s="296"/>
      <c r="J50" s="296"/>
      <c r="K50" s="177"/>
    </row>
    <row r="51" spans="2:11" customFormat="1" ht="15" customHeight="1">
      <c r="B51" s="180"/>
      <c r="C51" s="181"/>
      <c r="D51" s="296" t="s">
        <v>1016</v>
      </c>
      <c r="E51" s="296"/>
      <c r="F51" s="296"/>
      <c r="G51" s="296"/>
      <c r="H51" s="296"/>
      <c r="I51" s="296"/>
      <c r="J51" s="296"/>
      <c r="K51" s="177"/>
    </row>
    <row r="52" spans="2:11" customFormat="1" ht="25.5" customHeight="1">
      <c r="B52" s="176"/>
      <c r="C52" s="297" t="s">
        <v>1017</v>
      </c>
      <c r="D52" s="297"/>
      <c r="E52" s="297"/>
      <c r="F52" s="297"/>
      <c r="G52" s="297"/>
      <c r="H52" s="297"/>
      <c r="I52" s="297"/>
      <c r="J52" s="297"/>
      <c r="K52" s="177"/>
    </row>
    <row r="53" spans="2:11" customFormat="1" ht="5.25" customHeight="1">
      <c r="B53" s="176"/>
      <c r="C53" s="178"/>
      <c r="D53" s="178"/>
      <c r="E53" s="178"/>
      <c r="F53" s="178"/>
      <c r="G53" s="178"/>
      <c r="H53" s="178"/>
      <c r="I53" s="178"/>
      <c r="J53" s="178"/>
      <c r="K53" s="177"/>
    </row>
    <row r="54" spans="2:11" customFormat="1" ht="15" customHeight="1">
      <c r="B54" s="176"/>
      <c r="C54" s="296" t="s">
        <v>1018</v>
      </c>
      <c r="D54" s="296"/>
      <c r="E54" s="296"/>
      <c r="F54" s="296"/>
      <c r="G54" s="296"/>
      <c r="H54" s="296"/>
      <c r="I54" s="296"/>
      <c r="J54" s="296"/>
      <c r="K54" s="177"/>
    </row>
    <row r="55" spans="2:11" customFormat="1" ht="15" customHeight="1">
      <c r="B55" s="176"/>
      <c r="C55" s="296" t="s">
        <v>1019</v>
      </c>
      <c r="D55" s="296"/>
      <c r="E55" s="296"/>
      <c r="F55" s="296"/>
      <c r="G55" s="296"/>
      <c r="H55" s="296"/>
      <c r="I55" s="296"/>
      <c r="J55" s="296"/>
      <c r="K55" s="177"/>
    </row>
    <row r="56" spans="2:11" customFormat="1" ht="12.75" customHeight="1">
      <c r="B56" s="176"/>
      <c r="C56" s="179"/>
      <c r="D56" s="179"/>
      <c r="E56" s="179"/>
      <c r="F56" s="179"/>
      <c r="G56" s="179"/>
      <c r="H56" s="179"/>
      <c r="I56" s="179"/>
      <c r="J56" s="179"/>
      <c r="K56" s="177"/>
    </row>
    <row r="57" spans="2:11" customFormat="1" ht="15" customHeight="1">
      <c r="B57" s="176"/>
      <c r="C57" s="296" t="s">
        <v>1020</v>
      </c>
      <c r="D57" s="296"/>
      <c r="E57" s="296"/>
      <c r="F57" s="296"/>
      <c r="G57" s="296"/>
      <c r="H57" s="296"/>
      <c r="I57" s="296"/>
      <c r="J57" s="296"/>
      <c r="K57" s="177"/>
    </row>
    <row r="58" spans="2:11" customFormat="1" ht="15" customHeight="1">
      <c r="B58" s="176"/>
      <c r="C58" s="181"/>
      <c r="D58" s="296" t="s">
        <v>1021</v>
      </c>
      <c r="E58" s="296"/>
      <c r="F58" s="296"/>
      <c r="G58" s="296"/>
      <c r="H58" s="296"/>
      <c r="I58" s="296"/>
      <c r="J58" s="296"/>
      <c r="K58" s="177"/>
    </row>
    <row r="59" spans="2:11" customFormat="1" ht="15" customHeight="1">
      <c r="B59" s="176"/>
      <c r="C59" s="181"/>
      <c r="D59" s="296" t="s">
        <v>1022</v>
      </c>
      <c r="E59" s="296"/>
      <c r="F59" s="296"/>
      <c r="G59" s="296"/>
      <c r="H59" s="296"/>
      <c r="I59" s="296"/>
      <c r="J59" s="296"/>
      <c r="K59" s="177"/>
    </row>
    <row r="60" spans="2:11" customFormat="1" ht="15" customHeight="1">
      <c r="B60" s="176"/>
      <c r="C60" s="181"/>
      <c r="D60" s="296" t="s">
        <v>1023</v>
      </c>
      <c r="E60" s="296"/>
      <c r="F60" s="296"/>
      <c r="G60" s="296"/>
      <c r="H60" s="296"/>
      <c r="I60" s="296"/>
      <c r="J60" s="296"/>
      <c r="K60" s="177"/>
    </row>
    <row r="61" spans="2:11" customFormat="1" ht="15" customHeight="1">
      <c r="B61" s="176"/>
      <c r="C61" s="181"/>
      <c r="D61" s="296" t="s">
        <v>1024</v>
      </c>
      <c r="E61" s="296"/>
      <c r="F61" s="296"/>
      <c r="G61" s="296"/>
      <c r="H61" s="296"/>
      <c r="I61" s="296"/>
      <c r="J61" s="296"/>
      <c r="K61" s="177"/>
    </row>
    <row r="62" spans="2:11" customFormat="1" ht="15" customHeight="1">
      <c r="B62" s="176"/>
      <c r="C62" s="181"/>
      <c r="D62" s="299" t="s">
        <v>1025</v>
      </c>
      <c r="E62" s="299"/>
      <c r="F62" s="299"/>
      <c r="G62" s="299"/>
      <c r="H62" s="299"/>
      <c r="I62" s="299"/>
      <c r="J62" s="299"/>
      <c r="K62" s="177"/>
    </row>
    <row r="63" spans="2:11" customFormat="1" ht="15" customHeight="1">
      <c r="B63" s="176"/>
      <c r="C63" s="181"/>
      <c r="D63" s="296" t="s">
        <v>1026</v>
      </c>
      <c r="E63" s="296"/>
      <c r="F63" s="296"/>
      <c r="G63" s="296"/>
      <c r="H63" s="296"/>
      <c r="I63" s="296"/>
      <c r="J63" s="296"/>
      <c r="K63" s="177"/>
    </row>
    <row r="64" spans="2:11" customFormat="1" ht="12.75" customHeight="1">
      <c r="B64" s="176"/>
      <c r="C64" s="181"/>
      <c r="D64" s="181"/>
      <c r="E64" s="184"/>
      <c r="F64" s="181"/>
      <c r="G64" s="181"/>
      <c r="H64" s="181"/>
      <c r="I64" s="181"/>
      <c r="J64" s="181"/>
      <c r="K64" s="177"/>
    </row>
    <row r="65" spans="2:11" customFormat="1" ht="15" customHeight="1">
      <c r="B65" s="176"/>
      <c r="C65" s="181"/>
      <c r="D65" s="296" t="s">
        <v>1027</v>
      </c>
      <c r="E65" s="296"/>
      <c r="F65" s="296"/>
      <c r="G65" s="296"/>
      <c r="H65" s="296"/>
      <c r="I65" s="296"/>
      <c r="J65" s="296"/>
      <c r="K65" s="177"/>
    </row>
    <row r="66" spans="2:11" customFormat="1" ht="15" customHeight="1">
      <c r="B66" s="176"/>
      <c r="C66" s="181"/>
      <c r="D66" s="299" t="s">
        <v>1028</v>
      </c>
      <c r="E66" s="299"/>
      <c r="F66" s="299"/>
      <c r="G66" s="299"/>
      <c r="H66" s="299"/>
      <c r="I66" s="299"/>
      <c r="J66" s="299"/>
      <c r="K66" s="177"/>
    </row>
    <row r="67" spans="2:11" customFormat="1" ht="15" customHeight="1">
      <c r="B67" s="176"/>
      <c r="C67" s="181"/>
      <c r="D67" s="296" t="s">
        <v>1029</v>
      </c>
      <c r="E67" s="296"/>
      <c r="F67" s="296"/>
      <c r="G67" s="296"/>
      <c r="H67" s="296"/>
      <c r="I67" s="296"/>
      <c r="J67" s="296"/>
      <c r="K67" s="177"/>
    </row>
    <row r="68" spans="2:11" customFormat="1" ht="15" customHeight="1">
      <c r="B68" s="176"/>
      <c r="C68" s="181"/>
      <c r="D68" s="296" t="s">
        <v>1030</v>
      </c>
      <c r="E68" s="296"/>
      <c r="F68" s="296"/>
      <c r="G68" s="296"/>
      <c r="H68" s="296"/>
      <c r="I68" s="296"/>
      <c r="J68" s="296"/>
      <c r="K68" s="177"/>
    </row>
    <row r="69" spans="2:11" customFormat="1" ht="15" customHeight="1">
      <c r="B69" s="176"/>
      <c r="C69" s="181"/>
      <c r="D69" s="296" t="s">
        <v>1031</v>
      </c>
      <c r="E69" s="296"/>
      <c r="F69" s="296"/>
      <c r="G69" s="296"/>
      <c r="H69" s="296"/>
      <c r="I69" s="296"/>
      <c r="J69" s="296"/>
      <c r="K69" s="177"/>
    </row>
    <row r="70" spans="2:11" customFormat="1" ht="15" customHeight="1">
      <c r="B70" s="176"/>
      <c r="C70" s="181"/>
      <c r="D70" s="296" t="s">
        <v>1032</v>
      </c>
      <c r="E70" s="296"/>
      <c r="F70" s="296"/>
      <c r="G70" s="296"/>
      <c r="H70" s="296"/>
      <c r="I70" s="296"/>
      <c r="J70" s="296"/>
      <c r="K70" s="177"/>
    </row>
    <row r="71" spans="2:11" customFormat="1" ht="12.75" customHeight="1">
      <c r="B71" s="185"/>
      <c r="C71" s="186"/>
      <c r="D71" s="186"/>
      <c r="E71" s="186"/>
      <c r="F71" s="186"/>
      <c r="G71" s="186"/>
      <c r="H71" s="186"/>
      <c r="I71" s="186"/>
      <c r="J71" s="186"/>
      <c r="K71" s="187"/>
    </row>
    <row r="72" spans="2:11" customFormat="1" ht="18.75" customHeight="1">
      <c r="B72" s="188"/>
      <c r="C72" s="188"/>
      <c r="D72" s="188"/>
      <c r="E72" s="188"/>
      <c r="F72" s="188"/>
      <c r="G72" s="188"/>
      <c r="H72" s="188"/>
      <c r="I72" s="188"/>
      <c r="J72" s="188"/>
      <c r="K72" s="189"/>
    </row>
    <row r="73" spans="2:11" customFormat="1" ht="18.75" customHeight="1">
      <c r="B73" s="189"/>
      <c r="C73" s="189"/>
      <c r="D73" s="189"/>
      <c r="E73" s="189"/>
      <c r="F73" s="189"/>
      <c r="G73" s="189"/>
      <c r="H73" s="189"/>
      <c r="I73" s="189"/>
      <c r="J73" s="189"/>
      <c r="K73" s="189"/>
    </row>
    <row r="74" spans="2:11" customFormat="1" ht="7.5" customHeight="1">
      <c r="B74" s="190"/>
      <c r="C74" s="191"/>
      <c r="D74" s="191"/>
      <c r="E74" s="191"/>
      <c r="F74" s="191"/>
      <c r="G74" s="191"/>
      <c r="H74" s="191"/>
      <c r="I74" s="191"/>
      <c r="J74" s="191"/>
      <c r="K74" s="192"/>
    </row>
    <row r="75" spans="2:11" customFormat="1" ht="45" customHeight="1">
      <c r="B75" s="193"/>
      <c r="C75" s="300" t="s">
        <v>1033</v>
      </c>
      <c r="D75" s="300"/>
      <c r="E75" s="300"/>
      <c r="F75" s="300"/>
      <c r="G75" s="300"/>
      <c r="H75" s="300"/>
      <c r="I75" s="300"/>
      <c r="J75" s="300"/>
      <c r="K75" s="194"/>
    </row>
    <row r="76" spans="2:11" customFormat="1" ht="17.25" customHeight="1">
      <c r="B76" s="193"/>
      <c r="C76" s="195" t="s">
        <v>1034</v>
      </c>
      <c r="D76" s="195"/>
      <c r="E76" s="195"/>
      <c r="F76" s="195" t="s">
        <v>1035</v>
      </c>
      <c r="G76" s="196"/>
      <c r="H76" s="195" t="s">
        <v>53</v>
      </c>
      <c r="I76" s="195" t="s">
        <v>56</v>
      </c>
      <c r="J76" s="195" t="s">
        <v>1036</v>
      </c>
      <c r="K76" s="194"/>
    </row>
    <row r="77" spans="2:11" customFormat="1" ht="17.25" customHeight="1">
      <c r="B77" s="193"/>
      <c r="C77" s="197" t="s">
        <v>1037</v>
      </c>
      <c r="D77" s="197"/>
      <c r="E77" s="197"/>
      <c r="F77" s="198" t="s">
        <v>1038</v>
      </c>
      <c r="G77" s="199"/>
      <c r="H77" s="197"/>
      <c r="I77" s="197"/>
      <c r="J77" s="197" t="s">
        <v>1039</v>
      </c>
      <c r="K77" s="194"/>
    </row>
    <row r="78" spans="2:11" customFormat="1" ht="5.25" customHeight="1">
      <c r="B78" s="193"/>
      <c r="C78" s="200"/>
      <c r="D78" s="200"/>
      <c r="E78" s="200"/>
      <c r="F78" s="200"/>
      <c r="G78" s="201"/>
      <c r="H78" s="200"/>
      <c r="I78" s="200"/>
      <c r="J78" s="200"/>
      <c r="K78" s="194"/>
    </row>
    <row r="79" spans="2:11" customFormat="1" ht="15" customHeight="1">
      <c r="B79" s="193"/>
      <c r="C79" s="182" t="s">
        <v>52</v>
      </c>
      <c r="D79" s="202"/>
      <c r="E79" s="202"/>
      <c r="F79" s="203" t="s">
        <v>1040</v>
      </c>
      <c r="G79" s="204"/>
      <c r="H79" s="182" t="s">
        <v>1041</v>
      </c>
      <c r="I79" s="182" t="s">
        <v>1042</v>
      </c>
      <c r="J79" s="182">
        <v>20</v>
      </c>
      <c r="K79" s="194"/>
    </row>
    <row r="80" spans="2:11" customFormat="1" ht="15" customHeight="1">
      <c r="B80" s="193"/>
      <c r="C80" s="182" t="s">
        <v>1043</v>
      </c>
      <c r="D80" s="182"/>
      <c r="E80" s="182"/>
      <c r="F80" s="203" t="s">
        <v>1040</v>
      </c>
      <c r="G80" s="204"/>
      <c r="H80" s="182" t="s">
        <v>1044</v>
      </c>
      <c r="I80" s="182" t="s">
        <v>1042</v>
      </c>
      <c r="J80" s="182">
        <v>120</v>
      </c>
      <c r="K80" s="194"/>
    </row>
    <row r="81" spans="2:11" customFormat="1" ht="15" customHeight="1">
      <c r="B81" s="205"/>
      <c r="C81" s="182" t="s">
        <v>1045</v>
      </c>
      <c r="D81" s="182"/>
      <c r="E81" s="182"/>
      <c r="F81" s="203" t="s">
        <v>1046</v>
      </c>
      <c r="G81" s="204"/>
      <c r="H81" s="182" t="s">
        <v>1047</v>
      </c>
      <c r="I81" s="182" t="s">
        <v>1042</v>
      </c>
      <c r="J81" s="182">
        <v>50</v>
      </c>
      <c r="K81" s="194"/>
    </row>
    <row r="82" spans="2:11" customFormat="1" ht="15" customHeight="1">
      <c r="B82" s="205"/>
      <c r="C82" s="182" t="s">
        <v>1048</v>
      </c>
      <c r="D82" s="182"/>
      <c r="E82" s="182"/>
      <c r="F82" s="203" t="s">
        <v>1040</v>
      </c>
      <c r="G82" s="204"/>
      <c r="H82" s="182" t="s">
        <v>1049</v>
      </c>
      <c r="I82" s="182" t="s">
        <v>1050</v>
      </c>
      <c r="J82" s="182"/>
      <c r="K82" s="194"/>
    </row>
    <row r="83" spans="2:11" customFormat="1" ht="15" customHeight="1">
      <c r="B83" s="205"/>
      <c r="C83" s="182" t="s">
        <v>1051</v>
      </c>
      <c r="D83" s="182"/>
      <c r="E83" s="182"/>
      <c r="F83" s="203" t="s">
        <v>1046</v>
      </c>
      <c r="G83" s="182"/>
      <c r="H83" s="182" t="s">
        <v>1052</v>
      </c>
      <c r="I83" s="182" t="s">
        <v>1042</v>
      </c>
      <c r="J83" s="182">
        <v>15</v>
      </c>
      <c r="K83" s="194"/>
    </row>
    <row r="84" spans="2:11" customFormat="1" ht="15" customHeight="1">
      <c r="B84" s="205"/>
      <c r="C84" s="182" t="s">
        <v>1053</v>
      </c>
      <c r="D84" s="182"/>
      <c r="E84" s="182"/>
      <c r="F84" s="203" t="s">
        <v>1046</v>
      </c>
      <c r="G84" s="182"/>
      <c r="H84" s="182" t="s">
        <v>1054</v>
      </c>
      <c r="I84" s="182" t="s">
        <v>1042</v>
      </c>
      <c r="J84" s="182">
        <v>15</v>
      </c>
      <c r="K84" s="194"/>
    </row>
    <row r="85" spans="2:11" customFormat="1" ht="15" customHeight="1">
      <c r="B85" s="205"/>
      <c r="C85" s="182" t="s">
        <v>1055</v>
      </c>
      <c r="D85" s="182"/>
      <c r="E85" s="182"/>
      <c r="F85" s="203" t="s">
        <v>1046</v>
      </c>
      <c r="G85" s="182"/>
      <c r="H85" s="182" t="s">
        <v>1056</v>
      </c>
      <c r="I85" s="182" t="s">
        <v>1042</v>
      </c>
      <c r="J85" s="182">
        <v>20</v>
      </c>
      <c r="K85" s="194"/>
    </row>
    <row r="86" spans="2:11" customFormat="1" ht="15" customHeight="1">
      <c r="B86" s="205"/>
      <c r="C86" s="182" t="s">
        <v>1057</v>
      </c>
      <c r="D86" s="182"/>
      <c r="E86" s="182"/>
      <c r="F86" s="203" t="s">
        <v>1046</v>
      </c>
      <c r="G86" s="182"/>
      <c r="H86" s="182" t="s">
        <v>1058</v>
      </c>
      <c r="I86" s="182" t="s">
        <v>1042</v>
      </c>
      <c r="J86" s="182">
        <v>20</v>
      </c>
      <c r="K86" s="194"/>
    </row>
    <row r="87" spans="2:11" customFormat="1" ht="15" customHeight="1">
      <c r="B87" s="205"/>
      <c r="C87" s="182" t="s">
        <v>1059</v>
      </c>
      <c r="D87" s="182"/>
      <c r="E87" s="182"/>
      <c r="F87" s="203" t="s">
        <v>1046</v>
      </c>
      <c r="G87" s="204"/>
      <c r="H87" s="182" t="s">
        <v>1060</v>
      </c>
      <c r="I87" s="182" t="s">
        <v>1042</v>
      </c>
      <c r="J87" s="182">
        <v>50</v>
      </c>
      <c r="K87" s="194"/>
    </row>
    <row r="88" spans="2:11" customFormat="1" ht="15" customHeight="1">
      <c r="B88" s="205"/>
      <c r="C88" s="182" t="s">
        <v>1061</v>
      </c>
      <c r="D88" s="182"/>
      <c r="E88" s="182"/>
      <c r="F88" s="203" t="s">
        <v>1046</v>
      </c>
      <c r="G88" s="204"/>
      <c r="H88" s="182" t="s">
        <v>1062</v>
      </c>
      <c r="I88" s="182" t="s">
        <v>1042</v>
      </c>
      <c r="J88" s="182">
        <v>20</v>
      </c>
      <c r="K88" s="194"/>
    </row>
    <row r="89" spans="2:11" customFormat="1" ht="15" customHeight="1">
      <c r="B89" s="205"/>
      <c r="C89" s="182" t="s">
        <v>1063</v>
      </c>
      <c r="D89" s="182"/>
      <c r="E89" s="182"/>
      <c r="F89" s="203" t="s">
        <v>1046</v>
      </c>
      <c r="G89" s="204"/>
      <c r="H89" s="182" t="s">
        <v>1064</v>
      </c>
      <c r="I89" s="182" t="s">
        <v>1042</v>
      </c>
      <c r="J89" s="182">
        <v>20</v>
      </c>
      <c r="K89" s="194"/>
    </row>
    <row r="90" spans="2:11" customFormat="1" ht="15" customHeight="1">
      <c r="B90" s="205"/>
      <c r="C90" s="182" t="s">
        <v>1065</v>
      </c>
      <c r="D90" s="182"/>
      <c r="E90" s="182"/>
      <c r="F90" s="203" t="s">
        <v>1046</v>
      </c>
      <c r="G90" s="204"/>
      <c r="H90" s="182" t="s">
        <v>1066</v>
      </c>
      <c r="I90" s="182" t="s">
        <v>1042</v>
      </c>
      <c r="J90" s="182">
        <v>50</v>
      </c>
      <c r="K90" s="194"/>
    </row>
    <row r="91" spans="2:11" customFormat="1" ht="15" customHeight="1">
      <c r="B91" s="205"/>
      <c r="C91" s="182" t="s">
        <v>1067</v>
      </c>
      <c r="D91" s="182"/>
      <c r="E91" s="182"/>
      <c r="F91" s="203" t="s">
        <v>1046</v>
      </c>
      <c r="G91" s="204"/>
      <c r="H91" s="182" t="s">
        <v>1067</v>
      </c>
      <c r="I91" s="182" t="s">
        <v>1042</v>
      </c>
      <c r="J91" s="182">
        <v>50</v>
      </c>
      <c r="K91" s="194"/>
    </row>
    <row r="92" spans="2:11" customFormat="1" ht="15" customHeight="1">
      <c r="B92" s="205"/>
      <c r="C92" s="182" t="s">
        <v>1068</v>
      </c>
      <c r="D92" s="182"/>
      <c r="E92" s="182"/>
      <c r="F92" s="203" t="s">
        <v>1046</v>
      </c>
      <c r="G92" s="204"/>
      <c r="H92" s="182" t="s">
        <v>1069</v>
      </c>
      <c r="I92" s="182" t="s">
        <v>1042</v>
      </c>
      <c r="J92" s="182">
        <v>255</v>
      </c>
      <c r="K92" s="194"/>
    </row>
    <row r="93" spans="2:11" customFormat="1" ht="15" customHeight="1">
      <c r="B93" s="205"/>
      <c r="C93" s="182" t="s">
        <v>1070</v>
      </c>
      <c r="D93" s="182"/>
      <c r="E93" s="182"/>
      <c r="F93" s="203" t="s">
        <v>1040</v>
      </c>
      <c r="G93" s="204"/>
      <c r="H93" s="182" t="s">
        <v>1071</v>
      </c>
      <c r="I93" s="182" t="s">
        <v>1072</v>
      </c>
      <c r="J93" s="182"/>
      <c r="K93" s="194"/>
    </row>
    <row r="94" spans="2:11" customFormat="1" ht="15" customHeight="1">
      <c r="B94" s="205"/>
      <c r="C94" s="182" t="s">
        <v>1073</v>
      </c>
      <c r="D94" s="182"/>
      <c r="E94" s="182"/>
      <c r="F94" s="203" t="s">
        <v>1040</v>
      </c>
      <c r="G94" s="204"/>
      <c r="H94" s="182" t="s">
        <v>1074</v>
      </c>
      <c r="I94" s="182" t="s">
        <v>1075</v>
      </c>
      <c r="J94" s="182"/>
      <c r="K94" s="194"/>
    </row>
    <row r="95" spans="2:11" customFormat="1" ht="15" customHeight="1">
      <c r="B95" s="205"/>
      <c r="C95" s="182" t="s">
        <v>1076</v>
      </c>
      <c r="D95" s="182"/>
      <c r="E95" s="182"/>
      <c r="F95" s="203" t="s">
        <v>1040</v>
      </c>
      <c r="G95" s="204"/>
      <c r="H95" s="182" t="s">
        <v>1076</v>
      </c>
      <c r="I95" s="182" t="s">
        <v>1075</v>
      </c>
      <c r="J95" s="182"/>
      <c r="K95" s="194"/>
    </row>
    <row r="96" spans="2:11" customFormat="1" ht="15" customHeight="1">
      <c r="B96" s="205"/>
      <c r="C96" s="182" t="s">
        <v>37</v>
      </c>
      <c r="D96" s="182"/>
      <c r="E96" s="182"/>
      <c r="F96" s="203" t="s">
        <v>1040</v>
      </c>
      <c r="G96" s="204"/>
      <c r="H96" s="182" t="s">
        <v>1077</v>
      </c>
      <c r="I96" s="182" t="s">
        <v>1075</v>
      </c>
      <c r="J96" s="182"/>
      <c r="K96" s="194"/>
    </row>
    <row r="97" spans="2:11" customFormat="1" ht="15" customHeight="1">
      <c r="B97" s="205"/>
      <c r="C97" s="182" t="s">
        <v>47</v>
      </c>
      <c r="D97" s="182"/>
      <c r="E97" s="182"/>
      <c r="F97" s="203" t="s">
        <v>1040</v>
      </c>
      <c r="G97" s="204"/>
      <c r="H97" s="182" t="s">
        <v>1078</v>
      </c>
      <c r="I97" s="182" t="s">
        <v>1075</v>
      </c>
      <c r="J97" s="182"/>
      <c r="K97" s="194"/>
    </row>
    <row r="98" spans="2:11" customFormat="1" ht="15" customHeight="1">
      <c r="B98" s="206"/>
      <c r="C98" s="207"/>
      <c r="D98" s="207"/>
      <c r="E98" s="207"/>
      <c r="F98" s="207"/>
      <c r="G98" s="207"/>
      <c r="H98" s="207"/>
      <c r="I98" s="207"/>
      <c r="J98" s="207"/>
      <c r="K98" s="208"/>
    </row>
    <row r="99" spans="2:11" customFormat="1" ht="18.75" customHeight="1">
      <c r="B99" s="209"/>
      <c r="C99" s="210"/>
      <c r="D99" s="210"/>
      <c r="E99" s="210"/>
      <c r="F99" s="210"/>
      <c r="G99" s="210"/>
      <c r="H99" s="210"/>
      <c r="I99" s="210"/>
      <c r="J99" s="210"/>
      <c r="K99" s="209"/>
    </row>
    <row r="100" spans="2:11" customFormat="1" ht="18.75" customHeight="1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</row>
    <row r="101" spans="2:11" customFormat="1" ht="7.5" customHeight="1">
      <c r="B101" s="190"/>
      <c r="C101" s="191"/>
      <c r="D101" s="191"/>
      <c r="E101" s="191"/>
      <c r="F101" s="191"/>
      <c r="G101" s="191"/>
      <c r="H101" s="191"/>
      <c r="I101" s="191"/>
      <c r="J101" s="191"/>
      <c r="K101" s="192"/>
    </row>
    <row r="102" spans="2:11" customFormat="1" ht="45" customHeight="1">
      <c r="B102" s="193"/>
      <c r="C102" s="300" t="s">
        <v>1079</v>
      </c>
      <c r="D102" s="300"/>
      <c r="E102" s="300"/>
      <c r="F102" s="300"/>
      <c r="G102" s="300"/>
      <c r="H102" s="300"/>
      <c r="I102" s="300"/>
      <c r="J102" s="300"/>
      <c r="K102" s="194"/>
    </row>
    <row r="103" spans="2:11" customFormat="1" ht="17.25" customHeight="1">
      <c r="B103" s="193"/>
      <c r="C103" s="195" t="s">
        <v>1034</v>
      </c>
      <c r="D103" s="195"/>
      <c r="E103" s="195"/>
      <c r="F103" s="195" t="s">
        <v>1035</v>
      </c>
      <c r="G103" s="196"/>
      <c r="H103" s="195" t="s">
        <v>53</v>
      </c>
      <c r="I103" s="195" t="s">
        <v>56</v>
      </c>
      <c r="J103" s="195" t="s">
        <v>1036</v>
      </c>
      <c r="K103" s="194"/>
    </row>
    <row r="104" spans="2:11" customFormat="1" ht="17.25" customHeight="1">
      <c r="B104" s="193"/>
      <c r="C104" s="197" t="s">
        <v>1037</v>
      </c>
      <c r="D104" s="197"/>
      <c r="E104" s="197"/>
      <c r="F104" s="198" t="s">
        <v>1038</v>
      </c>
      <c r="G104" s="199"/>
      <c r="H104" s="197"/>
      <c r="I104" s="197"/>
      <c r="J104" s="197" t="s">
        <v>1039</v>
      </c>
      <c r="K104" s="194"/>
    </row>
    <row r="105" spans="2:11" customFormat="1" ht="5.25" customHeight="1">
      <c r="B105" s="193"/>
      <c r="C105" s="195"/>
      <c r="D105" s="195"/>
      <c r="E105" s="195"/>
      <c r="F105" s="195"/>
      <c r="G105" s="211"/>
      <c r="H105" s="195"/>
      <c r="I105" s="195"/>
      <c r="J105" s="195"/>
      <c r="K105" s="194"/>
    </row>
    <row r="106" spans="2:11" customFormat="1" ht="15" customHeight="1">
      <c r="B106" s="193"/>
      <c r="C106" s="182" t="s">
        <v>52</v>
      </c>
      <c r="D106" s="202"/>
      <c r="E106" s="202"/>
      <c r="F106" s="203" t="s">
        <v>1040</v>
      </c>
      <c r="G106" s="182"/>
      <c r="H106" s="182" t="s">
        <v>1080</v>
      </c>
      <c r="I106" s="182" t="s">
        <v>1042</v>
      </c>
      <c r="J106" s="182">
        <v>20</v>
      </c>
      <c r="K106" s="194"/>
    </row>
    <row r="107" spans="2:11" customFormat="1" ht="15" customHeight="1">
      <c r="B107" s="193"/>
      <c r="C107" s="182" t="s">
        <v>1043</v>
      </c>
      <c r="D107" s="182"/>
      <c r="E107" s="182"/>
      <c r="F107" s="203" t="s">
        <v>1040</v>
      </c>
      <c r="G107" s="182"/>
      <c r="H107" s="182" t="s">
        <v>1080</v>
      </c>
      <c r="I107" s="182" t="s">
        <v>1042</v>
      </c>
      <c r="J107" s="182">
        <v>120</v>
      </c>
      <c r="K107" s="194"/>
    </row>
    <row r="108" spans="2:11" customFormat="1" ht="15" customHeight="1">
      <c r="B108" s="205"/>
      <c r="C108" s="182" t="s">
        <v>1045</v>
      </c>
      <c r="D108" s="182"/>
      <c r="E108" s="182"/>
      <c r="F108" s="203" t="s">
        <v>1046</v>
      </c>
      <c r="G108" s="182"/>
      <c r="H108" s="182" t="s">
        <v>1080</v>
      </c>
      <c r="I108" s="182" t="s">
        <v>1042</v>
      </c>
      <c r="J108" s="182">
        <v>50</v>
      </c>
      <c r="K108" s="194"/>
    </row>
    <row r="109" spans="2:11" customFormat="1" ht="15" customHeight="1">
      <c r="B109" s="205"/>
      <c r="C109" s="182" t="s">
        <v>1048</v>
      </c>
      <c r="D109" s="182"/>
      <c r="E109" s="182"/>
      <c r="F109" s="203" t="s">
        <v>1040</v>
      </c>
      <c r="G109" s="182"/>
      <c r="H109" s="182" t="s">
        <v>1080</v>
      </c>
      <c r="I109" s="182" t="s">
        <v>1050</v>
      </c>
      <c r="J109" s="182"/>
      <c r="K109" s="194"/>
    </row>
    <row r="110" spans="2:11" customFormat="1" ht="15" customHeight="1">
      <c r="B110" s="205"/>
      <c r="C110" s="182" t="s">
        <v>1059</v>
      </c>
      <c r="D110" s="182"/>
      <c r="E110" s="182"/>
      <c r="F110" s="203" t="s">
        <v>1046</v>
      </c>
      <c r="G110" s="182"/>
      <c r="H110" s="182" t="s">
        <v>1080</v>
      </c>
      <c r="I110" s="182" t="s">
        <v>1042</v>
      </c>
      <c r="J110" s="182">
        <v>50</v>
      </c>
      <c r="K110" s="194"/>
    </row>
    <row r="111" spans="2:11" customFormat="1" ht="15" customHeight="1">
      <c r="B111" s="205"/>
      <c r="C111" s="182" t="s">
        <v>1067</v>
      </c>
      <c r="D111" s="182"/>
      <c r="E111" s="182"/>
      <c r="F111" s="203" t="s">
        <v>1046</v>
      </c>
      <c r="G111" s="182"/>
      <c r="H111" s="182" t="s">
        <v>1080</v>
      </c>
      <c r="I111" s="182" t="s">
        <v>1042</v>
      </c>
      <c r="J111" s="182">
        <v>50</v>
      </c>
      <c r="K111" s="194"/>
    </row>
    <row r="112" spans="2:11" customFormat="1" ht="15" customHeight="1">
      <c r="B112" s="205"/>
      <c r="C112" s="182" t="s">
        <v>1065</v>
      </c>
      <c r="D112" s="182"/>
      <c r="E112" s="182"/>
      <c r="F112" s="203" t="s">
        <v>1046</v>
      </c>
      <c r="G112" s="182"/>
      <c r="H112" s="182" t="s">
        <v>1080</v>
      </c>
      <c r="I112" s="182" t="s">
        <v>1042</v>
      </c>
      <c r="J112" s="182">
        <v>50</v>
      </c>
      <c r="K112" s="194"/>
    </row>
    <row r="113" spans="2:11" customFormat="1" ht="15" customHeight="1">
      <c r="B113" s="205"/>
      <c r="C113" s="182" t="s">
        <v>52</v>
      </c>
      <c r="D113" s="182"/>
      <c r="E113" s="182"/>
      <c r="F113" s="203" t="s">
        <v>1040</v>
      </c>
      <c r="G113" s="182"/>
      <c r="H113" s="182" t="s">
        <v>1081</v>
      </c>
      <c r="I113" s="182" t="s">
        <v>1042</v>
      </c>
      <c r="J113" s="182">
        <v>20</v>
      </c>
      <c r="K113" s="194"/>
    </row>
    <row r="114" spans="2:11" customFormat="1" ht="15" customHeight="1">
      <c r="B114" s="205"/>
      <c r="C114" s="182" t="s">
        <v>1082</v>
      </c>
      <c r="D114" s="182"/>
      <c r="E114" s="182"/>
      <c r="F114" s="203" t="s">
        <v>1040</v>
      </c>
      <c r="G114" s="182"/>
      <c r="H114" s="182" t="s">
        <v>1083</v>
      </c>
      <c r="I114" s="182" t="s">
        <v>1042</v>
      </c>
      <c r="J114" s="182">
        <v>120</v>
      </c>
      <c r="K114" s="194"/>
    </row>
    <row r="115" spans="2:11" customFormat="1" ht="15" customHeight="1">
      <c r="B115" s="205"/>
      <c r="C115" s="182" t="s">
        <v>37</v>
      </c>
      <c r="D115" s="182"/>
      <c r="E115" s="182"/>
      <c r="F115" s="203" t="s">
        <v>1040</v>
      </c>
      <c r="G115" s="182"/>
      <c r="H115" s="182" t="s">
        <v>1084</v>
      </c>
      <c r="I115" s="182" t="s">
        <v>1075</v>
      </c>
      <c r="J115" s="182"/>
      <c r="K115" s="194"/>
    </row>
    <row r="116" spans="2:11" customFormat="1" ht="15" customHeight="1">
      <c r="B116" s="205"/>
      <c r="C116" s="182" t="s">
        <v>47</v>
      </c>
      <c r="D116" s="182"/>
      <c r="E116" s="182"/>
      <c r="F116" s="203" t="s">
        <v>1040</v>
      </c>
      <c r="G116" s="182"/>
      <c r="H116" s="182" t="s">
        <v>1085</v>
      </c>
      <c r="I116" s="182" t="s">
        <v>1075</v>
      </c>
      <c r="J116" s="182"/>
      <c r="K116" s="194"/>
    </row>
    <row r="117" spans="2:11" customFormat="1" ht="15" customHeight="1">
      <c r="B117" s="205"/>
      <c r="C117" s="182" t="s">
        <v>56</v>
      </c>
      <c r="D117" s="182"/>
      <c r="E117" s="182"/>
      <c r="F117" s="203" t="s">
        <v>1040</v>
      </c>
      <c r="G117" s="182"/>
      <c r="H117" s="182" t="s">
        <v>1086</v>
      </c>
      <c r="I117" s="182" t="s">
        <v>1087</v>
      </c>
      <c r="J117" s="182"/>
      <c r="K117" s="194"/>
    </row>
    <row r="118" spans="2:11" customFormat="1" ht="15" customHeight="1">
      <c r="B118" s="206"/>
      <c r="C118" s="212"/>
      <c r="D118" s="212"/>
      <c r="E118" s="212"/>
      <c r="F118" s="212"/>
      <c r="G118" s="212"/>
      <c r="H118" s="212"/>
      <c r="I118" s="212"/>
      <c r="J118" s="212"/>
      <c r="K118" s="208"/>
    </row>
    <row r="119" spans="2:11" customFormat="1" ht="18.75" customHeight="1">
      <c r="B119" s="213"/>
      <c r="C119" s="214"/>
      <c r="D119" s="214"/>
      <c r="E119" s="214"/>
      <c r="F119" s="215"/>
      <c r="G119" s="214"/>
      <c r="H119" s="214"/>
      <c r="I119" s="214"/>
      <c r="J119" s="214"/>
      <c r="K119" s="213"/>
    </row>
    <row r="120" spans="2:11" customFormat="1" ht="18.75" customHeight="1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</row>
    <row r="121" spans="2:11" customFormat="1" ht="7.5" customHeight="1">
      <c r="B121" s="216"/>
      <c r="C121" s="217"/>
      <c r="D121" s="217"/>
      <c r="E121" s="217"/>
      <c r="F121" s="217"/>
      <c r="G121" s="217"/>
      <c r="H121" s="217"/>
      <c r="I121" s="217"/>
      <c r="J121" s="217"/>
      <c r="K121" s="218"/>
    </row>
    <row r="122" spans="2:11" customFormat="1" ht="45" customHeight="1">
      <c r="B122" s="219"/>
      <c r="C122" s="298" t="s">
        <v>1088</v>
      </c>
      <c r="D122" s="298"/>
      <c r="E122" s="298"/>
      <c r="F122" s="298"/>
      <c r="G122" s="298"/>
      <c r="H122" s="298"/>
      <c r="I122" s="298"/>
      <c r="J122" s="298"/>
      <c r="K122" s="220"/>
    </row>
    <row r="123" spans="2:11" customFormat="1" ht="17.25" customHeight="1">
      <c r="B123" s="221"/>
      <c r="C123" s="195" t="s">
        <v>1034</v>
      </c>
      <c r="D123" s="195"/>
      <c r="E123" s="195"/>
      <c r="F123" s="195" t="s">
        <v>1035</v>
      </c>
      <c r="G123" s="196"/>
      <c r="H123" s="195" t="s">
        <v>53</v>
      </c>
      <c r="I123" s="195" t="s">
        <v>56</v>
      </c>
      <c r="J123" s="195" t="s">
        <v>1036</v>
      </c>
      <c r="K123" s="222"/>
    </row>
    <row r="124" spans="2:11" customFormat="1" ht="17.25" customHeight="1">
      <c r="B124" s="221"/>
      <c r="C124" s="197" t="s">
        <v>1037</v>
      </c>
      <c r="D124" s="197"/>
      <c r="E124" s="197"/>
      <c r="F124" s="198" t="s">
        <v>1038</v>
      </c>
      <c r="G124" s="199"/>
      <c r="H124" s="197"/>
      <c r="I124" s="197"/>
      <c r="J124" s="197" t="s">
        <v>1039</v>
      </c>
      <c r="K124" s="222"/>
    </row>
    <row r="125" spans="2:11" customFormat="1" ht="5.25" customHeight="1">
      <c r="B125" s="223"/>
      <c r="C125" s="200"/>
      <c r="D125" s="200"/>
      <c r="E125" s="200"/>
      <c r="F125" s="200"/>
      <c r="G125" s="224"/>
      <c r="H125" s="200"/>
      <c r="I125" s="200"/>
      <c r="J125" s="200"/>
      <c r="K125" s="225"/>
    </row>
    <row r="126" spans="2:11" customFormat="1" ht="15" customHeight="1">
      <c r="B126" s="223"/>
      <c r="C126" s="182" t="s">
        <v>1043</v>
      </c>
      <c r="D126" s="202"/>
      <c r="E126" s="202"/>
      <c r="F126" s="203" t="s">
        <v>1040</v>
      </c>
      <c r="G126" s="182"/>
      <c r="H126" s="182" t="s">
        <v>1080</v>
      </c>
      <c r="I126" s="182" t="s">
        <v>1042</v>
      </c>
      <c r="J126" s="182">
        <v>120</v>
      </c>
      <c r="K126" s="226"/>
    </row>
    <row r="127" spans="2:11" customFormat="1" ht="15" customHeight="1">
      <c r="B127" s="223"/>
      <c r="C127" s="182" t="s">
        <v>1089</v>
      </c>
      <c r="D127" s="182"/>
      <c r="E127" s="182"/>
      <c r="F127" s="203" t="s">
        <v>1040</v>
      </c>
      <c r="G127" s="182"/>
      <c r="H127" s="182" t="s">
        <v>1090</v>
      </c>
      <c r="I127" s="182" t="s">
        <v>1042</v>
      </c>
      <c r="J127" s="182" t="s">
        <v>1091</v>
      </c>
      <c r="K127" s="226"/>
    </row>
    <row r="128" spans="2:11" customFormat="1" ht="15" customHeight="1">
      <c r="B128" s="223"/>
      <c r="C128" s="182" t="s">
        <v>988</v>
      </c>
      <c r="D128" s="182"/>
      <c r="E128" s="182"/>
      <c r="F128" s="203" t="s">
        <v>1040</v>
      </c>
      <c r="G128" s="182"/>
      <c r="H128" s="182" t="s">
        <v>1092</v>
      </c>
      <c r="I128" s="182" t="s">
        <v>1042</v>
      </c>
      <c r="J128" s="182" t="s">
        <v>1091</v>
      </c>
      <c r="K128" s="226"/>
    </row>
    <row r="129" spans="2:11" customFormat="1" ht="15" customHeight="1">
      <c r="B129" s="223"/>
      <c r="C129" s="182" t="s">
        <v>1051</v>
      </c>
      <c r="D129" s="182"/>
      <c r="E129" s="182"/>
      <c r="F129" s="203" t="s">
        <v>1046</v>
      </c>
      <c r="G129" s="182"/>
      <c r="H129" s="182" t="s">
        <v>1052</v>
      </c>
      <c r="I129" s="182" t="s">
        <v>1042</v>
      </c>
      <c r="J129" s="182">
        <v>15</v>
      </c>
      <c r="K129" s="226"/>
    </row>
    <row r="130" spans="2:11" customFormat="1" ht="15" customHeight="1">
      <c r="B130" s="223"/>
      <c r="C130" s="182" t="s">
        <v>1053</v>
      </c>
      <c r="D130" s="182"/>
      <c r="E130" s="182"/>
      <c r="F130" s="203" t="s">
        <v>1046</v>
      </c>
      <c r="G130" s="182"/>
      <c r="H130" s="182" t="s">
        <v>1054</v>
      </c>
      <c r="I130" s="182" t="s">
        <v>1042</v>
      </c>
      <c r="J130" s="182">
        <v>15</v>
      </c>
      <c r="K130" s="226"/>
    </row>
    <row r="131" spans="2:11" customFormat="1" ht="15" customHeight="1">
      <c r="B131" s="223"/>
      <c r="C131" s="182" t="s">
        <v>1055</v>
      </c>
      <c r="D131" s="182"/>
      <c r="E131" s="182"/>
      <c r="F131" s="203" t="s">
        <v>1046</v>
      </c>
      <c r="G131" s="182"/>
      <c r="H131" s="182" t="s">
        <v>1056</v>
      </c>
      <c r="I131" s="182" t="s">
        <v>1042</v>
      </c>
      <c r="J131" s="182">
        <v>20</v>
      </c>
      <c r="K131" s="226"/>
    </row>
    <row r="132" spans="2:11" customFormat="1" ht="15" customHeight="1">
      <c r="B132" s="223"/>
      <c r="C132" s="182" t="s">
        <v>1057</v>
      </c>
      <c r="D132" s="182"/>
      <c r="E132" s="182"/>
      <c r="F132" s="203" t="s">
        <v>1046</v>
      </c>
      <c r="G132" s="182"/>
      <c r="H132" s="182" t="s">
        <v>1058</v>
      </c>
      <c r="I132" s="182" t="s">
        <v>1042</v>
      </c>
      <c r="J132" s="182">
        <v>20</v>
      </c>
      <c r="K132" s="226"/>
    </row>
    <row r="133" spans="2:11" customFormat="1" ht="15" customHeight="1">
      <c r="B133" s="223"/>
      <c r="C133" s="182" t="s">
        <v>1045</v>
      </c>
      <c r="D133" s="182"/>
      <c r="E133" s="182"/>
      <c r="F133" s="203" t="s">
        <v>1046</v>
      </c>
      <c r="G133" s="182"/>
      <c r="H133" s="182" t="s">
        <v>1080</v>
      </c>
      <c r="I133" s="182" t="s">
        <v>1042</v>
      </c>
      <c r="J133" s="182">
        <v>50</v>
      </c>
      <c r="K133" s="226"/>
    </row>
    <row r="134" spans="2:11" customFormat="1" ht="15" customHeight="1">
      <c r="B134" s="223"/>
      <c r="C134" s="182" t="s">
        <v>1059</v>
      </c>
      <c r="D134" s="182"/>
      <c r="E134" s="182"/>
      <c r="F134" s="203" t="s">
        <v>1046</v>
      </c>
      <c r="G134" s="182"/>
      <c r="H134" s="182" t="s">
        <v>1080</v>
      </c>
      <c r="I134" s="182" t="s">
        <v>1042</v>
      </c>
      <c r="J134" s="182">
        <v>50</v>
      </c>
      <c r="K134" s="226"/>
    </row>
    <row r="135" spans="2:11" customFormat="1" ht="15" customHeight="1">
      <c r="B135" s="223"/>
      <c r="C135" s="182" t="s">
        <v>1065</v>
      </c>
      <c r="D135" s="182"/>
      <c r="E135" s="182"/>
      <c r="F135" s="203" t="s">
        <v>1046</v>
      </c>
      <c r="G135" s="182"/>
      <c r="H135" s="182" t="s">
        <v>1080</v>
      </c>
      <c r="I135" s="182" t="s">
        <v>1042</v>
      </c>
      <c r="J135" s="182">
        <v>50</v>
      </c>
      <c r="K135" s="226"/>
    </row>
    <row r="136" spans="2:11" customFormat="1" ht="15" customHeight="1">
      <c r="B136" s="223"/>
      <c r="C136" s="182" t="s">
        <v>1067</v>
      </c>
      <c r="D136" s="182"/>
      <c r="E136" s="182"/>
      <c r="F136" s="203" t="s">
        <v>1046</v>
      </c>
      <c r="G136" s="182"/>
      <c r="H136" s="182" t="s">
        <v>1080</v>
      </c>
      <c r="I136" s="182" t="s">
        <v>1042</v>
      </c>
      <c r="J136" s="182">
        <v>50</v>
      </c>
      <c r="K136" s="226"/>
    </row>
    <row r="137" spans="2:11" customFormat="1" ht="15" customHeight="1">
      <c r="B137" s="223"/>
      <c r="C137" s="182" t="s">
        <v>1068</v>
      </c>
      <c r="D137" s="182"/>
      <c r="E137" s="182"/>
      <c r="F137" s="203" t="s">
        <v>1046</v>
      </c>
      <c r="G137" s="182"/>
      <c r="H137" s="182" t="s">
        <v>1093</v>
      </c>
      <c r="I137" s="182" t="s">
        <v>1042</v>
      </c>
      <c r="J137" s="182">
        <v>255</v>
      </c>
      <c r="K137" s="226"/>
    </row>
    <row r="138" spans="2:11" customFormat="1" ht="15" customHeight="1">
      <c r="B138" s="223"/>
      <c r="C138" s="182" t="s">
        <v>1070</v>
      </c>
      <c r="D138" s="182"/>
      <c r="E138" s="182"/>
      <c r="F138" s="203" t="s">
        <v>1040</v>
      </c>
      <c r="G138" s="182"/>
      <c r="H138" s="182" t="s">
        <v>1094</v>
      </c>
      <c r="I138" s="182" t="s">
        <v>1072</v>
      </c>
      <c r="J138" s="182"/>
      <c r="K138" s="226"/>
    </row>
    <row r="139" spans="2:11" customFormat="1" ht="15" customHeight="1">
      <c r="B139" s="223"/>
      <c r="C139" s="182" t="s">
        <v>1073</v>
      </c>
      <c r="D139" s="182"/>
      <c r="E139" s="182"/>
      <c r="F139" s="203" t="s">
        <v>1040</v>
      </c>
      <c r="G139" s="182"/>
      <c r="H139" s="182" t="s">
        <v>1095</v>
      </c>
      <c r="I139" s="182" t="s">
        <v>1075</v>
      </c>
      <c r="J139" s="182"/>
      <c r="K139" s="226"/>
    </row>
    <row r="140" spans="2:11" customFormat="1" ht="15" customHeight="1">
      <c r="B140" s="223"/>
      <c r="C140" s="182" t="s">
        <v>1076</v>
      </c>
      <c r="D140" s="182"/>
      <c r="E140" s="182"/>
      <c r="F140" s="203" t="s">
        <v>1040</v>
      </c>
      <c r="G140" s="182"/>
      <c r="H140" s="182" t="s">
        <v>1076</v>
      </c>
      <c r="I140" s="182" t="s">
        <v>1075</v>
      </c>
      <c r="J140" s="182"/>
      <c r="K140" s="226"/>
    </row>
    <row r="141" spans="2:11" customFormat="1" ht="15" customHeight="1">
      <c r="B141" s="223"/>
      <c r="C141" s="182" t="s">
        <v>37</v>
      </c>
      <c r="D141" s="182"/>
      <c r="E141" s="182"/>
      <c r="F141" s="203" t="s">
        <v>1040</v>
      </c>
      <c r="G141" s="182"/>
      <c r="H141" s="182" t="s">
        <v>1096</v>
      </c>
      <c r="I141" s="182" t="s">
        <v>1075</v>
      </c>
      <c r="J141" s="182"/>
      <c r="K141" s="226"/>
    </row>
    <row r="142" spans="2:11" customFormat="1" ht="15" customHeight="1">
      <c r="B142" s="223"/>
      <c r="C142" s="182" t="s">
        <v>1097</v>
      </c>
      <c r="D142" s="182"/>
      <c r="E142" s="182"/>
      <c r="F142" s="203" t="s">
        <v>1040</v>
      </c>
      <c r="G142" s="182"/>
      <c r="H142" s="182" t="s">
        <v>1098</v>
      </c>
      <c r="I142" s="182" t="s">
        <v>1075</v>
      </c>
      <c r="J142" s="182"/>
      <c r="K142" s="226"/>
    </row>
    <row r="143" spans="2:11" customFormat="1" ht="15" customHeight="1">
      <c r="B143" s="227"/>
      <c r="C143" s="228"/>
      <c r="D143" s="228"/>
      <c r="E143" s="228"/>
      <c r="F143" s="228"/>
      <c r="G143" s="228"/>
      <c r="H143" s="228"/>
      <c r="I143" s="228"/>
      <c r="J143" s="228"/>
      <c r="K143" s="229"/>
    </row>
    <row r="144" spans="2:11" customFormat="1" ht="18.75" customHeight="1">
      <c r="B144" s="214"/>
      <c r="C144" s="214"/>
      <c r="D144" s="214"/>
      <c r="E144" s="214"/>
      <c r="F144" s="215"/>
      <c r="G144" s="214"/>
      <c r="H144" s="214"/>
      <c r="I144" s="214"/>
      <c r="J144" s="214"/>
      <c r="K144" s="214"/>
    </row>
    <row r="145" spans="2:11" customFormat="1" ht="18.75" customHeight="1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</row>
    <row r="146" spans="2:11" customFormat="1" ht="7.5" customHeight="1">
      <c r="B146" s="190"/>
      <c r="C146" s="191"/>
      <c r="D146" s="191"/>
      <c r="E146" s="191"/>
      <c r="F146" s="191"/>
      <c r="G146" s="191"/>
      <c r="H146" s="191"/>
      <c r="I146" s="191"/>
      <c r="J146" s="191"/>
      <c r="K146" s="192"/>
    </row>
    <row r="147" spans="2:11" customFormat="1" ht="45" customHeight="1">
      <c r="B147" s="193"/>
      <c r="C147" s="300" t="s">
        <v>1099</v>
      </c>
      <c r="D147" s="300"/>
      <c r="E147" s="300"/>
      <c r="F147" s="300"/>
      <c r="G147" s="300"/>
      <c r="H147" s="300"/>
      <c r="I147" s="300"/>
      <c r="J147" s="300"/>
      <c r="K147" s="194"/>
    </row>
    <row r="148" spans="2:11" customFormat="1" ht="17.25" customHeight="1">
      <c r="B148" s="193"/>
      <c r="C148" s="195" t="s">
        <v>1034</v>
      </c>
      <c r="D148" s="195"/>
      <c r="E148" s="195"/>
      <c r="F148" s="195" t="s">
        <v>1035</v>
      </c>
      <c r="G148" s="196"/>
      <c r="H148" s="195" t="s">
        <v>53</v>
      </c>
      <c r="I148" s="195" t="s">
        <v>56</v>
      </c>
      <c r="J148" s="195" t="s">
        <v>1036</v>
      </c>
      <c r="K148" s="194"/>
    </row>
    <row r="149" spans="2:11" customFormat="1" ht="17.25" customHeight="1">
      <c r="B149" s="193"/>
      <c r="C149" s="197" t="s">
        <v>1037</v>
      </c>
      <c r="D149" s="197"/>
      <c r="E149" s="197"/>
      <c r="F149" s="198" t="s">
        <v>1038</v>
      </c>
      <c r="G149" s="199"/>
      <c r="H149" s="197"/>
      <c r="I149" s="197"/>
      <c r="J149" s="197" t="s">
        <v>1039</v>
      </c>
      <c r="K149" s="194"/>
    </row>
    <row r="150" spans="2:11" customFormat="1" ht="5.25" customHeight="1">
      <c r="B150" s="205"/>
      <c r="C150" s="200"/>
      <c r="D150" s="200"/>
      <c r="E150" s="200"/>
      <c r="F150" s="200"/>
      <c r="G150" s="201"/>
      <c r="H150" s="200"/>
      <c r="I150" s="200"/>
      <c r="J150" s="200"/>
      <c r="K150" s="226"/>
    </row>
    <row r="151" spans="2:11" customFormat="1" ht="15" customHeight="1">
      <c r="B151" s="205"/>
      <c r="C151" s="230" t="s">
        <v>1043</v>
      </c>
      <c r="D151" s="182"/>
      <c r="E151" s="182"/>
      <c r="F151" s="231" t="s">
        <v>1040</v>
      </c>
      <c r="G151" s="182"/>
      <c r="H151" s="230" t="s">
        <v>1080</v>
      </c>
      <c r="I151" s="230" t="s">
        <v>1042</v>
      </c>
      <c r="J151" s="230">
        <v>120</v>
      </c>
      <c r="K151" s="226"/>
    </row>
    <row r="152" spans="2:11" customFormat="1" ht="15" customHeight="1">
      <c r="B152" s="205"/>
      <c r="C152" s="230" t="s">
        <v>1089</v>
      </c>
      <c r="D152" s="182"/>
      <c r="E152" s="182"/>
      <c r="F152" s="231" t="s">
        <v>1040</v>
      </c>
      <c r="G152" s="182"/>
      <c r="H152" s="230" t="s">
        <v>1100</v>
      </c>
      <c r="I152" s="230" t="s">
        <v>1042</v>
      </c>
      <c r="J152" s="230" t="s">
        <v>1091</v>
      </c>
      <c r="K152" s="226"/>
    </row>
    <row r="153" spans="2:11" customFormat="1" ht="15" customHeight="1">
      <c r="B153" s="205"/>
      <c r="C153" s="230" t="s">
        <v>988</v>
      </c>
      <c r="D153" s="182"/>
      <c r="E153" s="182"/>
      <c r="F153" s="231" t="s">
        <v>1040</v>
      </c>
      <c r="G153" s="182"/>
      <c r="H153" s="230" t="s">
        <v>1101</v>
      </c>
      <c r="I153" s="230" t="s">
        <v>1042</v>
      </c>
      <c r="J153" s="230" t="s">
        <v>1091</v>
      </c>
      <c r="K153" s="226"/>
    </row>
    <row r="154" spans="2:11" customFormat="1" ht="15" customHeight="1">
      <c r="B154" s="205"/>
      <c r="C154" s="230" t="s">
        <v>1045</v>
      </c>
      <c r="D154" s="182"/>
      <c r="E154" s="182"/>
      <c r="F154" s="231" t="s">
        <v>1046</v>
      </c>
      <c r="G154" s="182"/>
      <c r="H154" s="230" t="s">
        <v>1080</v>
      </c>
      <c r="I154" s="230" t="s">
        <v>1042</v>
      </c>
      <c r="J154" s="230">
        <v>50</v>
      </c>
      <c r="K154" s="226"/>
    </row>
    <row r="155" spans="2:11" customFormat="1" ht="15" customHeight="1">
      <c r="B155" s="205"/>
      <c r="C155" s="230" t="s">
        <v>1048</v>
      </c>
      <c r="D155" s="182"/>
      <c r="E155" s="182"/>
      <c r="F155" s="231" t="s">
        <v>1040</v>
      </c>
      <c r="G155" s="182"/>
      <c r="H155" s="230" t="s">
        <v>1080</v>
      </c>
      <c r="I155" s="230" t="s">
        <v>1050</v>
      </c>
      <c r="J155" s="230"/>
      <c r="K155" s="226"/>
    </row>
    <row r="156" spans="2:11" customFormat="1" ht="15" customHeight="1">
      <c r="B156" s="205"/>
      <c r="C156" s="230" t="s">
        <v>1059</v>
      </c>
      <c r="D156" s="182"/>
      <c r="E156" s="182"/>
      <c r="F156" s="231" t="s">
        <v>1046</v>
      </c>
      <c r="G156" s="182"/>
      <c r="H156" s="230" t="s">
        <v>1080</v>
      </c>
      <c r="I156" s="230" t="s">
        <v>1042</v>
      </c>
      <c r="J156" s="230">
        <v>50</v>
      </c>
      <c r="K156" s="226"/>
    </row>
    <row r="157" spans="2:11" customFormat="1" ht="15" customHeight="1">
      <c r="B157" s="205"/>
      <c r="C157" s="230" t="s">
        <v>1067</v>
      </c>
      <c r="D157" s="182"/>
      <c r="E157" s="182"/>
      <c r="F157" s="231" t="s">
        <v>1046</v>
      </c>
      <c r="G157" s="182"/>
      <c r="H157" s="230" t="s">
        <v>1080</v>
      </c>
      <c r="I157" s="230" t="s">
        <v>1042</v>
      </c>
      <c r="J157" s="230">
        <v>50</v>
      </c>
      <c r="K157" s="226"/>
    </row>
    <row r="158" spans="2:11" customFormat="1" ht="15" customHeight="1">
      <c r="B158" s="205"/>
      <c r="C158" s="230" t="s">
        <v>1065</v>
      </c>
      <c r="D158" s="182"/>
      <c r="E158" s="182"/>
      <c r="F158" s="231" t="s">
        <v>1046</v>
      </c>
      <c r="G158" s="182"/>
      <c r="H158" s="230" t="s">
        <v>1080</v>
      </c>
      <c r="I158" s="230" t="s">
        <v>1042</v>
      </c>
      <c r="J158" s="230">
        <v>50</v>
      </c>
      <c r="K158" s="226"/>
    </row>
    <row r="159" spans="2:11" customFormat="1" ht="15" customHeight="1">
      <c r="B159" s="205"/>
      <c r="C159" s="230" t="s">
        <v>87</v>
      </c>
      <c r="D159" s="182"/>
      <c r="E159" s="182"/>
      <c r="F159" s="231" t="s">
        <v>1040</v>
      </c>
      <c r="G159" s="182"/>
      <c r="H159" s="230" t="s">
        <v>1102</v>
      </c>
      <c r="I159" s="230" t="s">
        <v>1042</v>
      </c>
      <c r="J159" s="230" t="s">
        <v>1103</v>
      </c>
      <c r="K159" s="226"/>
    </row>
    <row r="160" spans="2:11" customFormat="1" ht="15" customHeight="1">
      <c r="B160" s="205"/>
      <c r="C160" s="230" t="s">
        <v>1104</v>
      </c>
      <c r="D160" s="182"/>
      <c r="E160" s="182"/>
      <c r="F160" s="231" t="s">
        <v>1040</v>
      </c>
      <c r="G160" s="182"/>
      <c r="H160" s="230" t="s">
        <v>1105</v>
      </c>
      <c r="I160" s="230" t="s">
        <v>1075</v>
      </c>
      <c r="J160" s="230"/>
      <c r="K160" s="226"/>
    </row>
    <row r="161" spans="2:11" customFormat="1" ht="15" customHeight="1">
      <c r="B161" s="232"/>
      <c r="C161" s="212"/>
      <c r="D161" s="212"/>
      <c r="E161" s="212"/>
      <c r="F161" s="212"/>
      <c r="G161" s="212"/>
      <c r="H161" s="212"/>
      <c r="I161" s="212"/>
      <c r="J161" s="212"/>
      <c r="K161" s="233"/>
    </row>
    <row r="162" spans="2:11" customFormat="1" ht="18.75" customHeight="1">
      <c r="B162" s="214"/>
      <c r="C162" s="224"/>
      <c r="D162" s="224"/>
      <c r="E162" s="224"/>
      <c r="F162" s="234"/>
      <c r="G162" s="224"/>
      <c r="H162" s="224"/>
      <c r="I162" s="224"/>
      <c r="J162" s="224"/>
      <c r="K162" s="214"/>
    </row>
    <row r="163" spans="2:11" customFormat="1" ht="18.75" customHeight="1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</row>
    <row r="164" spans="2:11" customFormat="1" ht="7.5" customHeight="1">
      <c r="B164" s="171"/>
      <c r="C164" s="172"/>
      <c r="D164" s="172"/>
      <c r="E164" s="172"/>
      <c r="F164" s="172"/>
      <c r="G164" s="172"/>
      <c r="H164" s="172"/>
      <c r="I164" s="172"/>
      <c r="J164" s="172"/>
      <c r="K164" s="173"/>
    </row>
    <row r="165" spans="2:11" customFormat="1" ht="45" customHeight="1">
      <c r="B165" s="174"/>
      <c r="C165" s="298" t="s">
        <v>1106</v>
      </c>
      <c r="D165" s="298"/>
      <c r="E165" s="298"/>
      <c r="F165" s="298"/>
      <c r="G165" s="298"/>
      <c r="H165" s="298"/>
      <c r="I165" s="298"/>
      <c r="J165" s="298"/>
      <c r="K165" s="175"/>
    </row>
    <row r="166" spans="2:11" customFormat="1" ht="17.25" customHeight="1">
      <c r="B166" s="174"/>
      <c r="C166" s="195" t="s">
        <v>1034</v>
      </c>
      <c r="D166" s="195"/>
      <c r="E166" s="195"/>
      <c r="F166" s="195" t="s">
        <v>1035</v>
      </c>
      <c r="G166" s="235"/>
      <c r="H166" s="236" t="s">
        <v>53</v>
      </c>
      <c r="I166" s="236" t="s">
        <v>56</v>
      </c>
      <c r="J166" s="195" t="s">
        <v>1036</v>
      </c>
      <c r="K166" s="175"/>
    </row>
    <row r="167" spans="2:11" customFormat="1" ht="17.25" customHeight="1">
      <c r="B167" s="176"/>
      <c r="C167" s="197" t="s">
        <v>1037</v>
      </c>
      <c r="D167" s="197"/>
      <c r="E167" s="197"/>
      <c r="F167" s="198" t="s">
        <v>1038</v>
      </c>
      <c r="G167" s="237"/>
      <c r="H167" s="238"/>
      <c r="I167" s="238"/>
      <c r="J167" s="197" t="s">
        <v>1039</v>
      </c>
      <c r="K167" s="177"/>
    </row>
    <row r="168" spans="2:11" customFormat="1" ht="5.25" customHeight="1">
      <c r="B168" s="205"/>
      <c r="C168" s="200"/>
      <c r="D168" s="200"/>
      <c r="E168" s="200"/>
      <c r="F168" s="200"/>
      <c r="G168" s="201"/>
      <c r="H168" s="200"/>
      <c r="I168" s="200"/>
      <c r="J168" s="200"/>
      <c r="K168" s="226"/>
    </row>
    <row r="169" spans="2:11" customFormat="1" ht="15" customHeight="1">
      <c r="B169" s="205"/>
      <c r="C169" s="182" t="s">
        <v>1043</v>
      </c>
      <c r="D169" s="182"/>
      <c r="E169" s="182"/>
      <c r="F169" s="203" t="s">
        <v>1040</v>
      </c>
      <c r="G169" s="182"/>
      <c r="H169" s="182" t="s">
        <v>1080</v>
      </c>
      <c r="I169" s="182" t="s">
        <v>1042</v>
      </c>
      <c r="J169" s="182">
        <v>120</v>
      </c>
      <c r="K169" s="226"/>
    </row>
    <row r="170" spans="2:11" customFormat="1" ht="15" customHeight="1">
      <c r="B170" s="205"/>
      <c r="C170" s="182" t="s">
        <v>1089</v>
      </c>
      <c r="D170" s="182"/>
      <c r="E170" s="182"/>
      <c r="F170" s="203" t="s">
        <v>1040</v>
      </c>
      <c r="G170" s="182"/>
      <c r="H170" s="182" t="s">
        <v>1090</v>
      </c>
      <c r="I170" s="182" t="s">
        <v>1042</v>
      </c>
      <c r="J170" s="182" t="s">
        <v>1091</v>
      </c>
      <c r="K170" s="226"/>
    </row>
    <row r="171" spans="2:11" customFormat="1" ht="15" customHeight="1">
      <c r="B171" s="205"/>
      <c r="C171" s="182" t="s">
        <v>988</v>
      </c>
      <c r="D171" s="182"/>
      <c r="E171" s="182"/>
      <c r="F171" s="203" t="s">
        <v>1040</v>
      </c>
      <c r="G171" s="182"/>
      <c r="H171" s="182" t="s">
        <v>1107</v>
      </c>
      <c r="I171" s="182" t="s">
        <v>1042</v>
      </c>
      <c r="J171" s="182" t="s">
        <v>1091</v>
      </c>
      <c r="K171" s="226"/>
    </row>
    <row r="172" spans="2:11" customFormat="1" ht="15" customHeight="1">
      <c r="B172" s="205"/>
      <c r="C172" s="182" t="s">
        <v>1045</v>
      </c>
      <c r="D172" s="182"/>
      <c r="E172" s="182"/>
      <c r="F172" s="203" t="s">
        <v>1046</v>
      </c>
      <c r="G172" s="182"/>
      <c r="H172" s="182" t="s">
        <v>1107</v>
      </c>
      <c r="I172" s="182" t="s">
        <v>1042</v>
      </c>
      <c r="J172" s="182">
        <v>50</v>
      </c>
      <c r="K172" s="226"/>
    </row>
    <row r="173" spans="2:11" customFormat="1" ht="15" customHeight="1">
      <c r="B173" s="205"/>
      <c r="C173" s="182" t="s">
        <v>1048</v>
      </c>
      <c r="D173" s="182"/>
      <c r="E173" s="182"/>
      <c r="F173" s="203" t="s">
        <v>1040</v>
      </c>
      <c r="G173" s="182"/>
      <c r="H173" s="182" t="s">
        <v>1107</v>
      </c>
      <c r="I173" s="182" t="s">
        <v>1050</v>
      </c>
      <c r="J173" s="182"/>
      <c r="K173" s="226"/>
    </row>
    <row r="174" spans="2:11" customFormat="1" ht="15" customHeight="1">
      <c r="B174" s="205"/>
      <c r="C174" s="182" t="s">
        <v>1059</v>
      </c>
      <c r="D174" s="182"/>
      <c r="E174" s="182"/>
      <c r="F174" s="203" t="s">
        <v>1046</v>
      </c>
      <c r="G174" s="182"/>
      <c r="H174" s="182" t="s">
        <v>1107</v>
      </c>
      <c r="I174" s="182" t="s">
        <v>1042</v>
      </c>
      <c r="J174" s="182">
        <v>50</v>
      </c>
      <c r="K174" s="226"/>
    </row>
    <row r="175" spans="2:11" customFormat="1" ht="15" customHeight="1">
      <c r="B175" s="205"/>
      <c r="C175" s="182" t="s">
        <v>1067</v>
      </c>
      <c r="D175" s="182"/>
      <c r="E175" s="182"/>
      <c r="F175" s="203" t="s">
        <v>1046</v>
      </c>
      <c r="G175" s="182"/>
      <c r="H175" s="182" t="s">
        <v>1107</v>
      </c>
      <c r="I175" s="182" t="s">
        <v>1042</v>
      </c>
      <c r="J175" s="182">
        <v>50</v>
      </c>
      <c r="K175" s="226"/>
    </row>
    <row r="176" spans="2:11" customFormat="1" ht="15" customHeight="1">
      <c r="B176" s="205"/>
      <c r="C176" s="182" t="s">
        <v>1065</v>
      </c>
      <c r="D176" s="182"/>
      <c r="E176" s="182"/>
      <c r="F176" s="203" t="s">
        <v>1046</v>
      </c>
      <c r="G176" s="182"/>
      <c r="H176" s="182" t="s">
        <v>1107</v>
      </c>
      <c r="I176" s="182" t="s">
        <v>1042</v>
      </c>
      <c r="J176" s="182">
        <v>50</v>
      </c>
      <c r="K176" s="226"/>
    </row>
    <row r="177" spans="2:11" customFormat="1" ht="15" customHeight="1">
      <c r="B177" s="205"/>
      <c r="C177" s="182" t="s">
        <v>108</v>
      </c>
      <c r="D177" s="182"/>
      <c r="E177" s="182"/>
      <c r="F177" s="203" t="s">
        <v>1040</v>
      </c>
      <c r="G177" s="182"/>
      <c r="H177" s="182" t="s">
        <v>1108</v>
      </c>
      <c r="I177" s="182" t="s">
        <v>1109</v>
      </c>
      <c r="J177" s="182"/>
      <c r="K177" s="226"/>
    </row>
    <row r="178" spans="2:11" customFormat="1" ht="15" customHeight="1">
      <c r="B178" s="205"/>
      <c r="C178" s="182" t="s">
        <v>56</v>
      </c>
      <c r="D178" s="182"/>
      <c r="E178" s="182"/>
      <c r="F178" s="203" t="s">
        <v>1040</v>
      </c>
      <c r="G178" s="182"/>
      <c r="H178" s="182" t="s">
        <v>1110</v>
      </c>
      <c r="I178" s="182" t="s">
        <v>1111</v>
      </c>
      <c r="J178" s="182">
        <v>1</v>
      </c>
      <c r="K178" s="226"/>
    </row>
    <row r="179" spans="2:11" customFormat="1" ht="15" customHeight="1">
      <c r="B179" s="205"/>
      <c r="C179" s="182" t="s">
        <v>52</v>
      </c>
      <c r="D179" s="182"/>
      <c r="E179" s="182"/>
      <c r="F179" s="203" t="s">
        <v>1040</v>
      </c>
      <c r="G179" s="182"/>
      <c r="H179" s="182" t="s">
        <v>1112</v>
      </c>
      <c r="I179" s="182" t="s">
        <v>1042</v>
      </c>
      <c r="J179" s="182">
        <v>20</v>
      </c>
      <c r="K179" s="226"/>
    </row>
    <row r="180" spans="2:11" customFormat="1" ht="15" customHeight="1">
      <c r="B180" s="205"/>
      <c r="C180" s="182" t="s">
        <v>53</v>
      </c>
      <c r="D180" s="182"/>
      <c r="E180" s="182"/>
      <c r="F180" s="203" t="s">
        <v>1040</v>
      </c>
      <c r="G180" s="182"/>
      <c r="H180" s="182" t="s">
        <v>1113</v>
      </c>
      <c r="I180" s="182" t="s">
        <v>1042</v>
      </c>
      <c r="J180" s="182">
        <v>255</v>
      </c>
      <c r="K180" s="226"/>
    </row>
    <row r="181" spans="2:11" customFormat="1" ht="15" customHeight="1">
      <c r="B181" s="205"/>
      <c r="C181" s="182" t="s">
        <v>109</v>
      </c>
      <c r="D181" s="182"/>
      <c r="E181" s="182"/>
      <c r="F181" s="203" t="s">
        <v>1040</v>
      </c>
      <c r="G181" s="182"/>
      <c r="H181" s="182" t="s">
        <v>1004</v>
      </c>
      <c r="I181" s="182" t="s">
        <v>1042</v>
      </c>
      <c r="J181" s="182">
        <v>10</v>
      </c>
      <c r="K181" s="226"/>
    </row>
    <row r="182" spans="2:11" customFormat="1" ht="15" customHeight="1">
      <c r="B182" s="205"/>
      <c r="C182" s="182" t="s">
        <v>110</v>
      </c>
      <c r="D182" s="182"/>
      <c r="E182" s="182"/>
      <c r="F182" s="203" t="s">
        <v>1040</v>
      </c>
      <c r="G182" s="182"/>
      <c r="H182" s="182" t="s">
        <v>1114</v>
      </c>
      <c r="I182" s="182" t="s">
        <v>1075</v>
      </c>
      <c r="J182" s="182"/>
      <c r="K182" s="226"/>
    </row>
    <row r="183" spans="2:11" customFormat="1" ht="15" customHeight="1">
      <c r="B183" s="205"/>
      <c r="C183" s="182" t="s">
        <v>1115</v>
      </c>
      <c r="D183" s="182"/>
      <c r="E183" s="182"/>
      <c r="F183" s="203" t="s">
        <v>1040</v>
      </c>
      <c r="G183" s="182"/>
      <c r="H183" s="182" t="s">
        <v>1116</v>
      </c>
      <c r="I183" s="182" t="s">
        <v>1075</v>
      </c>
      <c r="J183" s="182"/>
      <c r="K183" s="226"/>
    </row>
    <row r="184" spans="2:11" customFormat="1" ht="15" customHeight="1">
      <c r="B184" s="205"/>
      <c r="C184" s="182" t="s">
        <v>1104</v>
      </c>
      <c r="D184" s="182"/>
      <c r="E184" s="182"/>
      <c r="F184" s="203" t="s">
        <v>1040</v>
      </c>
      <c r="G184" s="182"/>
      <c r="H184" s="182" t="s">
        <v>1117</v>
      </c>
      <c r="I184" s="182" t="s">
        <v>1075</v>
      </c>
      <c r="J184" s="182"/>
      <c r="K184" s="226"/>
    </row>
    <row r="185" spans="2:11" customFormat="1" ht="15" customHeight="1">
      <c r="B185" s="205"/>
      <c r="C185" s="182" t="s">
        <v>112</v>
      </c>
      <c r="D185" s="182"/>
      <c r="E185" s="182"/>
      <c r="F185" s="203" t="s">
        <v>1046</v>
      </c>
      <c r="G185" s="182"/>
      <c r="H185" s="182" t="s">
        <v>1118</v>
      </c>
      <c r="I185" s="182" t="s">
        <v>1042</v>
      </c>
      <c r="J185" s="182">
        <v>50</v>
      </c>
      <c r="K185" s="226"/>
    </row>
    <row r="186" spans="2:11" customFormat="1" ht="15" customHeight="1">
      <c r="B186" s="205"/>
      <c r="C186" s="182" t="s">
        <v>1119</v>
      </c>
      <c r="D186" s="182"/>
      <c r="E186" s="182"/>
      <c r="F186" s="203" t="s">
        <v>1046</v>
      </c>
      <c r="G186" s="182"/>
      <c r="H186" s="182" t="s">
        <v>1120</v>
      </c>
      <c r="I186" s="182" t="s">
        <v>1121</v>
      </c>
      <c r="J186" s="182"/>
      <c r="K186" s="226"/>
    </row>
    <row r="187" spans="2:11" customFormat="1" ht="15" customHeight="1">
      <c r="B187" s="205"/>
      <c r="C187" s="182" t="s">
        <v>1122</v>
      </c>
      <c r="D187" s="182"/>
      <c r="E187" s="182"/>
      <c r="F187" s="203" t="s">
        <v>1046</v>
      </c>
      <c r="G187" s="182"/>
      <c r="H187" s="182" t="s">
        <v>1123</v>
      </c>
      <c r="I187" s="182" t="s">
        <v>1121</v>
      </c>
      <c r="J187" s="182"/>
      <c r="K187" s="226"/>
    </row>
    <row r="188" spans="2:11" customFormat="1" ht="15" customHeight="1">
      <c r="B188" s="205"/>
      <c r="C188" s="182" t="s">
        <v>1124</v>
      </c>
      <c r="D188" s="182"/>
      <c r="E188" s="182"/>
      <c r="F188" s="203" t="s">
        <v>1046</v>
      </c>
      <c r="G188" s="182"/>
      <c r="H188" s="182" t="s">
        <v>1125</v>
      </c>
      <c r="I188" s="182" t="s">
        <v>1121</v>
      </c>
      <c r="J188" s="182"/>
      <c r="K188" s="226"/>
    </row>
    <row r="189" spans="2:11" customFormat="1" ht="15" customHeight="1">
      <c r="B189" s="205"/>
      <c r="C189" s="239" t="s">
        <v>1126</v>
      </c>
      <c r="D189" s="182"/>
      <c r="E189" s="182"/>
      <c r="F189" s="203" t="s">
        <v>1046</v>
      </c>
      <c r="G189" s="182"/>
      <c r="H189" s="182" t="s">
        <v>1127</v>
      </c>
      <c r="I189" s="182" t="s">
        <v>1128</v>
      </c>
      <c r="J189" s="240" t="s">
        <v>1129</v>
      </c>
      <c r="K189" s="226"/>
    </row>
    <row r="190" spans="2:11" customFormat="1" ht="15" customHeight="1">
      <c r="B190" s="241"/>
      <c r="C190" s="242" t="s">
        <v>1130</v>
      </c>
      <c r="D190" s="243"/>
      <c r="E190" s="243"/>
      <c r="F190" s="244" t="s">
        <v>1046</v>
      </c>
      <c r="G190" s="243"/>
      <c r="H190" s="243" t="s">
        <v>1131</v>
      </c>
      <c r="I190" s="243" t="s">
        <v>1128</v>
      </c>
      <c r="J190" s="245" t="s">
        <v>1129</v>
      </c>
      <c r="K190" s="246"/>
    </row>
    <row r="191" spans="2:11" customFormat="1" ht="15" customHeight="1">
      <c r="B191" s="205"/>
      <c r="C191" s="239" t="s">
        <v>41</v>
      </c>
      <c r="D191" s="182"/>
      <c r="E191" s="182"/>
      <c r="F191" s="203" t="s">
        <v>1040</v>
      </c>
      <c r="G191" s="182"/>
      <c r="H191" s="179" t="s">
        <v>1132</v>
      </c>
      <c r="I191" s="182" t="s">
        <v>1133</v>
      </c>
      <c r="J191" s="182"/>
      <c r="K191" s="226"/>
    </row>
    <row r="192" spans="2:11" customFormat="1" ht="15" customHeight="1">
      <c r="B192" s="205"/>
      <c r="C192" s="239" t="s">
        <v>1134</v>
      </c>
      <c r="D192" s="182"/>
      <c r="E192" s="182"/>
      <c r="F192" s="203" t="s">
        <v>1040</v>
      </c>
      <c r="G192" s="182"/>
      <c r="H192" s="182" t="s">
        <v>1135</v>
      </c>
      <c r="I192" s="182" t="s">
        <v>1075</v>
      </c>
      <c r="J192" s="182"/>
      <c r="K192" s="226"/>
    </row>
    <row r="193" spans="2:11" customFormat="1" ht="15" customHeight="1">
      <c r="B193" s="205"/>
      <c r="C193" s="239" t="s">
        <v>1136</v>
      </c>
      <c r="D193" s="182"/>
      <c r="E193" s="182"/>
      <c r="F193" s="203" t="s">
        <v>1040</v>
      </c>
      <c r="G193" s="182"/>
      <c r="H193" s="182" t="s">
        <v>1137</v>
      </c>
      <c r="I193" s="182" t="s">
        <v>1075</v>
      </c>
      <c r="J193" s="182"/>
      <c r="K193" s="226"/>
    </row>
    <row r="194" spans="2:11" customFormat="1" ht="15" customHeight="1">
      <c r="B194" s="205"/>
      <c r="C194" s="239" t="s">
        <v>1138</v>
      </c>
      <c r="D194" s="182"/>
      <c r="E194" s="182"/>
      <c r="F194" s="203" t="s">
        <v>1046</v>
      </c>
      <c r="G194" s="182"/>
      <c r="H194" s="182" t="s">
        <v>1139</v>
      </c>
      <c r="I194" s="182" t="s">
        <v>1075</v>
      </c>
      <c r="J194" s="182"/>
      <c r="K194" s="226"/>
    </row>
    <row r="195" spans="2:11" customFormat="1" ht="15" customHeight="1">
      <c r="B195" s="232"/>
      <c r="C195" s="247"/>
      <c r="D195" s="212"/>
      <c r="E195" s="212"/>
      <c r="F195" s="212"/>
      <c r="G195" s="212"/>
      <c r="H195" s="212"/>
      <c r="I195" s="212"/>
      <c r="J195" s="212"/>
      <c r="K195" s="233"/>
    </row>
    <row r="196" spans="2:11" customFormat="1" ht="18.75" customHeight="1">
      <c r="B196" s="214"/>
      <c r="C196" s="224"/>
      <c r="D196" s="224"/>
      <c r="E196" s="224"/>
      <c r="F196" s="234"/>
      <c r="G196" s="224"/>
      <c r="H196" s="224"/>
      <c r="I196" s="224"/>
      <c r="J196" s="224"/>
      <c r="K196" s="214"/>
    </row>
    <row r="197" spans="2:11" customFormat="1" ht="18.75" customHeight="1">
      <c r="B197" s="214"/>
      <c r="C197" s="224"/>
      <c r="D197" s="224"/>
      <c r="E197" s="224"/>
      <c r="F197" s="234"/>
      <c r="G197" s="224"/>
      <c r="H197" s="224"/>
      <c r="I197" s="224"/>
      <c r="J197" s="224"/>
      <c r="K197" s="214"/>
    </row>
    <row r="198" spans="2:11" customFormat="1" ht="18.75" customHeight="1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</row>
    <row r="199" spans="2:11" customFormat="1" ht="12">
      <c r="B199" s="171"/>
      <c r="C199" s="172"/>
      <c r="D199" s="172"/>
      <c r="E199" s="172"/>
      <c r="F199" s="172"/>
      <c r="G199" s="172"/>
      <c r="H199" s="172"/>
      <c r="I199" s="172"/>
      <c r="J199" s="172"/>
      <c r="K199" s="173"/>
    </row>
    <row r="200" spans="2:11" customFormat="1" ht="22.2">
      <c r="B200" s="174"/>
      <c r="C200" s="298" t="s">
        <v>1140</v>
      </c>
      <c r="D200" s="298"/>
      <c r="E200" s="298"/>
      <c r="F200" s="298"/>
      <c r="G200" s="298"/>
      <c r="H200" s="298"/>
      <c r="I200" s="298"/>
      <c r="J200" s="298"/>
      <c r="K200" s="175"/>
    </row>
    <row r="201" spans="2:11" customFormat="1" ht="25.5" customHeight="1">
      <c r="B201" s="174"/>
      <c r="C201" s="248" t="s">
        <v>1141</v>
      </c>
      <c r="D201" s="248"/>
      <c r="E201" s="248"/>
      <c r="F201" s="248" t="s">
        <v>1142</v>
      </c>
      <c r="G201" s="249"/>
      <c r="H201" s="301" t="s">
        <v>1143</v>
      </c>
      <c r="I201" s="301"/>
      <c r="J201" s="301"/>
      <c r="K201" s="175"/>
    </row>
    <row r="202" spans="2:11" customFormat="1" ht="5.25" customHeight="1">
      <c r="B202" s="205"/>
      <c r="C202" s="200"/>
      <c r="D202" s="200"/>
      <c r="E202" s="200"/>
      <c r="F202" s="200"/>
      <c r="G202" s="224"/>
      <c r="H202" s="200"/>
      <c r="I202" s="200"/>
      <c r="J202" s="200"/>
      <c r="K202" s="226"/>
    </row>
    <row r="203" spans="2:11" customFormat="1" ht="15" customHeight="1">
      <c r="B203" s="205"/>
      <c r="C203" s="182" t="s">
        <v>1133</v>
      </c>
      <c r="D203" s="182"/>
      <c r="E203" s="182"/>
      <c r="F203" s="203" t="s">
        <v>42</v>
      </c>
      <c r="G203" s="182"/>
      <c r="H203" s="302" t="s">
        <v>1144</v>
      </c>
      <c r="I203" s="302"/>
      <c r="J203" s="302"/>
      <c r="K203" s="226"/>
    </row>
    <row r="204" spans="2:11" customFormat="1" ht="15" customHeight="1">
      <c r="B204" s="205"/>
      <c r="C204" s="182"/>
      <c r="D204" s="182"/>
      <c r="E204" s="182"/>
      <c r="F204" s="203" t="s">
        <v>43</v>
      </c>
      <c r="G204" s="182"/>
      <c r="H204" s="302" t="s">
        <v>1145</v>
      </c>
      <c r="I204" s="302"/>
      <c r="J204" s="302"/>
      <c r="K204" s="226"/>
    </row>
    <row r="205" spans="2:11" customFormat="1" ht="15" customHeight="1">
      <c r="B205" s="205"/>
      <c r="C205" s="182"/>
      <c r="D205" s="182"/>
      <c r="E205" s="182"/>
      <c r="F205" s="203" t="s">
        <v>46</v>
      </c>
      <c r="G205" s="182"/>
      <c r="H205" s="302" t="s">
        <v>1146</v>
      </c>
      <c r="I205" s="302"/>
      <c r="J205" s="302"/>
      <c r="K205" s="226"/>
    </row>
    <row r="206" spans="2:11" customFormat="1" ht="15" customHeight="1">
      <c r="B206" s="205"/>
      <c r="C206" s="182"/>
      <c r="D206" s="182"/>
      <c r="E206" s="182"/>
      <c r="F206" s="203" t="s">
        <v>44</v>
      </c>
      <c r="G206" s="182"/>
      <c r="H206" s="302" t="s">
        <v>1147</v>
      </c>
      <c r="I206" s="302"/>
      <c r="J206" s="302"/>
      <c r="K206" s="226"/>
    </row>
    <row r="207" spans="2:11" customFormat="1" ht="15" customHeight="1">
      <c r="B207" s="205"/>
      <c r="C207" s="182"/>
      <c r="D207" s="182"/>
      <c r="E207" s="182"/>
      <c r="F207" s="203" t="s">
        <v>45</v>
      </c>
      <c r="G207" s="182"/>
      <c r="H207" s="302" t="s">
        <v>1148</v>
      </c>
      <c r="I207" s="302"/>
      <c r="J207" s="302"/>
      <c r="K207" s="226"/>
    </row>
    <row r="208" spans="2:11" customFormat="1" ht="15" customHeight="1">
      <c r="B208" s="205"/>
      <c r="C208" s="182"/>
      <c r="D208" s="182"/>
      <c r="E208" s="182"/>
      <c r="F208" s="203"/>
      <c r="G208" s="182"/>
      <c r="H208" s="182"/>
      <c r="I208" s="182"/>
      <c r="J208" s="182"/>
      <c r="K208" s="226"/>
    </row>
    <row r="209" spans="2:11" customFormat="1" ht="15" customHeight="1">
      <c r="B209" s="205"/>
      <c r="C209" s="182" t="s">
        <v>1087</v>
      </c>
      <c r="D209" s="182"/>
      <c r="E209" s="182"/>
      <c r="F209" s="203" t="s">
        <v>78</v>
      </c>
      <c r="G209" s="182"/>
      <c r="H209" s="302" t="s">
        <v>1149</v>
      </c>
      <c r="I209" s="302"/>
      <c r="J209" s="302"/>
      <c r="K209" s="226"/>
    </row>
    <row r="210" spans="2:11" customFormat="1" ht="15" customHeight="1">
      <c r="B210" s="205"/>
      <c r="C210" s="182"/>
      <c r="D210" s="182"/>
      <c r="E210" s="182"/>
      <c r="F210" s="203" t="s">
        <v>982</v>
      </c>
      <c r="G210" s="182"/>
      <c r="H210" s="302" t="s">
        <v>983</v>
      </c>
      <c r="I210" s="302"/>
      <c r="J210" s="302"/>
      <c r="K210" s="226"/>
    </row>
    <row r="211" spans="2:11" customFormat="1" ht="15" customHeight="1">
      <c r="B211" s="205"/>
      <c r="C211" s="182"/>
      <c r="D211" s="182"/>
      <c r="E211" s="182"/>
      <c r="F211" s="203" t="s">
        <v>980</v>
      </c>
      <c r="G211" s="182"/>
      <c r="H211" s="302" t="s">
        <v>1150</v>
      </c>
      <c r="I211" s="302"/>
      <c r="J211" s="302"/>
      <c r="K211" s="226"/>
    </row>
    <row r="212" spans="2:11" customFormat="1" ht="15" customHeight="1">
      <c r="B212" s="250"/>
      <c r="C212" s="182"/>
      <c r="D212" s="182"/>
      <c r="E212" s="182"/>
      <c r="F212" s="203" t="s">
        <v>984</v>
      </c>
      <c r="G212" s="239"/>
      <c r="H212" s="303" t="s">
        <v>985</v>
      </c>
      <c r="I212" s="303"/>
      <c r="J212" s="303"/>
      <c r="K212" s="251"/>
    </row>
    <row r="213" spans="2:11" customFormat="1" ht="15" customHeight="1">
      <c r="B213" s="250"/>
      <c r="C213" s="182"/>
      <c r="D213" s="182"/>
      <c r="E213" s="182"/>
      <c r="F213" s="203" t="s">
        <v>986</v>
      </c>
      <c r="G213" s="239"/>
      <c r="H213" s="303" t="s">
        <v>1151</v>
      </c>
      <c r="I213" s="303"/>
      <c r="J213" s="303"/>
      <c r="K213" s="251"/>
    </row>
    <row r="214" spans="2:11" customFormat="1" ht="15" customHeight="1">
      <c r="B214" s="250"/>
      <c r="C214" s="182"/>
      <c r="D214" s="182"/>
      <c r="E214" s="182"/>
      <c r="F214" s="203"/>
      <c r="G214" s="239"/>
      <c r="H214" s="230"/>
      <c r="I214" s="230"/>
      <c r="J214" s="230"/>
      <c r="K214" s="251"/>
    </row>
    <row r="215" spans="2:11" customFormat="1" ht="15" customHeight="1">
      <c r="B215" s="250"/>
      <c r="C215" s="182" t="s">
        <v>1111</v>
      </c>
      <c r="D215" s="182"/>
      <c r="E215" s="182"/>
      <c r="F215" s="203">
        <v>1</v>
      </c>
      <c r="G215" s="239"/>
      <c r="H215" s="303" t="s">
        <v>1152</v>
      </c>
      <c r="I215" s="303"/>
      <c r="J215" s="303"/>
      <c r="K215" s="251"/>
    </row>
    <row r="216" spans="2:11" customFormat="1" ht="15" customHeight="1">
      <c r="B216" s="250"/>
      <c r="C216" s="182"/>
      <c r="D216" s="182"/>
      <c r="E216" s="182"/>
      <c r="F216" s="203">
        <v>2</v>
      </c>
      <c r="G216" s="239"/>
      <c r="H216" s="303" t="s">
        <v>1153</v>
      </c>
      <c r="I216" s="303"/>
      <c r="J216" s="303"/>
      <c r="K216" s="251"/>
    </row>
    <row r="217" spans="2:11" customFormat="1" ht="15" customHeight="1">
      <c r="B217" s="250"/>
      <c r="C217" s="182"/>
      <c r="D217" s="182"/>
      <c r="E217" s="182"/>
      <c r="F217" s="203">
        <v>3</v>
      </c>
      <c r="G217" s="239"/>
      <c r="H217" s="303" t="s">
        <v>1154</v>
      </c>
      <c r="I217" s="303"/>
      <c r="J217" s="303"/>
      <c r="K217" s="251"/>
    </row>
    <row r="218" spans="2:11" customFormat="1" ht="15" customHeight="1">
      <c r="B218" s="250"/>
      <c r="C218" s="182"/>
      <c r="D218" s="182"/>
      <c r="E218" s="182"/>
      <c r="F218" s="203">
        <v>4</v>
      </c>
      <c r="G218" s="239"/>
      <c r="H218" s="303" t="s">
        <v>1155</v>
      </c>
      <c r="I218" s="303"/>
      <c r="J218" s="303"/>
      <c r="K218" s="251"/>
    </row>
    <row r="219" spans="2:11" customFormat="1" ht="12.75" customHeight="1">
      <c r="B219" s="252"/>
      <c r="C219" s="253"/>
      <c r="D219" s="253"/>
      <c r="E219" s="253"/>
      <c r="F219" s="253"/>
      <c r="G219" s="253"/>
      <c r="H219" s="253"/>
      <c r="I219" s="253"/>
      <c r="J219" s="253"/>
      <c r="K219" s="25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4cc1580-2a65-4676-bc43-8335e1d94486" xsi:nil="true"/>
    <Odkaz xmlns="d4cc1580-2a65-4676-bc43-8335e1d94486">
      <Url xsi:nil="true"/>
      <Description xsi:nil="true"/>
    </Odkaz>
    <TaxCatchAll xmlns="9ff150a7-0dd8-4c18-9463-a952d6568fe2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8DCA1C-3544-43B1-807A-C2BDD034B6DC}">
  <ds:schemaRefs>
    <ds:schemaRef ds:uri="http://schemas.microsoft.com/office/2006/metadata/properties"/>
    <ds:schemaRef ds:uri="http://schemas.microsoft.com/office/infopath/2007/PartnerControls"/>
    <ds:schemaRef ds:uri="d4cc1580-2a65-4676-bc43-8335e1d94486"/>
    <ds:schemaRef ds:uri="9ff150a7-0dd8-4c18-9463-a952d6568fe2"/>
  </ds:schemaRefs>
</ds:datastoreItem>
</file>

<file path=customXml/itemProps2.xml><?xml version="1.0" encoding="utf-8"?>
<ds:datastoreItem xmlns:ds="http://schemas.openxmlformats.org/officeDocument/2006/customXml" ds:itemID="{0784FEAC-3E88-4411-BE3D-666E244D9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D5EAF3-3502-4FD2-9D2C-A177B1051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150a7-0dd8-4c18-9463-a952d6568fe2"/>
    <ds:schemaRef ds:uri="d4cc1580-2a65-4676-bc43-8335e1d94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07 - Část VII. – Elektroi...</vt:lpstr>
      <vt:lpstr>Pokyny pro vyplnění</vt:lpstr>
      <vt:lpstr>'07 - Část VII. – Elektroi...'!Názvy_tisku</vt:lpstr>
      <vt:lpstr>'Rekapitulace stavby'!Názvy_tisku</vt:lpstr>
      <vt:lpstr>'07 - Část VII. – Elektroi...'!Oblast_tisku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Vopařil</dc:creator>
  <cp:lastModifiedBy>Lukáš Hlobil</cp:lastModifiedBy>
  <dcterms:created xsi:type="dcterms:W3CDTF">2025-08-01T10:50:38Z</dcterms:created>
  <dcterms:modified xsi:type="dcterms:W3CDTF">2025-09-02T09:09:13Z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64900</vt:r8>
  </property>
  <property fmtid="{D5CDD505-2E9C-101B-9397-08002B2CF9AE}" pid="3" name="ContentTypeId">
    <vt:lpwstr>0x0101008C29A8566905EE43B27BE3EB837E23D1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