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ojekty 2025\79.-2025- INGTOP soutěž\1.- Zateplení stěn obnovení maleb\"/>
    </mc:Choice>
  </mc:AlternateContent>
  <bookViews>
    <workbookView xWindow="0" yWindow="0" windowWidth="0" windowHeight="0"/>
  </bookViews>
  <sheets>
    <sheet name="Rekapitulace stavby" sheetId="1" r:id="rId1"/>
    <sheet name="01 - OPLÁŠTĚNÍ BUDOVY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'01 - OPLÁŠTĚNÍ BUDOVY'!$C$105:$K$728</definedName>
    <definedName name="_xlnm.Print_Area" localSheetId="1">'01 - OPLÁŠTĚNÍ BUDOVY'!$C$4:$J$39,'01 - OPLÁŠTĚNÍ BUDOVY'!$C$45:$J$87,'01 - OPLÁŠTĚNÍ BUDOVY'!$C$93:$K$728</definedName>
    <definedName name="_xlnm.Print_Titles" localSheetId="1">'01 - OPLÁŠTĚNÍ BUDOVY'!$105:$105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725"/>
  <c r="BH725"/>
  <c r="BG725"/>
  <c r="BF725"/>
  <c r="T725"/>
  <c r="T724"/>
  <c r="R725"/>
  <c r="R724"/>
  <c r="P725"/>
  <c r="P724"/>
  <c r="BI721"/>
  <c r="BH721"/>
  <c r="BG721"/>
  <c r="BF721"/>
  <c r="T721"/>
  <c r="R721"/>
  <c r="P721"/>
  <c r="BI718"/>
  <c r="BH718"/>
  <c r="BG718"/>
  <c r="BF718"/>
  <c r="T718"/>
  <c r="R718"/>
  <c r="P718"/>
  <c r="BI714"/>
  <c r="BH714"/>
  <c r="BG714"/>
  <c r="BF714"/>
  <c r="T714"/>
  <c r="R714"/>
  <c r="P714"/>
  <c r="BI711"/>
  <c r="BH711"/>
  <c r="BG711"/>
  <c r="BF711"/>
  <c r="T711"/>
  <c r="R711"/>
  <c r="P711"/>
  <c r="BI707"/>
  <c r="BH707"/>
  <c r="BG707"/>
  <c r="BF707"/>
  <c r="T707"/>
  <c r="R707"/>
  <c r="P707"/>
  <c r="BI703"/>
  <c r="BH703"/>
  <c r="BG703"/>
  <c r="BF703"/>
  <c r="T703"/>
  <c r="R703"/>
  <c r="P703"/>
  <c r="BI698"/>
  <c r="BH698"/>
  <c r="BG698"/>
  <c r="BF698"/>
  <c r="T698"/>
  <c r="R698"/>
  <c r="P698"/>
  <c r="BI695"/>
  <c r="BH695"/>
  <c r="BG695"/>
  <c r="BF695"/>
  <c r="T695"/>
  <c r="R695"/>
  <c r="P695"/>
  <c r="BI692"/>
  <c r="BH692"/>
  <c r="BG692"/>
  <c r="BF692"/>
  <c r="T692"/>
  <c r="R692"/>
  <c r="P692"/>
  <c r="BI687"/>
  <c r="BH687"/>
  <c r="BG687"/>
  <c r="BF687"/>
  <c r="T687"/>
  <c r="R687"/>
  <c r="P687"/>
  <c r="BI684"/>
  <c r="BH684"/>
  <c r="BG684"/>
  <c r="BF684"/>
  <c r="T684"/>
  <c r="R684"/>
  <c r="P684"/>
  <c r="BI681"/>
  <c r="BH681"/>
  <c r="BG681"/>
  <c r="BF681"/>
  <c r="T681"/>
  <c r="R681"/>
  <c r="P681"/>
  <c r="BI677"/>
  <c r="BH677"/>
  <c r="BG677"/>
  <c r="BF677"/>
  <c r="T677"/>
  <c r="R677"/>
  <c r="P677"/>
  <c r="BI674"/>
  <c r="BH674"/>
  <c r="BG674"/>
  <c r="BF674"/>
  <c r="T674"/>
  <c r="R674"/>
  <c r="P674"/>
  <c r="BI671"/>
  <c r="BH671"/>
  <c r="BG671"/>
  <c r="BF671"/>
  <c r="T671"/>
  <c r="R671"/>
  <c r="P671"/>
  <c r="BI667"/>
  <c r="BH667"/>
  <c r="BG667"/>
  <c r="BF667"/>
  <c r="T667"/>
  <c r="R667"/>
  <c r="P667"/>
  <c r="BI665"/>
  <c r="BH665"/>
  <c r="BG665"/>
  <c r="BF665"/>
  <c r="T665"/>
  <c r="R665"/>
  <c r="P665"/>
  <c r="BI663"/>
  <c r="BH663"/>
  <c r="BG663"/>
  <c r="BF663"/>
  <c r="T663"/>
  <c r="R663"/>
  <c r="P663"/>
  <c r="BI658"/>
  <c r="BH658"/>
  <c r="BG658"/>
  <c r="BF658"/>
  <c r="T658"/>
  <c r="R658"/>
  <c r="P658"/>
  <c r="BI656"/>
  <c r="BH656"/>
  <c r="BG656"/>
  <c r="BF656"/>
  <c r="T656"/>
  <c r="R656"/>
  <c r="P656"/>
  <c r="BI652"/>
  <c r="BH652"/>
  <c r="BG652"/>
  <c r="BF652"/>
  <c r="T652"/>
  <c r="R652"/>
  <c r="P652"/>
  <c r="BI648"/>
  <c r="BH648"/>
  <c r="BG648"/>
  <c r="BF648"/>
  <c r="T648"/>
  <c r="R648"/>
  <c r="P648"/>
  <c r="BI646"/>
  <c r="BH646"/>
  <c r="BG646"/>
  <c r="BF646"/>
  <c r="T646"/>
  <c r="R646"/>
  <c r="P646"/>
  <c r="BI644"/>
  <c r="BH644"/>
  <c r="BG644"/>
  <c r="BF644"/>
  <c r="T644"/>
  <c r="R644"/>
  <c r="P644"/>
  <c r="BI642"/>
  <c r="BH642"/>
  <c r="BG642"/>
  <c r="BF642"/>
  <c r="T642"/>
  <c r="R642"/>
  <c r="P642"/>
  <c r="BI640"/>
  <c r="BH640"/>
  <c r="BG640"/>
  <c r="BF640"/>
  <c r="T640"/>
  <c r="R640"/>
  <c r="P640"/>
  <c r="BI638"/>
  <c r="BH638"/>
  <c r="BG638"/>
  <c r="BF638"/>
  <c r="T638"/>
  <c r="R638"/>
  <c r="P638"/>
  <c r="BI636"/>
  <c r="BH636"/>
  <c r="BG636"/>
  <c r="BF636"/>
  <c r="T636"/>
  <c r="R636"/>
  <c r="P636"/>
  <c r="BI634"/>
  <c r="BH634"/>
  <c r="BG634"/>
  <c r="BF634"/>
  <c r="T634"/>
  <c r="R634"/>
  <c r="P634"/>
  <c r="BI632"/>
  <c r="BH632"/>
  <c r="BG632"/>
  <c r="BF632"/>
  <c r="T632"/>
  <c r="R632"/>
  <c r="P632"/>
  <c r="BI630"/>
  <c r="BH630"/>
  <c r="BG630"/>
  <c r="BF630"/>
  <c r="T630"/>
  <c r="R630"/>
  <c r="P630"/>
  <c r="BI628"/>
  <c r="BH628"/>
  <c r="BG628"/>
  <c r="BF628"/>
  <c r="T628"/>
  <c r="R628"/>
  <c r="P628"/>
  <c r="BI622"/>
  <c r="BH622"/>
  <c r="BG622"/>
  <c r="BF622"/>
  <c r="T622"/>
  <c r="R622"/>
  <c r="P622"/>
  <c r="BI619"/>
  <c r="BH619"/>
  <c r="BG619"/>
  <c r="BF619"/>
  <c r="T619"/>
  <c r="R619"/>
  <c r="P619"/>
  <c r="BI611"/>
  <c r="BH611"/>
  <c r="BG611"/>
  <c r="BF611"/>
  <c r="T611"/>
  <c r="R611"/>
  <c r="P611"/>
  <c r="BI609"/>
  <c r="BH609"/>
  <c r="BG609"/>
  <c r="BF609"/>
  <c r="T609"/>
  <c r="R609"/>
  <c r="P609"/>
  <c r="BI607"/>
  <c r="BH607"/>
  <c r="BG607"/>
  <c r="BF607"/>
  <c r="T607"/>
  <c r="R607"/>
  <c r="P607"/>
  <c r="BI604"/>
  <c r="BH604"/>
  <c r="BG604"/>
  <c r="BF604"/>
  <c r="T604"/>
  <c r="R604"/>
  <c r="P604"/>
  <c r="BI596"/>
  <c r="BH596"/>
  <c r="BG596"/>
  <c r="BF596"/>
  <c r="T596"/>
  <c r="R596"/>
  <c r="P596"/>
  <c r="BI593"/>
  <c r="BH593"/>
  <c r="BG593"/>
  <c r="BF593"/>
  <c r="T593"/>
  <c r="R593"/>
  <c r="P593"/>
  <c r="BI588"/>
  <c r="BH588"/>
  <c r="BG588"/>
  <c r="BF588"/>
  <c r="T588"/>
  <c r="R588"/>
  <c r="P588"/>
  <c r="BI585"/>
  <c r="BH585"/>
  <c r="BG585"/>
  <c r="BF585"/>
  <c r="T585"/>
  <c r="R585"/>
  <c r="P585"/>
  <c r="BI582"/>
  <c r="BH582"/>
  <c r="BG582"/>
  <c r="BF582"/>
  <c r="T582"/>
  <c r="R582"/>
  <c r="P582"/>
  <c r="BI579"/>
  <c r="BH579"/>
  <c r="BG579"/>
  <c r="BF579"/>
  <c r="T579"/>
  <c r="R579"/>
  <c r="P579"/>
  <c r="BI573"/>
  <c r="BH573"/>
  <c r="BG573"/>
  <c r="BF573"/>
  <c r="T573"/>
  <c r="R573"/>
  <c r="P573"/>
  <c r="BI570"/>
  <c r="BH570"/>
  <c r="BG570"/>
  <c r="BF570"/>
  <c r="T570"/>
  <c r="R570"/>
  <c r="P570"/>
  <c r="BI567"/>
  <c r="BH567"/>
  <c r="BG567"/>
  <c r="BF567"/>
  <c r="T567"/>
  <c r="R567"/>
  <c r="P567"/>
  <c r="BI556"/>
  <c r="BH556"/>
  <c r="BG556"/>
  <c r="BF556"/>
  <c r="T556"/>
  <c r="R556"/>
  <c r="P556"/>
  <c r="BI552"/>
  <c r="BH552"/>
  <c r="BG552"/>
  <c r="BF552"/>
  <c r="T552"/>
  <c r="R552"/>
  <c r="P552"/>
  <c r="BI549"/>
  <c r="BH549"/>
  <c r="BG549"/>
  <c r="BF549"/>
  <c r="T549"/>
  <c r="R549"/>
  <c r="P549"/>
  <c r="BI545"/>
  <c r="BH545"/>
  <c r="BG545"/>
  <c r="BF545"/>
  <c r="T545"/>
  <c r="R545"/>
  <c r="P545"/>
  <c r="BI542"/>
  <c r="BH542"/>
  <c r="BG542"/>
  <c r="BF542"/>
  <c r="T542"/>
  <c r="R542"/>
  <c r="P542"/>
  <c r="BI539"/>
  <c r="BH539"/>
  <c r="BG539"/>
  <c r="BF539"/>
  <c r="T539"/>
  <c r="R539"/>
  <c r="P539"/>
  <c r="BI536"/>
  <c r="BH536"/>
  <c r="BG536"/>
  <c r="BF536"/>
  <c r="T536"/>
  <c r="R536"/>
  <c r="P536"/>
  <c r="BI533"/>
  <c r="BH533"/>
  <c r="BG533"/>
  <c r="BF533"/>
  <c r="T533"/>
  <c r="R533"/>
  <c r="P533"/>
  <c r="BI527"/>
  <c r="BH527"/>
  <c r="BG527"/>
  <c r="BF527"/>
  <c r="T527"/>
  <c r="R527"/>
  <c r="P527"/>
  <c r="BI521"/>
  <c r="BH521"/>
  <c r="BG521"/>
  <c r="BF521"/>
  <c r="T521"/>
  <c r="R521"/>
  <c r="P521"/>
  <c r="BI519"/>
  <c r="BH519"/>
  <c r="BG519"/>
  <c r="BF519"/>
  <c r="T519"/>
  <c r="R519"/>
  <c r="P519"/>
  <c r="BI516"/>
  <c r="BH516"/>
  <c r="BG516"/>
  <c r="BF516"/>
  <c r="T516"/>
  <c r="R516"/>
  <c r="P516"/>
  <c r="BI513"/>
  <c r="BH513"/>
  <c r="BG513"/>
  <c r="BF513"/>
  <c r="T513"/>
  <c r="R513"/>
  <c r="P513"/>
  <c r="BI509"/>
  <c r="BH509"/>
  <c r="BG509"/>
  <c r="BF509"/>
  <c r="T509"/>
  <c r="R509"/>
  <c r="P509"/>
  <c r="BI505"/>
  <c r="BH505"/>
  <c r="BG505"/>
  <c r="BF505"/>
  <c r="T505"/>
  <c r="R505"/>
  <c r="P505"/>
  <c r="BI498"/>
  <c r="BH498"/>
  <c r="BG498"/>
  <c r="BF498"/>
  <c r="T498"/>
  <c r="R498"/>
  <c r="P498"/>
  <c r="BI494"/>
  <c r="BH494"/>
  <c r="BG494"/>
  <c r="BF494"/>
  <c r="T494"/>
  <c r="R494"/>
  <c r="P494"/>
  <c r="BI489"/>
  <c r="BH489"/>
  <c r="BG489"/>
  <c r="BF489"/>
  <c r="T489"/>
  <c r="R489"/>
  <c r="P489"/>
  <c r="BI485"/>
  <c r="BH485"/>
  <c r="BG485"/>
  <c r="BF485"/>
  <c r="T485"/>
  <c r="R485"/>
  <c r="P485"/>
  <c r="BI483"/>
  <c r="BH483"/>
  <c r="BG483"/>
  <c r="BF483"/>
  <c r="T483"/>
  <c r="R483"/>
  <c r="P483"/>
  <c r="BI479"/>
  <c r="BH479"/>
  <c r="BG479"/>
  <c r="BF479"/>
  <c r="T479"/>
  <c r="R479"/>
  <c r="P479"/>
  <c r="BI475"/>
  <c r="BH475"/>
  <c r="BG475"/>
  <c r="BF475"/>
  <c r="T475"/>
  <c r="R475"/>
  <c r="P475"/>
  <c r="BI470"/>
  <c r="BH470"/>
  <c r="BG470"/>
  <c r="BF470"/>
  <c r="T470"/>
  <c r="R470"/>
  <c r="P470"/>
  <c r="BI467"/>
  <c r="BH467"/>
  <c r="BG467"/>
  <c r="BF467"/>
  <c r="T467"/>
  <c r="R467"/>
  <c r="P467"/>
  <c r="BI463"/>
  <c r="BH463"/>
  <c r="BG463"/>
  <c r="BF463"/>
  <c r="T463"/>
  <c r="R463"/>
  <c r="P463"/>
  <c r="BI461"/>
  <c r="BH461"/>
  <c r="BG461"/>
  <c r="BF461"/>
  <c r="T461"/>
  <c r="R461"/>
  <c r="P461"/>
  <c r="BI458"/>
  <c r="BH458"/>
  <c r="BG458"/>
  <c r="BF458"/>
  <c r="T458"/>
  <c r="R458"/>
  <c r="P458"/>
  <c r="BI454"/>
  <c r="BH454"/>
  <c r="BG454"/>
  <c r="BF454"/>
  <c r="T454"/>
  <c r="R454"/>
  <c r="P454"/>
  <c r="BI452"/>
  <c r="BH452"/>
  <c r="BG452"/>
  <c r="BF452"/>
  <c r="T452"/>
  <c r="R452"/>
  <c r="P452"/>
  <c r="BI445"/>
  <c r="BH445"/>
  <c r="BG445"/>
  <c r="BF445"/>
  <c r="T445"/>
  <c r="R445"/>
  <c r="P445"/>
  <c r="BI443"/>
  <c r="BH443"/>
  <c r="BG443"/>
  <c r="BF443"/>
  <c r="T443"/>
  <c r="R443"/>
  <c r="P443"/>
  <c r="BI440"/>
  <c r="BH440"/>
  <c r="BG440"/>
  <c r="BF440"/>
  <c r="T440"/>
  <c r="R440"/>
  <c r="P440"/>
  <c r="BI435"/>
  <c r="BH435"/>
  <c r="BG435"/>
  <c r="BF435"/>
  <c r="T435"/>
  <c r="R435"/>
  <c r="P435"/>
  <c r="BI432"/>
  <c r="BH432"/>
  <c r="BG432"/>
  <c r="BF432"/>
  <c r="T432"/>
  <c r="R432"/>
  <c r="P432"/>
  <c r="BI423"/>
  <c r="BH423"/>
  <c r="BG423"/>
  <c r="BF423"/>
  <c r="T423"/>
  <c r="T422"/>
  <c r="R423"/>
  <c r="R422"/>
  <c r="P423"/>
  <c r="P422"/>
  <c r="BI419"/>
  <c r="BH419"/>
  <c r="BG419"/>
  <c r="BF419"/>
  <c r="T419"/>
  <c r="R419"/>
  <c r="P419"/>
  <c r="BI416"/>
  <c r="BH416"/>
  <c r="BG416"/>
  <c r="BF416"/>
  <c r="T416"/>
  <c r="R416"/>
  <c r="P416"/>
  <c r="BI411"/>
  <c r="BH411"/>
  <c r="BG411"/>
  <c r="BF411"/>
  <c r="T411"/>
  <c r="R411"/>
  <c r="P411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5"/>
  <c r="BH395"/>
  <c r="BG395"/>
  <c r="BF395"/>
  <c r="T395"/>
  <c r="R395"/>
  <c r="P395"/>
  <c r="BI390"/>
  <c r="BH390"/>
  <c r="BG390"/>
  <c r="BF390"/>
  <c r="T390"/>
  <c r="T389"/>
  <c r="R390"/>
  <c r="R389"/>
  <c r="P390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3"/>
  <c r="BH373"/>
  <c r="BG373"/>
  <c r="BF373"/>
  <c r="T373"/>
  <c r="R373"/>
  <c r="P373"/>
  <c r="BI370"/>
  <c r="BH370"/>
  <c r="BG370"/>
  <c r="BF370"/>
  <c r="T370"/>
  <c r="R370"/>
  <c r="P370"/>
  <c r="BI363"/>
  <c r="BH363"/>
  <c r="BG363"/>
  <c r="BF363"/>
  <c r="T363"/>
  <c r="R363"/>
  <c r="P363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8"/>
  <c r="BH348"/>
  <c r="BG348"/>
  <c r="BF348"/>
  <c r="T348"/>
  <c r="R348"/>
  <c r="P348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29"/>
  <c r="BH329"/>
  <c r="BG329"/>
  <c r="BF329"/>
  <c r="T329"/>
  <c r="R329"/>
  <c r="P329"/>
  <c r="BI326"/>
  <c r="BH326"/>
  <c r="BG326"/>
  <c r="BF326"/>
  <c r="T326"/>
  <c r="R326"/>
  <c r="P326"/>
  <c r="BI323"/>
  <c r="BH323"/>
  <c r="BG323"/>
  <c r="BF323"/>
  <c r="T323"/>
  <c r="R323"/>
  <c r="P323"/>
  <c r="BI320"/>
  <c r="BH320"/>
  <c r="BG320"/>
  <c r="BF320"/>
  <c r="T320"/>
  <c r="R320"/>
  <c r="P320"/>
  <c r="BI316"/>
  <c r="BH316"/>
  <c r="BG316"/>
  <c r="BF316"/>
  <c r="T316"/>
  <c r="R316"/>
  <c r="P316"/>
  <c r="BI310"/>
  <c r="BH310"/>
  <c r="BG310"/>
  <c r="BF310"/>
  <c r="T310"/>
  <c r="R310"/>
  <c r="P310"/>
  <c r="BI303"/>
  <c r="BH303"/>
  <c r="BG303"/>
  <c r="BF303"/>
  <c r="T303"/>
  <c r="R303"/>
  <c r="P303"/>
  <c r="BI295"/>
  <c r="BH295"/>
  <c r="BG295"/>
  <c r="BF295"/>
  <c r="T295"/>
  <c r="R295"/>
  <c r="P295"/>
  <c r="BI288"/>
  <c r="BH288"/>
  <c r="BG288"/>
  <c r="BF288"/>
  <c r="T288"/>
  <c r="R288"/>
  <c r="P288"/>
  <c r="BI281"/>
  <c r="BH281"/>
  <c r="BG281"/>
  <c r="BF281"/>
  <c r="T281"/>
  <c r="R281"/>
  <c r="P281"/>
  <c r="BI273"/>
  <c r="BH273"/>
  <c r="BG273"/>
  <c r="BF273"/>
  <c r="T273"/>
  <c r="R273"/>
  <c r="P273"/>
  <c r="BI266"/>
  <c r="BH266"/>
  <c r="BG266"/>
  <c r="BF266"/>
  <c r="T266"/>
  <c r="R266"/>
  <c r="P266"/>
  <c r="BI261"/>
  <c r="BH261"/>
  <c r="BG261"/>
  <c r="BF261"/>
  <c r="T261"/>
  <c r="R261"/>
  <c r="P261"/>
  <c r="BI252"/>
  <c r="BH252"/>
  <c r="BG252"/>
  <c r="BF252"/>
  <c r="T252"/>
  <c r="R252"/>
  <c r="P252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18"/>
  <c r="BH218"/>
  <c r="BG218"/>
  <c r="BF218"/>
  <c r="T218"/>
  <c r="R218"/>
  <c r="P218"/>
  <c r="BI214"/>
  <c r="BH214"/>
  <c r="BG214"/>
  <c r="BF214"/>
  <c r="T214"/>
  <c r="R214"/>
  <c r="P214"/>
  <c r="BI206"/>
  <c r="BH206"/>
  <c r="BG206"/>
  <c r="BF206"/>
  <c r="T206"/>
  <c r="R206"/>
  <c r="P206"/>
  <c r="BI199"/>
  <c r="BH199"/>
  <c r="BG199"/>
  <c r="BF199"/>
  <c r="T199"/>
  <c r="T198"/>
  <c r="R199"/>
  <c r="R198"/>
  <c r="P199"/>
  <c r="P198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0"/>
  <c r="BH170"/>
  <c r="BG170"/>
  <c r="BF170"/>
  <c r="T170"/>
  <c r="R170"/>
  <c r="P170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29"/>
  <c r="BH129"/>
  <c r="BG129"/>
  <c r="BF129"/>
  <c r="T129"/>
  <c r="R129"/>
  <c r="P129"/>
  <c r="BI122"/>
  <c r="BH122"/>
  <c r="BG122"/>
  <c r="BF122"/>
  <c r="T122"/>
  <c r="R122"/>
  <c r="P122"/>
  <c r="BI116"/>
  <c r="BH116"/>
  <c r="BG116"/>
  <c r="BF116"/>
  <c r="T116"/>
  <c r="R116"/>
  <c r="P116"/>
  <c r="BI109"/>
  <c r="BH109"/>
  <c r="BG109"/>
  <c r="BF109"/>
  <c r="T109"/>
  <c r="R109"/>
  <c r="P109"/>
  <c r="J103"/>
  <c r="F102"/>
  <c r="F100"/>
  <c r="E98"/>
  <c r="J55"/>
  <c r="F54"/>
  <c r="F52"/>
  <c r="E50"/>
  <c r="J21"/>
  <c r="E21"/>
  <c r="J54"/>
  <c r="J20"/>
  <c r="J18"/>
  <c r="E18"/>
  <c r="F103"/>
  <c r="J17"/>
  <c r="J12"/>
  <c r="J100"/>
  <c r="E7"/>
  <c r="E96"/>
  <c i="1" r="L50"/>
  <c r="AM50"/>
  <c r="AM49"/>
  <c r="L49"/>
  <c r="AM47"/>
  <c r="L47"/>
  <c r="L45"/>
  <c r="L44"/>
  <c i="2" r="J461"/>
  <c r="J337"/>
  <c r="BK452"/>
  <c r="BK226"/>
  <c r="BK395"/>
  <c r="J143"/>
  <c r="J611"/>
  <c r="BK189"/>
  <c r="BK707"/>
  <c r="BK545"/>
  <c r="J122"/>
  <c r="J533"/>
  <c r="J395"/>
  <c r="J630"/>
  <c r="BK192"/>
  <c r="J252"/>
  <c r="BK109"/>
  <c r="J154"/>
  <c r="J663"/>
  <c r="J146"/>
  <c r="BK383"/>
  <c r="BK149"/>
  <c r="BK536"/>
  <c r="J218"/>
  <c r="BK567"/>
  <c r="J573"/>
  <c r="J170"/>
  <c r="BK677"/>
  <c r="J149"/>
  <c r="J199"/>
  <c r="J458"/>
  <c r="BK348"/>
  <c r="BK355"/>
  <c r="BK656"/>
  <c r="J348"/>
  <c r="J390"/>
  <c r="BK419"/>
  <c r="BK498"/>
  <c r="BK252"/>
  <c r="BK549"/>
  <c r="BK245"/>
  <c r="BK146"/>
  <c r="BK295"/>
  <c r="BK494"/>
  <c r="J549"/>
  <c r="J228"/>
  <c r="J445"/>
  <c r="BK180"/>
  <c r="BK141"/>
  <c r="J509"/>
  <c r="J644"/>
  <c r="BK273"/>
  <c r="J404"/>
  <c r="J355"/>
  <c r="J567"/>
  <c r="J370"/>
  <c r="J340"/>
  <c r="J373"/>
  <c r="BK373"/>
  <c r="BK671"/>
  <c r="BK588"/>
  <c r="BK648"/>
  <c r="BK519"/>
  <c r="BK652"/>
  <c r="BK665"/>
  <c r="J485"/>
  <c r="J156"/>
  <c r="J714"/>
  <c r="J232"/>
  <c r="J674"/>
  <c r="BK619"/>
  <c r="J545"/>
  <c r="BK721"/>
  <c r="BK358"/>
  <c r="BK340"/>
  <c r="BK206"/>
  <c r="BK596"/>
  <c r="J303"/>
  <c r="J440"/>
  <c r="J570"/>
  <c r="J443"/>
  <c r="BK485"/>
  <c r="BK698"/>
  <c r="J542"/>
  <c r="BK467"/>
  <c r="BK218"/>
  <c r="J721"/>
  <c r="BK242"/>
  <c r="J667"/>
  <c r="J505"/>
  <c r="BK483"/>
  <c r="J588"/>
  <c r="J536"/>
  <c r="J579"/>
  <c r="BK552"/>
  <c r="J320"/>
  <c r="BK513"/>
  <c r="J467"/>
  <c r="J334"/>
  <c r="BK326"/>
  <c r="J463"/>
  <c r="BK423"/>
  <c r="J416"/>
  <c r="J684"/>
  <c r="BK475"/>
  <c r="BK609"/>
  <c r="BK642"/>
  <c r="J498"/>
  <c r="J432"/>
  <c r="J266"/>
  <c r="BK604"/>
  <c r="BK143"/>
  <c r="BK489"/>
  <c r="BK320"/>
  <c r="BK380"/>
  <c r="BK607"/>
  <c r="BK162"/>
  <c r="BK695"/>
  <c r="J642"/>
  <c r="J316"/>
  <c r="J358"/>
  <c i="1" r="AS54"/>
  <c i="2" r="J288"/>
  <c r="BK323"/>
  <c r="BK611"/>
  <c r="J423"/>
  <c r="BK411"/>
  <c r="BK266"/>
  <c r="BK628"/>
  <c r="BK634"/>
  <c r="BK303"/>
  <c r="J401"/>
  <c r="J452"/>
  <c r="J692"/>
  <c r="J593"/>
  <c r="BK521"/>
  <c r="J619"/>
  <c r="J725"/>
  <c r="BK640"/>
  <c r="J295"/>
  <c r="J516"/>
  <c r="BK310"/>
  <c r="J109"/>
  <c r="BK692"/>
  <c r="BK116"/>
  <c r="J519"/>
  <c r="J411"/>
  <c r="BK687"/>
  <c r="BK463"/>
  <c r="BK461"/>
  <c r="BK184"/>
  <c r="J239"/>
  <c r="BK443"/>
  <c r="BK440"/>
  <c r="J698"/>
  <c r="BK556"/>
  <c r="BK386"/>
  <c r="J214"/>
  <c r="J184"/>
  <c r="BK435"/>
  <c r="J607"/>
  <c r="J483"/>
  <c r="J180"/>
  <c r="BK329"/>
  <c r="J711"/>
  <c r="J261"/>
  <c r="J206"/>
  <c r="BK199"/>
  <c r="BK470"/>
  <c r="BK527"/>
  <c r="BK684"/>
  <c r="J677"/>
  <c r="BK261"/>
  <c r="J192"/>
  <c r="J665"/>
  <c r="J634"/>
  <c r="BK232"/>
  <c r="BK334"/>
  <c r="BK129"/>
  <c r="J671"/>
  <c r="J137"/>
  <c r="BK170"/>
  <c r="BK390"/>
  <c r="BK570"/>
  <c r="BK667"/>
  <c r="J648"/>
  <c r="J116"/>
  <c r="J494"/>
  <c r="BK479"/>
  <c r="J656"/>
  <c r="BK156"/>
  <c r="J521"/>
  <c r="BK370"/>
  <c r="J310"/>
  <c r="BK644"/>
  <c r="BK214"/>
  <c r="J329"/>
  <c r="J226"/>
  <c r="BK458"/>
  <c r="BK337"/>
  <c r="J718"/>
  <c r="J326"/>
  <c r="J707"/>
  <c r="BK401"/>
  <c r="BK137"/>
  <c r="J435"/>
  <c r="BK159"/>
  <c r="BK681"/>
  <c r="BK516"/>
  <c r="BK542"/>
  <c r="BK622"/>
  <c r="J658"/>
  <c r="J386"/>
  <c r="BK454"/>
  <c r="J454"/>
  <c r="BK658"/>
  <c r="BK630"/>
  <c r="BK539"/>
  <c r="BK407"/>
  <c r="BK585"/>
  <c r="BK281"/>
  <c r="J475"/>
  <c r="J628"/>
  <c r="J273"/>
  <c r="J245"/>
  <c r="J189"/>
  <c r="J380"/>
  <c r="BK416"/>
  <c r="J609"/>
  <c r="J596"/>
  <c r="J582"/>
  <c r="J604"/>
  <c r="J638"/>
  <c r="BK674"/>
  <c r="J681"/>
  <c r="BK573"/>
  <c r="J470"/>
  <c r="BK636"/>
  <c r="J646"/>
  <c r="BK582"/>
  <c r="J513"/>
  <c r="J527"/>
  <c r="J242"/>
  <c r="BK533"/>
  <c r="J695"/>
  <c r="BK404"/>
  <c r="BK593"/>
  <c r="BK316"/>
  <c r="BK703"/>
  <c r="J489"/>
  <c r="J479"/>
  <c r="J159"/>
  <c r="BK154"/>
  <c r="J687"/>
  <c r="J419"/>
  <c r="J636"/>
  <c r="BK363"/>
  <c r="J552"/>
  <c r="BK239"/>
  <c r="BK352"/>
  <c r="J162"/>
  <c r="BK646"/>
  <c r="BK714"/>
  <c r="BK663"/>
  <c r="J556"/>
  <c r="BK638"/>
  <c r="BK228"/>
  <c r="BK711"/>
  <c r="BK579"/>
  <c r="J585"/>
  <c r="J281"/>
  <c r="J383"/>
  <c r="J632"/>
  <c r="BK718"/>
  <c r="J323"/>
  <c r="J407"/>
  <c r="BK432"/>
  <c r="BK445"/>
  <c r="J652"/>
  <c r="J129"/>
  <c r="J539"/>
  <c r="BK505"/>
  <c r="J703"/>
  <c r="BK509"/>
  <c r="BK288"/>
  <c r="J640"/>
  <c r="J622"/>
  <c r="BK725"/>
  <c r="BK122"/>
  <c r="BK632"/>
  <c r="J352"/>
  <c r="J141"/>
  <c r="J363"/>
  <c l="1" r="BK108"/>
  <c r="BK183"/>
  <c r="J183"/>
  <c r="J63"/>
  <c r="BK260"/>
  <c r="J260"/>
  <c r="J66"/>
  <c r="BK351"/>
  <c r="J351"/>
  <c r="J68"/>
  <c r="BK457"/>
  <c r="J457"/>
  <c r="J77"/>
  <c r="T128"/>
  <c r="P205"/>
  <c r="P319"/>
  <c r="BK362"/>
  <c r="P394"/>
  <c r="BK439"/>
  <c r="J439"/>
  <c r="J76"/>
  <c r="T555"/>
  <c r="BK691"/>
  <c r="J691"/>
  <c r="J82"/>
  <c r="BK710"/>
  <c r="J710"/>
  <c r="J85"/>
  <c r="R128"/>
  <c r="T205"/>
  <c r="T319"/>
  <c r="T362"/>
  <c r="T394"/>
  <c r="T439"/>
  <c r="P555"/>
  <c r="R691"/>
  <c r="R690"/>
  <c r="R710"/>
  <c r="P128"/>
  <c r="R205"/>
  <c r="R319"/>
  <c r="R362"/>
  <c r="P410"/>
  <c r="P439"/>
  <c r="R457"/>
  <c r="P548"/>
  <c r="R680"/>
  <c r="BK702"/>
  <c r="BK128"/>
  <c r="J128"/>
  <c r="J62"/>
  <c r="R183"/>
  <c r="T260"/>
  <c r="P351"/>
  <c r="R394"/>
  <c r="P431"/>
  <c r="BK555"/>
  <c r="J555"/>
  <c r="J79"/>
  <c r="P680"/>
  <c r="P691"/>
  <c r="P690"/>
  <c r="P702"/>
  <c r="T710"/>
  <c r="P108"/>
  <c r="T183"/>
  <c r="R260"/>
  <c r="T351"/>
  <c r="T410"/>
  <c r="BK431"/>
  <c r="J431"/>
  <c r="J75"/>
  <c r="R431"/>
  <c r="T457"/>
  <c r="R548"/>
  <c r="BK680"/>
  <c r="J680"/>
  <c r="J80"/>
  <c r="P710"/>
  <c r="T108"/>
  <c r="T107"/>
  <c r="P183"/>
  <c r="P260"/>
  <c r="R351"/>
  <c r="BK394"/>
  <c r="J394"/>
  <c r="J72"/>
  <c r="R410"/>
  <c r="R439"/>
  <c r="R555"/>
  <c r="T691"/>
  <c r="T690"/>
  <c r="R702"/>
  <c r="R701"/>
  <c r="R108"/>
  <c r="R107"/>
  <c r="BK205"/>
  <c r="J205"/>
  <c r="J65"/>
  <c r="BK319"/>
  <c r="J319"/>
  <c r="J67"/>
  <c r="P362"/>
  <c r="BK410"/>
  <c r="J410"/>
  <c r="J73"/>
  <c r="T431"/>
  <c r="P457"/>
  <c r="BK548"/>
  <c r="J548"/>
  <c r="J78"/>
  <c r="T548"/>
  <c r="T680"/>
  <c r="T702"/>
  <c r="T701"/>
  <c r="BK198"/>
  <c r="J198"/>
  <c r="J64"/>
  <c r="BK389"/>
  <c r="J389"/>
  <c r="J71"/>
  <c r="BK422"/>
  <c r="J422"/>
  <c r="J74"/>
  <c r="BK724"/>
  <c r="J724"/>
  <c r="J86"/>
  <c r="E48"/>
  <c r="J102"/>
  <c r="BE162"/>
  <c r="BE214"/>
  <c r="BE316"/>
  <c r="BE320"/>
  <c r="BE352"/>
  <c r="BE358"/>
  <c r="BE401"/>
  <c r="BE443"/>
  <c r="BE458"/>
  <c r="BE479"/>
  <c r="BE483"/>
  <c r="BE485"/>
  <c r="BE521"/>
  <c r="BE527"/>
  <c r="BE619"/>
  <c r="BE622"/>
  <c r="BE642"/>
  <c r="BE665"/>
  <c r="BE674"/>
  <c r="BE677"/>
  <c r="BE692"/>
  <c r="BE695"/>
  <c r="BE698"/>
  <c r="BE707"/>
  <c r="BE711"/>
  <c r="BE714"/>
  <c r="BE718"/>
  <c r="BE721"/>
  <c r="BE725"/>
  <c r="J52"/>
  <c r="BE137"/>
  <c r="BE218"/>
  <c r="BE226"/>
  <c r="BE245"/>
  <c r="BE348"/>
  <c r="BE370"/>
  <c r="BE407"/>
  <c r="BE445"/>
  <c r="BE452"/>
  <c r="BE494"/>
  <c r="BE542"/>
  <c r="BE604"/>
  <c r="BE109"/>
  <c r="BE116"/>
  <c r="BE143"/>
  <c r="BE180"/>
  <c r="BE206"/>
  <c r="BE273"/>
  <c r="BE281"/>
  <c r="BE288"/>
  <c r="BE295"/>
  <c r="BE373"/>
  <c r="BE380"/>
  <c r="BE390"/>
  <c r="BE404"/>
  <c r="BE470"/>
  <c r="BE475"/>
  <c r="BE489"/>
  <c r="BE567"/>
  <c r="BE585"/>
  <c r="BE593"/>
  <c r="BE652"/>
  <c r="BE656"/>
  <c r="BE141"/>
  <c r="BE189"/>
  <c r="BE199"/>
  <c r="BE228"/>
  <c r="BE261"/>
  <c r="BE266"/>
  <c r="BE303"/>
  <c r="BE326"/>
  <c r="BE337"/>
  <c r="BE463"/>
  <c r="BE509"/>
  <c r="BE533"/>
  <c r="BE552"/>
  <c r="BE582"/>
  <c r="BE628"/>
  <c r="BE632"/>
  <c r="BE638"/>
  <c r="BE184"/>
  <c r="BE329"/>
  <c r="BE340"/>
  <c r="BE432"/>
  <c r="BE498"/>
  <c r="BE505"/>
  <c r="BE536"/>
  <c r="BE573"/>
  <c r="BE579"/>
  <c r="BE607"/>
  <c r="BE609"/>
  <c r="BE630"/>
  <c r="BE646"/>
  <c r="BE648"/>
  <c r="BE122"/>
  <c r="BE129"/>
  <c r="BE146"/>
  <c r="BE159"/>
  <c r="BE192"/>
  <c r="BE232"/>
  <c r="BE310"/>
  <c r="BE334"/>
  <c r="BE363"/>
  <c r="BE411"/>
  <c r="BE440"/>
  <c r="BE454"/>
  <c r="BE461"/>
  <c r="BE513"/>
  <c r="BE516"/>
  <c r="BE539"/>
  <c r="BE545"/>
  <c r="BE549"/>
  <c r="BE636"/>
  <c r="F55"/>
  <c r="BE149"/>
  <c r="BE239"/>
  <c r="BE242"/>
  <c r="BE355"/>
  <c r="BE383"/>
  <c r="BE386"/>
  <c r="BE395"/>
  <c r="BE419"/>
  <c r="BE423"/>
  <c r="BE435"/>
  <c r="BE467"/>
  <c r="BE519"/>
  <c r="BE570"/>
  <c r="BE588"/>
  <c r="BE596"/>
  <c r="BE640"/>
  <c r="BE658"/>
  <c r="BE663"/>
  <c r="BE681"/>
  <c r="BE684"/>
  <c r="BE687"/>
  <c r="BE703"/>
  <c r="BE154"/>
  <c r="BE156"/>
  <c r="BE170"/>
  <c r="BE252"/>
  <c r="BE323"/>
  <c r="BE416"/>
  <c r="BE556"/>
  <c r="BE611"/>
  <c r="BE634"/>
  <c r="BE644"/>
  <c r="BE667"/>
  <c r="BE671"/>
  <c r="F35"/>
  <c i="1" r="BB55"/>
  <c r="BB54"/>
  <c r="AX54"/>
  <c i="2" r="F34"/>
  <c i="1" r="BA55"/>
  <c r="BA54"/>
  <c r="W30"/>
  <c i="2" r="J34"/>
  <c i="1" r="AW55"/>
  <c i="2" r="F37"/>
  <c i="1" r="BD55"/>
  <c r="BD54"/>
  <c r="W33"/>
  <c i="2" r="F36"/>
  <c i="1" r="BC55"/>
  <c r="BC54"/>
  <c r="AY54"/>
  <c i="2" l="1" r="P107"/>
  <c r="P701"/>
  <c r="BK701"/>
  <c r="J701"/>
  <c r="J83"/>
  <c r="P361"/>
  <c r="R361"/>
  <c r="R106"/>
  <c r="T361"/>
  <c r="T106"/>
  <c r="BK361"/>
  <c r="J361"/>
  <c r="J69"/>
  <c r="BK107"/>
  <c r="J107"/>
  <c r="J60"/>
  <c r="J108"/>
  <c r="J61"/>
  <c r="BK690"/>
  <c r="J690"/>
  <c r="J81"/>
  <c r="J702"/>
  <c r="J84"/>
  <c r="J362"/>
  <c r="J70"/>
  <c r="J33"/>
  <c i="1" r="AV55"/>
  <c r="AT55"/>
  <c r="W32"/>
  <c r="AW54"/>
  <c r="AK30"/>
  <c i="2" r="F33"/>
  <c i="1" r="AZ55"/>
  <c r="AZ54"/>
  <c r="W29"/>
  <c r="W31"/>
  <c i="2" l="1" r="P106"/>
  <c i="1" r="AU55"/>
  <c i="2" r="BK106"/>
  <c r="J106"/>
  <c r="J59"/>
  <c i="1" r="AV54"/>
  <c r="AK29"/>
  <c r="AU54"/>
  <c i="2" l="1" r="J30"/>
  <c i="1" r="AG55"/>
  <c r="AG54"/>
  <c r="AK26"/>
  <c r="AT54"/>
  <c i="2" l="1" r="J39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<sst xmlns="http://schemas.openxmlformats.org/spreadsheetml/2006/main">
  <si>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</si>
  <si>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</si>
  <si>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</si>
  <si>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</si>
  <si>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</si>
  <si>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{51eb894f-4540-4eba-af74-36499d6739bb}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</si>
  <si>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</si>
  <si>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</si>
  <si>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</si>
  <si>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</si>
  <si>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</si>
  <si>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</si>
  <si>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</si>
  <si>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</si>
  <si>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79/2025-I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</si>
  <si>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</si>
  <si>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</si>
  <si>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I.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</si>
  <si>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</si>
  <si>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</si>
  <si>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</si>
  <si>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</si>
  <si>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</si>
  <si>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</si>
  <si>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30. 7. 2025</t>
  </si>
  <si>
    <t>Zadavatel:</t>
  </si>
  <si>
    <t>IČ:</t>
  </si>
  <si>
    <t>INGTOP METAL, s.r.o.</t>
  </si>
  <si>
    <t>DIČ:</t>
  </si>
  <si>
    <t>Účastník:</t>
  </si>
  <si>
    <t>Vyplň údaj</t>
  </si>
  <si>
    <t>Projektant:</t>
  </si>
  <si>
    <t>True</t>
  </si>
  <si>
    <t>Zpracovatel:</t>
  </si>
  <si>
    <t>ING. MILAN VOPAŘIL,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</si>
  <si>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</si>
  <si>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</si>
  <si>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</si>
  <si>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</si>
  <si>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</si>
  <si>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</si>
  <si>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</si>
  <si>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</si>
  <si>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</si>
  <si>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</si>
  <si>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</si>
  <si>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</si>
  <si>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</si>
  <si>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</si>
  <si>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</si>
  <si>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</si>
  <si>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</si>
  <si>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</si>
  <si>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</si>
  <si>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</si>
  <si>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</si>
  <si>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</si>
  <si>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</si>
  <si>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</si>
  <si>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</si>
  <si>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</si>
  <si>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</si>
  <si>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</si>
  <si>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</si>
  <si>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</si>
  <si>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</si>
  <si>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</si>
  <si>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</si>
  <si>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</si>
  <si>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</si>
  <si>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</si>
  <si>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</si>
  <si>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</si>
  <si>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</si>
  <si>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</si>
  <si>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</si>
  <si>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</si>
  <si>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OPLÁŠTĚNÍ BUDOVY</t>
  </si>
  <si>
    <t>STA</t>
  </si>
  <si>
    <t>1</t>
  </si>
  <si>
    <t>{6df7f717-c4d0-4c48-b67c-086467430742}</t>
  </si>
  <si>
    <t>2</t>
  </si>
  <si>
    <t>KRYCÍ LIST SOUPISU PRACÍ</t>
  </si>
  <si>
    <t>Objekt:</t>
  </si>
  <si>
    <t>01 - OPLÁŠTĚNÍ BUDOVY</t>
  </si>
  <si>
    <t xml:space="preserve"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</si>
  <si>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</si>
  <si>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</si>
  <si>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</si>
  <si>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</si>
  <si>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</si>
  <si>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</si>
  <si>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</si>
  <si>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</si>
  <si>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</si>
  <si>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</si>
  <si>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</si>
  <si>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</si>
  <si>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</si>
  <si>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</si>
  <si>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</si>
  <si>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</si>
  <si>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</si>
  <si>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723 - Zdravotechnika - vnitřní plynovod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</si>
  <si>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</si>
  <si>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</si>
  <si>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</si>
  <si>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</si>
  <si>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</si>
  <si>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767 - Konstrukce zámečnické</t>
  </si>
  <si>
    <t xml:space="preserve">    784 - Dokončovací práce - malby a tapety</t>
  </si>
  <si>
    <t>M - Práce a dodávky M</t>
  </si>
  <si>
    <t xml:space="preserve">    23-M - Montáže potrubí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</si>
  <si>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</si>
  <si>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</si>
  <si>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</si>
  <si>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</si>
  <si>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</si>
  <si>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</si>
  <si>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</si>
  <si>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</si>
  <si>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</si>
  <si>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</si>
  <si>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</si>
  <si>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</si>
  <si>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</si>
  <si>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</si>
  <si>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</si>
  <si>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</si>
  <si>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</si>
  <si>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</si>
  <si>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</si>
  <si>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</si>
  <si>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</si>
  <si>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</si>
  <si>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</si>
  <si>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</si>
  <si>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</si>
  <si>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2025 01</t>
  </si>
  <si>
    <t>4</t>
  </si>
  <si>
    <t>50329655</t>
  </si>
  <si>
    <t>PP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</si>
  <si>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</si>
  <si>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Online PSC</t>
  </si>
  <si>
    <t>https://podminky.urs.cz/item/CS_URS_2025_01/113106121</t>
  </si>
  <si>
    <t>P</t>
  </si>
  <si>
    <t>Poznámka k položce:_x000d_
Rozebrání betonových desek u paty objektu v šířce 1,0 m</t>
  </si>
  <si>
    <t>VV</t>
  </si>
  <si>
    <t>"rozebrání zpevněných ploch hala"(63+63+21+21)*1</t>
  </si>
  <si>
    <t>"rozebrání zpevněných ploch přístavba WC" 2*2,305*1,00+(9,170+1,00+1,00)*1,00</t>
  </si>
  <si>
    <t>Součet</t>
  </si>
  <si>
    <t>132112132</t>
  </si>
  <si>
    <t>Hloubení nezapažených rýh šířky do 800 mm v nesoudržných horninách třídy těžitelnosti I skupiny 1 a 2 ručně</t>
  </si>
  <si>
    <t>m3</t>
  </si>
  <si>
    <t>-1683851186</t>
  </si>
  <si>
    <t>Hloubení nezapažených rýh šířky do 800 mm ručně s urovnáním dna do předepsaného profilu a spádu v hornině třídy těžitelnosti I skupiny 1 a 2 nesoudržných</t>
  </si>
  <si>
    <t>https://podminky.urs.cz/item/CS_URS_2025_01/132112132</t>
  </si>
  <si>
    <t>"hloubení rýhy pro tepelnou izolaci základů" 2*2,305*0,80*(0,65-0,15)+(9,170+1,00+1,00)*0,80*(0,65-0,15)</t>
  </si>
  <si>
    <t>"plocha odstraněné dlažby" 168,0*0,6</t>
  </si>
  <si>
    <t>3</t>
  </si>
  <si>
    <t>174111101</t>
  </si>
  <si>
    <t>Zásyp jam, šachet rýh nebo kolem objektů sypaninou se zhutněním ručně</t>
  </si>
  <si>
    <t>2015097709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</si>
  <si>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</si>
  <si>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</si>
  <si>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>100,80</t>
  </si>
  <si>
    <t>6,312</t>
  </si>
  <si>
    <t>Svislé a kompletní konstrukce</t>
  </si>
  <si>
    <t>311234041</t>
  </si>
  <si>
    <t>Zdivo jednovrstvé z cihel děrovaných přes P10 do P15 na maltu M5 tl 240 mm</t>
  </si>
  <si>
    <t>-1352062702</t>
  </si>
  <si>
    <t>Zdivo jednovrstvé z cihel děrovaných nebroušených klasických spojených na pero a drážku na maltu M5, pevnost cihel přes P10 do P15, tl. zdiva 240 mm</t>
  </si>
  <si>
    <t>https://podminky.urs.cz/item/CS_URS_2025_01/311234041</t>
  </si>
  <si>
    <t>"zazdění otvoru jihozápadní stěny O32" 8,64</t>
  </si>
  <si>
    <t>"dozdění nadpraží severozápadní stěna" 1,80</t>
  </si>
  <si>
    <t>"dozdění 1 etáže oken O4" 8,64</t>
  </si>
  <si>
    <t>"severovýchodní stěna vrata" 21,68+1,80+21,68</t>
  </si>
  <si>
    <t>5</t>
  </si>
  <si>
    <t>317121224R00</t>
  </si>
  <si>
    <t>Překlad železobetonový prefabrikovaný 70x190x4500 mm</t>
  </si>
  <si>
    <t>kus</t>
  </si>
  <si>
    <t>1470247270</t>
  </si>
  <si>
    <t>Překlad železobetonový prefabrikovaný 70x190x4000 mm</t>
  </si>
  <si>
    <t>Poznámka k položce:_x000d_
Překlady nad vrata V1 a V2</t>
  </si>
  <si>
    <t>"Vrata V1 a V2" 2*6</t>
  </si>
  <si>
    <t>6</t>
  </si>
  <si>
    <t>M</t>
  </si>
  <si>
    <t>415100360R</t>
  </si>
  <si>
    <t>překlad železobetonový PŘ - 60/190/3600 6x19x360cm</t>
  </si>
  <si>
    <t>8</t>
  </si>
  <si>
    <t>1359132134</t>
  </si>
  <si>
    <t xml:space="preserve">železobetonový překlad univezání  7/450 - P1</t>
  </si>
  <si>
    <t>9</t>
  </si>
  <si>
    <t>317168011</t>
  </si>
  <si>
    <t>Překlad keramický plochý š 115 mm dl 1000 mm</t>
  </si>
  <si>
    <t>985747450</t>
  </si>
  <si>
    <t>Překlady keramické ploché osazené do maltového lože, výšky překladu 71 mm šířky 115 mm, délky 1000 mm</t>
  </si>
  <si>
    <t>https://podminky.urs.cz/item/CS_URS_2025_01/317168011</t>
  </si>
  <si>
    <t>10</t>
  </si>
  <si>
    <t>59640021</t>
  </si>
  <si>
    <t>překlad keramický nosný š 70mm dl 1m</t>
  </si>
  <si>
    <t>-890432305</t>
  </si>
  <si>
    <t>Poznámka k položce:_x000d_
Překlad okna O35 o kanceláře - P3</t>
  </si>
  <si>
    <t>7</t>
  </si>
  <si>
    <t>317168013</t>
  </si>
  <si>
    <t>Překlad keramický plochý š 115 mm dl 1500 mm</t>
  </si>
  <si>
    <t>2114483473</t>
  </si>
  <si>
    <t>Překlady keramické ploché osazené do maltového lože, výšky překladu 71 mm šířky 115 mm, délky 1500 mm</t>
  </si>
  <si>
    <t>https://podminky.urs.cz/item/CS_URS_2025_01/317168013</t>
  </si>
  <si>
    <t>Poznámka k položce:_x000d_
Překlad nad dveře D4</t>
  </si>
  <si>
    <t>59640023</t>
  </si>
  <si>
    <t>překlad keramický nosný š 70mm dl 1,50m</t>
  </si>
  <si>
    <t>-101931076</t>
  </si>
  <si>
    <t>11</t>
  </si>
  <si>
    <t>317168448R00</t>
  </si>
  <si>
    <t>Překlad vysoký spřažený XL š 300 mm dl 5500 mm</t>
  </si>
  <si>
    <t>-513583225</t>
  </si>
  <si>
    <t>Poznámka k položce:_x000d_
Překlad nad vraty V3, šíka otvoru 4,80 m</t>
  </si>
  <si>
    <t>64168655R00</t>
  </si>
  <si>
    <t>KP XL 550</t>
  </si>
  <si>
    <t>1546718598</t>
  </si>
  <si>
    <t>Překlad pro rozpětí 5,50 m - P2</t>
  </si>
  <si>
    <t>Poznámka k položce:_x000d_
Překlad nad vraty V1</t>
  </si>
  <si>
    <t>13</t>
  </si>
  <si>
    <t>319201321</t>
  </si>
  <si>
    <t>Vyrovnání nerovného povrchu zdiva tl do 30 mm maltou</t>
  </si>
  <si>
    <t>-1230368393</t>
  </si>
  <si>
    <t>Vyrovnání nerovného povrchu vnitřního i vnějšího zdiva bez odsekání vadných cihel, maltou (s dodáním hmot) tl. do 30 mm</t>
  </si>
  <si>
    <t>https://podminky.urs.cz/item/CS_URS_2025_01/319201321</t>
  </si>
  <si>
    <t>"hala" (61+61+19+19)*0,7</t>
  </si>
  <si>
    <t>"fasáda" 6,47+6,47</t>
  </si>
  <si>
    <t>"fasáda WC" 22,92</t>
  </si>
  <si>
    <t>"sokl" 9,170*1,0+2,305*1,0+2,305*1,0</t>
  </si>
  <si>
    <t>14</t>
  </si>
  <si>
    <t>342151112</t>
  </si>
  <si>
    <t>Montáž opláštění stěn ocelových kcí ze sendvičových panelů šroubovaných budov v přes 6 do 12 m</t>
  </si>
  <si>
    <t>-1263109852</t>
  </si>
  <si>
    <t>Montáž opláštění stěn ocelové konstrukce ze sendvičových panelů šroubovaných, výšky budovy přes 6 do 12 m</t>
  </si>
  <si>
    <t>https://podminky.urs.cz/item/CS_URS_2025_01/342151112</t>
  </si>
  <si>
    <t>"severozápadní stěna - štít" 187,80</t>
  </si>
  <si>
    <t>"jihozápadní stěna" 521,06</t>
  </si>
  <si>
    <t>"jihovýchodní stěna - štít" 187,80</t>
  </si>
  <si>
    <t>"severovýchodní stěna" 530,30</t>
  </si>
  <si>
    <t>15</t>
  </si>
  <si>
    <t>RMAT0007</t>
  </si>
  <si>
    <t>panel sendvičový stěnový vnější, přiznané kotvení, U 0,13 W/m2K, modulová š. 1000 tl. 150</t>
  </si>
  <si>
    <t>1732553038</t>
  </si>
  <si>
    <t>1462,82*1,1 'Přepočtené koeficientem množství</t>
  </si>
  <si>
    <t>Vodorovné konstrukce</t>
  </si>
  <si>
    <t>18</t>
  </si>
  <si>
    <t>444151111</t>
  </si>
  <si>
    <t>Montáž krytiny ocelových střech ze sendvičových panelů šroubovaných budov v do 6 m</t>
  </si>
  <si>
    <t>61472372</t>
  </si>
  <si>
    <t>Montáž krytiny střech ocelových konstrukcí ze sendvičových panelů šroubovaných, výšky budovy do 6 m</t>
  </si>
  <si>
    <t>https://podminky.urs.cz/item/CS_URS_2025_01/444151111</t>
  </si>
  <si>
    <t>"Střecha přístavby WC" 3,050*9,170</t>
  </si>
  <si>
    <t>19</t>
  </si>
  <si>
    <t>55324734</t>
  </si>
  <si>
    <t>panel sendvičový střešní, izolace PIR, viditelné kotvení, U 0,18W/m2K, modulová/celková š 1000/1083mm tl 160/120mm</t>
  </si>
  <si>
    <t>-988625143</t>
  </si>
  <si>
    <t>27,969*1,03 'Přepočtené koeficientem množství</t>
  </si>
  <si>
    <t>20</t>
  </si>
  <si>
    <t>451597777</t>
  </si>
  <si>
    <t>Podklad nebo lože pod dlažbu vodorovný nebo do sklonu 1:5 z prohozené zeminy tl přes 30 do 100 mm</t>
  </si>
  <si>
    <t>-361159238</t>
  </si>
  <si>
    <t>Podklad nebo lože pod dlažbu (přídlažbu) v ploše vodorovné nebo ve sklonu do 1:5, tloušťky od 30 do 100 mm z prohozené zeminy</t>
  </si>
  <si>
    <t>https://podminky.urs.cz/item/CS_URS_2025_01/451597777</t>
  </si>
  <si>
    <t>"zp. plochy hala" 168,00</t>
  </si>
  <si>
    <t>"obnovení zp. ploch přístavba WC" 15,780</t>
  </si>
  <si>
    <t>Komunikace pozemní</t>
  </si>
  <si>
    <t>596811421R00</t>
  </si>
  <si>
    <t>Kladení velkoformátové betonové dlažby tl přes 100 do 150 mm velikosti přes 0,5 m2 pl do 300 m2</t>
  </si>
  <si>
    <t>1721840696</t>
  </si>
  <si>
    <t>Kladení velkoformátové dlažby pozemních komunikací s ložem z kameniva tl. 40 mm, s vyplněním spár, s hutněním, vibrováním a se smetením přebytečného materiálu tl. přes 100 do 150 mm, velikosti dlaždic přes 0,5 m2, pro plochy do 300 m2</t>
  </si>
  <si>
    <t>Poznámka k položce:_x000d_
Zětné osazení velkoformátových betonových desek</t>
  </si>
  <si>
    <t>Úpravy povrchů, podlahy a osazování výplní</t>
  </si>
  <si>
    <t>22</t>
  </si>
  <si>
    <t>612311141</t>
  </si>
  <si>
    <t>Vápenná omítka štuková dvouvrstvá vnitřních stěn nanášená ručně</t>
  </si>
  <si>
    <t>1988318590</t>
  </si>
  <si>
    <t>Omítka vápenná vnitřních ploch nanášená ručně dvouvrstvá štuková, tloušťky jádrové omítky do 10 mm a tloušťky štuku do 3 mm svislých konstrukcí stěn</t>
  </si>
  <si>
    <t>https://podminky.urs.cz/item/CS_URS_2025_01/612311141</t>
  </si>
  <si>
    <t>"Vrata V1 a V2 vč. nadpraží" 2*(0,492+0,369+0,30)*5,5+2*5,0*0,5+4*0,3*0,5+2*5,0*0,3</t>
  </si>
  <si>
    <t>"Vrata V3 vč. nadpraží"2*(0,73+0,382+0,45)*6,0+6,0*0,5+2*0,3*0,5+6,0*0,3</t>
  </si>
  <si>
    <t>"Zazděná vrata" 2*21,68</t>
  </si>
  <si>
    <t>"Omítky okna O35" 2,5</t>
  </si>
  <si>
    <t>23</t>
  </si>
  <si>
    <t>612311191</t>
  </si>
  <si>
    <t>Příplatek k vápenné omítce vnitřních stěn za každých dalších 5 mm tloušťky ručně</t>
  </si>
  <si>
    <t>1201828996</t>
  </si>
  <si>
    <t>Omítka vápenná vnitřních ploch nanášená ručně Příplatek k cenám za každých dalších i započatých 5 mm tloušťky jádrové omítky přes 10 mm stěn</t>
  </si>
  <si>
    <t>https://podminky.urs.cz/item/CS_URS_2025_01/612311191</t>
  </si>
  <si>
    <t>125,635*1,5 'Přepočtené koeficientem množství</t>
  </si>
  <si>
    <t>24</t>
  </si>
  <si>
    <t>619995001</t>
  </si>
  <si>
    <t>Začištění omítek kolem oken, dveří, podlah nebo obkladů</t>
  </si>
  <si>
    <t>m</t>
  </si>
  <si>
    <t>-1847660373</t>
  </si>
  <si>
    <t>Začištění omítek (s dodáním hmot) kolem oken, dveří, podlah, obkladů apod.</t>
  </si>
  <si>
    <t>https://podminky.urs.cz/item/CS_URS_2025_01/619995001</t>
  </si>
  <si>
    <t>"Okna" (4,8+4,8+1,8+1,8)*33</t>
  </si>
  <si>
    <t>"vrata D1 a D2" (5+5+4)*2</t>
  </si>
  <si>
    <t>"vrata D3" (5+5+4,8)*1</t>
  </si>
  <si>
    <t>"OKna O38 a O39" (4,8+4,8+1,8+1,8)*2</t>
  </si>
  <si>
    <t>25</t>
  </si>
  <si>
    <t>619996147R00</t>
  </si>
  <si>
    <t>Ochrana podlahy zakrytím geotextilií</t>
  </si>
  <si>
    <t>179492209</t>
  </si>
  <si>
    <t xml:space="preserve">Ochrana stavebních konstrukcí a samostatných prvků včetně pozdějšího odstranění geotextilií </t>
  </si>
  <si>
    <t>26</t>
  </si>
  <si>
    <t>622142001</t>
  </si>
  <si>
    <t>Sklovláknité pletivo vnějších stěn vtlačené do tmelu</t>
  </si>
  <si>
    <t>1675368231</t>
  </si>
  <si>
    <t>Pletivo vnějších ploch v ploše nebo pruzích, na plném podkladu sklovláknité vtlačené do tmelu stěn</t>
  </si>
  <si>
    <t>https://podminky.urs.cz/item/CS_URS_2025_01/622142001</t>
  </si>
  <si>
    <t>"Sokl" (61+61+19+19)*0,7</t>
  </si>
  <si>
    <t>27</t>
  </si>
  <si>
    <t>622252001</t>
  </si>
  <si>
    <t>Montáž profilů kontaktního zateplení připevněných mechanicky</t>
  </si>
  <si>
    <t>-864224033</t>
  </si>
  <si>
    <t>Montáž profilů kontaktního zateplení zakládacích soklových připevněných hmoždinkami</t>
  </si>
  <si>
    <t>https://podminky.urs.cz/item/CS_URS_2025_01/622252001</t>
  </si>
  <si>
    <t>Poznámka k položce:_x000d_
"Založení soklu"</t>
  </si>
  <si>
    <t>"hala" 61+61+19+19</t>
  </si>
  <si>
    <t>"sokl WC" 2,305+9,170+2,305</t>
  </si>
  <si>
    <t>28</t>
  </si>
  <si>
    <t>59051653</t>
  </si>
  <si>
    <t>profil zakládací Al tl 0,7mm pro ETICS pro izolant tl 160mm</t>
  </si>
  <si>
    <t>1039931150</t>
  </si>
  <si>
    <t>173,78*1,05 'Přepočtené koeficientem množství</t>
  </si>
  <si>
    <t>29</t>
  </si>
  <si>
    <t>59051215</t>
  </si>
  <si>
    <t>hmoždinka ETA univerzální šroubovací fasádní s kovovým trnem pro montáž TI 8x60x235mm</t>
  </si>
  <si>
    <t>-258791885</t>
  </si>
  <si>
    <t>973,168*1,05 'Přepočtené koeficientem množství</t>
  </si>
  <si>
    <t>30</t>
  </si>
  <si>
    <t>622511112</t>
  </si>
  <si>
    <t>Tenkovrstvá akrylátová mozaiková střednězrnná omítka vnějších stěn</t>
  </si>
  <si>
    <t>1535842534</t>
  </si>
  <si>
    <t>Omítka tenkovrstvá akrylátová vnějších ploch probarvená bez penetrace mozaiková střednězrnná stěn</t>
  </si>
  <si>
    <t>https://podminky.urs.cz/item/CS_URS_2025_01/622511112</t>
  </si>
  <si>
    <t>Poznámka k položce:_x000d_
Vnější povrchová úprava soklu</t>
  </si>
  <si>
    <t>"hala" 112,0</t>
  </si>
  <si>
    <t>"sokl" (2,305+9,170+2,305)*1,00</t>
  </si>
  <si>
    <t>31</t>
  </si>
  <si>
    <t>629995101</t>
  </si>
  <si>
    <t>Očištění vnějších ploch tlakovou vodou</t>
  </si>
  <si>
    <t>2015584565</t>
  </si>
  <si>
    <t>Očištění vnějších ploch tlakovou vodou omytím tlakovou vodou</t>
  </si>
  <si>
    <t>https://podminky.urs.cz/item/CS_URS_2025_01/629995101</t>
  </si>
  <si>
    <t xml:space="preserve">Poznámka k položce:_x000d_
Očištění soklového zdiva </t>
  </si>
  <si>
    <t>"hala" 112,00</t>
  </si>
  <si>
    <t>"sokl" 13,780</t>
  </si>
  <si>
    <t>"fasáda" 35,860</t>
  </si>
  <si>
    <t>Ostatní konstrukce a práce, bourání</t>
  </si>
  <si>
    <t>32</t>
  </si>
  <si>
    <t>945412111</t>
  </si>
  <si>
    <t>Teleskopická hydraulická montážní plošina výška zdvihu do 8 m</t>
  </si>
  <si>
    <t>den</t>
  </si>
  <si>
    <t>-1068342346</t>
  </si>
  <si>
    <t>Teleskopická hydraulická montážní plošina na samohybném podvozku, s otočným košem výšky zdvihu do 8 m</t>
  </si>
  <si>
    <t>https://podminky.urs.cz/item/CS_URS_2025_01/945412111</t>
  </si>
  <si>
    <t>Poznámka k položce:_x000d_
Hydraulická montážní plošina proprovádění opláštění, elektroinstalací a vzduchotechniky_x000d_
Plošiny budou využívány po celou dobu výstavby - počet dní 2*90 je pouze předpoklad</t>
  </si>
  <si>
    <t>"doba výstavby 3 měsíce - 2 plošiny" 2*90</t>
  </si>
  <si>
    <t>33</t>
  </si>
  <si>
    <t>953946121</t>
  </si>
  <si>
    <t>Montáž atypických ocelových kcí hmotnosti přes 0,5 do 1 t z profilů hmotnosti přes 13 do 30 kg/m</t>
  </si>
  <si>
    <t>t</t>
  </si>
  <si>
    <t>1043661163</t>
  </si>
  <si>
    <t>Montáž atypických ocelových konstrukcí profilů hmotnosti přes 13 do 30 kg/m, hmotnosti konstrukce přes 0,5 do 1 t</t>
  </si>
  <si>
    <t>https://podminky.urs.cz/item/CS_URS_2025_01/953946121</t>
  </si>
  <si>
    <t>Poznámka k položce:_x000d_
Montáž svislých ocelových UPE nosníků a JEKLů podkladních profilů pod stěnové panely</t>
  </si>
  <si>
    <t>"UPE 140 KL1" 4,35</t>
  </si>
  <si>
    <t>"JEKL 50x50x3 KL2" 1,085</t>
  </si>
  <si>
    <t>34</t>
  </si>
  <si>
    <t>13010932</t>
  </si>
  <si>
    <t>ocel profilová jakost S235JR (11 375) průřez UPE 140</t>
  </si>
  <si>
    <t>1942747044</t>
  </si>
  <si>
    <t>"jihozápadnístěna KL1" ((9,0*10+5,80*1+3,20*1)*14,95)/1000</t>
  </si>
  <si>
    <t>"jihovýchodní pohled KL1" ((9,58*2+9,30*2)*14,95)/1000</t>
  </si>
  <si>
    <t>"severovýchodní pohled KL1" ((9,0*11+5,60*2)*14,95)/1000</t>
  </si>
  <si>
    <t>"severozápadní stěna KL1" ((9,3*2+5,70*2+2,098*2)*14,95)/1000</t>
  </si>
  <si>
    <t>"sokl" (5,8*10+6,8*1+1,5*1+6,8*10+6,5*2)/1000</t>
  </si>
  <si>
    <t>35</t>
  </si>
  <si>
    <t>14550246</t>
  </si>
  <si>
    <t>profil ocelový svařovaný jakost S235 průřez čtvercový 50x50x3mm</t>
  </si>
  <si>
    <t>-976567292</t>
  </si>
  <si>
    <t>"severozápadní stěna KL2" ((6,00*5)*4,31)/1000</t>
  </si>
  <si>
    <t>"jihozápadní stěna KL2" ((6,00*12)*4,31)/1000</t>
  </si>
  <si>
    <t>"jihovýchodní stěna KL2" ((6,00*5)*4,31)/1000</t>
  </si>
  <si>
    <t>"severovýchodní stěna KL2" ((6,00*20)*4,31)/1000</t>
  </si>
  <si>
    <t>36</t>
  </si>
  <si>
    <t>966071132</t>
  </si>
  <si>
    <t>Demontáž ocelových kcí hmotnosti přes 5 do 10 t z profilů hmotnosti přes 30 kg/m</t>
  </si>
  <si>
    <t>89322552</t>
  </si>
  <si>
    <t>Demontáž ocelových konstrukcí profilů hmotnosti přes 30 kg/m, hmotnosti konstrukce přes 5 do 10 t</t>
  </si>
  <si>
    <t>https://podminky.urs.cz/item/CS_URS_2025_01/966071132</t>
  </si>
  <si>
    <t>"Odstranění konstrukce stávající kotelny" 3</t>
  </si>
  <si>
    <t>"odstranění ocelových žebříků" 2*2,2</t>
  </si>
  <si>
    <t>"Demontáž stávajících vrat ocelových 5 ks" 5*1,2</t>
  </si>
  <si>
    <t>37</t>
  </si>
  <si>
    <t>968072247</t>
  </si>
  <si>
    <t>Vybourání kovových rámů oken jednoduchých včetně křídel pl přes 4 m2</t>
  </si>
  <si>
    <t>1048976811</t>
  </si>
  <si>
    <t>Vybourání kovových rámů oken s křídly, dveřních zárubní, vrat, stěn, ostění nebo obkladů okenních rámů s křídly jednoduchých, plochy přes 4 m2</t>
  </si>
  <si>
    <t>https://podminky.urs.cz/item/CS_URS_2025_01/968072247</t>
  </si>
  <si>
    <t>"severozápadní stěna O1-O5" 43,20</t>
  </si>
  <si>
    <t>"Severovýchodní stěna O6-O22" 137,92</t>
  </si>
  <si>
    <t>"jihozápadní stěna O23-O32" 86,40</t>
  </si>
  <si>
    <t xml:space="preserve">"jihovýchodní stěna O33-O37" 43,20 </t>
  </si>
  <si>
    <t>38</t>
  </si>
  <si>
    <t>971033541</t>
  </si>
  <si>
    <t>Vybourání otvorů ve zdivu cihelném pl do 1 m2 na MVC nebo MV tl do 300 mm</t>
  </si>
  <si>
    <t>-319741299</t>
  </si>
  <si>
    <t>Vybourání otvorů ve zdivu základovém nebo nadzákladovém z cihel, tvárnic, příčkovek z cihel pálených na maltu vápennou nebo vápenocementovou plochy do 1 m2, tl. do 300 mm</t>
  </si>
  <si>
    <t>https://podminky.urs.cz/item/CS_URS_2025_01/971033541</t>
  </si>
  <si>
    <t>Poznámka k položce:_x000d_
Otvor pro nové okno - do konceláře</t>
  </si>
  <si>
    <t>"Okno O35" 0,52</t>
  </si>
  <si>
    <t>"překlad P3" 1,0*0,25*0,25</t>
  </si>
  <si>
    <t>39</t>
  </si>
  <si>
    <t>973031151</t>
  </si>
  <si>
    <t>Vysekání výklenků ve zdivu cihelném na MV nebo MVC pl přes 0,25 m2</t>
  </si>
  <si>
    <t>981767178</t>
  </si>
  <si>
    <t>Vysekání výklenků nebo kapes ve zdivu z cihel na maltu vápennou nebo vápenocementovou výklenků, pohledové plochy přes 0,25 m2</t>
  </si>
  <si>
    <t>https://podminky.urs.cz/item/CS_URS_2025_01/973031151</t>
  </si>
  <si>
    <t>"ostění vrat D1" (0,3*0,42*5,5)*2</t>
  </si>
  <si>
    <t>"ostění vrat D2" (0,3*0,42*5,5)*2</t>
  </si>
  <si>
    <t>40</t>
  </si>
  <si>
    <t>977271211</t>
  </si>
  <si>
    <t>Řezání ocelových profilů na staveništi plamenem průřezu do 500 mm2</t>
  </si>
  <si>
    <t>-2077528454</t>
  </si>
  <si>
    <t>https://podminky.urs.cz/item/CS_URS_2025_01/977271211</t>
  </si>
  <si>
    <t>997</t>
  </si>
  <si>
    <t>Doprava suti a vybouraných hmot</t>
  </si>
  <si>
    <t>41</t>
  </si>
  <si>
    <t>997013212</t>
  </si>
  <si>
    <t>Vnitrostaveništní doprava suti a vybouraných hmot pro budovy v přes 6 do 9 m ručně</t>
  </si>
  <si>
    <t>-160630615</t>
  </si>
  <si>
    <t>Vnitrostaveništní doprava suti a vybouraných hmot vodorovně do 50 m s naložením ručně pro budovy a haly výšky přes 6 do 9 m</t>
  </si>
  <si>
    <t>https://podminky.urs.cz/item/CS_URS_2025_01/997013212</t>
  </si>
  <si>
    <t>42</t>
  </si>
  <si>
    <t>997013219</t>
  </si>
  <si>
    <t>Příplatek k vnitrostaveništní dopravě suti a vybouraných hmot za zvětšenou dopravu suti ZKD 10 m</t>
  </si>
  <si>
    <t>1730006978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</si>
  <si>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</si>
  <si>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</si>
  <si>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43</t>
  </si>
  <si>
    <t>997013501</t>
  </si>
  <si>
    <t>Odvoz suti a vybouraných hmot na skládku nebo meziskládku do 1 km se složením</t>
  </si>
  <si>
    <t>1160634656</t>
  </si>
  <si>
    <t>Odvoz suti a vybouraných hmot na skládku nebo meziskládku se složením, na vzdálenost do 1 km</t>
  </si>
  <si>
    <t>https://podminky.urs.cz/item/CS_URS_2025_01/997013501</t>
  </si>
  <si>
    <t>44</t>
  </si>
  <si>
    <t>997013509</t>
  </si>
  <si>
    <t>Příplatek k odvozu suti a vybouraných hmot na skládku ZKD 1 km přes 1 km</t>
  </si>
  <si>
    <t>1190504619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</si>
  <si>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</si>
  <si>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</si>
  <si>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Poznámka k položce:_x000d_
Přepoklad 20 km (skládka Hradec Králové)</t>
  </si>
  <si>
    <t>96,862*20 'Přepočtené koeficientem množství</t>
  </si>
  <si>
    <t>45</t>
  </si>
  <si>
    <t>997013601</t>
  </si>
  <si>
    <t>Poplatek za uložení na skládce (skládkovné) stavebního odpadu betonového kód odpadu 17 01 01</t>
  </si>
  <si>
    <t>-179835048</t>
  </si>
  <si>
    <t>Poplatek za uložení stavebního odpadu na skládce (skládkovné) z prostého betonu zatříděného do Katalogu odpadů pod kódem 17 01 01</t>
  </si>
  <si>
    <t>https://podminky.urs.cz/item/CS_URS_2025_01/997013601</t>
  </si>
  <si>
    <t>46</t>
  </si>
  <si>
    <t>997013603</t>
  </si>
  <si>
    <t>Poplatek za uložení na skládce (skládkovné) stavebního odpadu cihelného kód odpadu 17 01 02</t>
  </si>
  <si>
    <t>1087294232</t>
  </si>
  <si>
    <t>Poplatek za uložení stavebního odpadu na skládce (skládkovné) cihelného zatříděného do Katalogu odpadů pod kódem 17 01 02</t>
  </si>
  <si>
    <t>https://podminky.urs.cz/item/CS_URS_2025_01/997013603</t>
  </si>
  <si>
    <t>47</t>
  </si>
  <si>
    <t>997013804</t>
  </si>
  <si>
    <t>Poplatek za uložení na skládce (skládkovné) stavebního odpadu ze skla kód odpadu 17 02 02</t>
  </si>
  <si>
    <t>-1659770609</t>
  </si>
  <si>
    <t>Poplatek za uložení stavebního odpadu na skládce (skládkovné) ze skla zatříděného do Katalogu odpadů pod kódem 17 02 02</t>
  </si>
  <si>
    <t>https://podminky.urs.cz/item/CS_URS_2025_01/997013804</t>
  </si>
  <si>
    <t xml:space="preserve">"Stávající okna O1-O5"  43,20*0,01</t>
  </si>
  <si>
    <t>"Stávající okna O6-O22" 137,92*0,01</t>
  </si>
  <si>
    <t>"Stávající okna O22-O32" 86,40*0,01</t>
  </si>
  <si>
    <t>"Stávající okna O33-O37" 43,20*0,01</t>
  </si>
  <si>
    <t>48</t>
  </si>
  <si>
    <t>997013871</t>
  </si>
  <si>
    <t>Poplatek za uložení stavebního odpadu na recyklační skládce (skládkovné) směsného stavebního a demoličního kód odpadu 17 09 04</t>
  </si>
  <si>
    <t>836880976</t>
  </si>
  <si>
    <t>Poplatek za uložení stavebního odpadu na recyklační skládce (skládkovné) směsného stavebního a demoličního zatříděného do Katalogu odpadů pod kódem 17 09 04</t>
  </si>
  <si>
    <t>https://podminky.urs.cz/item/CS_URS_2025_01/997013871</t>
  </si>
  <si>
    <t>998</t>
  </si>
  <si>
    <t>Přesun hmot</t>
  </si>
  <si>
    <t>49</t>
  </si>
  <si>
    <t>998011002</t>
  </si>
  <si>
    <t>Přesun hmot pro budovy zděné v přes 6 do 12 m</t>
  </si>
  <si>
    <t>-801804344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</si>
  <si>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</si>
  <si>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https://podminky.urs.cz/item/CS_URS_2025_01/998011002</t>
  </si>
  <si>
    <t>50</t>
  </si>
  <si>
    <t>998011014</t>
  </si>
  <si>
    <t>Příplatek k přesunu hmot pro budovy zděné za zvětšený přesun do 500 m</t>
  </si>
  <si>
    <t>659690652</t>
  </si>
  <si>
    <t>Přesun hmot pro budovy občanské výstavby, bydlení, výrobu a služby s nosnou svislou konstrukcí zděnou z cihel, tvárnic nebo kamene Příplatek k cenám za zvětšený přesun přes vymezenou vodorovnou dopravní vzdálenost do 500 m</t>
  </si>
  <si>
    <t>https://podminky.urs.cz/item/CS_URS_2025_01/998011014</t>
  </si>
  <si>
    <t>51</t>
  </si>
  <si>
    <t>998014011</t>
  </si>
  <si>
    <t>Přesun hmot pro budovy jednopodlažní z betonových dílců s nezděným pláštěm</t>
  </si>
  <si>
    <t>787349791</t>
  </si>
  <si>
    <t>Přesun hmot pro budovy a haly občanské výstavby, bydlení, výrobu a služby s nosnou svislou konstrukcí montovanou z dílců betonových plošných nebo tyčových s jakýmkoliv obvodovým pláštěm kromě vyzdívaného, i bez pláště vodorovná dopravní vzdálenost do 100 m, pro budovy a haly jednopodlažní</t>
  </si>
  <si>
    <t>https://podminky.urs.cz/item/CS_URS_2025_01/998014011</t>
  </si>
  <si>
    <t>PSV</t>
  </si>
  <si>
    <t>Práce a dodávky PSV</t>
  </si>
  <si>
    <t>711</t>
  </si>
  <si>
    <t>Izolace proti vodě, vlhkosti a plynům</t>
  </si>
  <si>
    <t>52</t>
  </si>
  <si>
    <t>711161175</t>
  </si>
  <si>
    <t>Provedení izolace proti zemní vlhkosti vodorovné z nopové fólie výška nopu přes 20 do 60 mm</t>
  </si>
  <si>
    <t>16</t>
  </si>
  <si>
    <t>-151308525</t>
  </si>
  <si>
    <t>Provedení izolace proti zemní vlhkosti nopovou fólií na ploše vodorovné V výška nopu přes 20 do 60 mm</t>
  </si>
  <si>
    <t>https://podminky.urs.cz/item/CS_URS_2025_01/711161175</t>
  </si>
  <si>
    <t>Poznámka k položce:_x000d_
Nopová folie pro izolaci základů</t>
  </si>
  <si>
    <t>"hala" (19,60+21,40+31,10+19,60+61,36)*0,7</t>
  </si>
  <si>
    <t>"přístavba WC" 1,20*(2,305+9,170+2,305)</t>
  </si>
  <si>
    <t>53</t>
  </si>
  <si>
    <t>28323137</t>
  </si>
  <si>
    <t>fólie profilovaná (nopová) drenážní HDPE s výškou nopů 40mm</t>
  </si>
  <si>
    <t>-193190076</t>
  </si>
  <si>
    <t>123,678*1,1655 'Přepočtené koeficientem množství</t>
  </si>
  <si>
    <t>54</t>
  </si>
  <si>
    <t>711491176</t>
  </si>
  <si>
    <t>Připevnění doplňků izolace proti vodě ukončovací lištou</t>
  </si>
  <si>
    <t>867083119</t>
  </si>
  <si>
    <t>Provedení doplňků izolace proti vodě textilií připevnění izolace ukončovací lištou</t>
  </si>
  <si>
    <t>https://podminky.urs.cz/item/CS_URS_2025_01/711491176</t>
  </si>
  <si>
    <t>Poznámka k položce:_x000d_
Ukončovací lišta nopové fólie</t>
  </si>
  <si>
    <t>"hala" 19,60+21,40+30,10+91,60+61,36</t>
  </si>
  <si>
    <t>"přístavba WC" 2,305+9,170+2,305</t>
  </si>
  <si>
    <t>55</t>
  </si>
  <si>
    <t>28323018</t>
  </si>
  <si>
    <t>lišta ukončovací pro drenážní fólie profilované tl 20mm</t>
  </si>
  <si>
    <t>-1882949349</t>
  </si>
  <si>
    <t>237,84*1,02 'Přepočtené koeficientem množství</t>
  </si>
  <si>
    <t>56</t>
  </si>
  <si>
    <t>998711101</t>
  </si>
  <si>
    <t>Přesun hmot tonážní pro izolace proti vodě, vlhkosti a plynům v objektech v do 6 m</t>
  </si>
  <si>
    <t>1036638941</t>
  </si>
  <si>
    <t>Přesun hmot pro izolace proti vodě, vlhkosti a plynům stanovený z hmotnosti přesunovaného materiálu vodorovná dopravní vzdálenost do 50 m základní v objektech výšky do 6 m</t>
  </si>
  <si>
    <t>https://podminky.urs.cz/item/CS_URS_2025_01/998711101</t>
  </si>
  <si>
    <t>172</t>
  </si>
  <si>
    <t>998711102</t>
  </si>
  <si>
    <t>Přesun hmot tonážní pro izolace proti vodě, vlhkosti a plynům v objektech v přes 6 do 12 m</t>
  </si>
  <si>
    <t>-505906025</t>
  </si>
  <si>
    <t>Přesun hmot pro izolace proti vodě, vlhkosti a plynům stanovený z hmotnosti přesunovaného materiálu vodorovná dopravní vzdálenost do 50 m základní v objektech výšky přes 6 do 12 m</t>
  </si>
  <si>
    <t>https://podminky.urs.cz/item/CS_URS_2025_01/998711102</t>
  </si>
  <si>
    <t>712</t>
  </si>
  <si>
    <t>Povlakové krytiny</t>
  </si>
  <si>
    <t>57</t>
  </si>
  <si>
    <t>712440832</t>
  </si>
  <si>
    <t>Odstranění povlakové krytiny střech přes 10° do 30° z pásů NAIP přitavených v plné ploše dvouvrstvé</t>
  </si>
  <si>
    <t>2109966060</t>
  </si>
  <si>
    <t>Odstranění povlakové krytiny střech šikmých přes 10° do 30° z přitavených pásů NAIP v plné ploše dvouvrstvé</t>
  </si>
  <si>
    <t>https://podminky.urs.cz/item/CS_URS_2025_01/712440832</t>
  </si>
  <si>
    <t>"Odstranění stávající asfaltová krytiny včetně podkladní fólie" 2*3,43*9,170</t>
  </si>
  <si>
    <t>713</t>
  </si>
  <si>
    <t>Izolace tepelné</t>
  </si>
  <si>
    <t>58</t>
  </si>
  <si>
    <t>713123212</t>
  </si>
  <si>
    <t>Montáž tepelné izolace z XPS tepelně izolačního systému základové desky svisle 1 vrstva přes 100 do 200 mm</t>
  </si>
  <si>
    <t>-1744654223</t>
  </si>
  <si>
    <t>Montáž tepelně izolačního systému základové desky z XPS desek na svislé ploše přilepených nízkoexpanzní (PUR) pěnou jednovrstvého tloušťky izolace přes 100 do 200 mm</t>
  </si>
  <si>
    <t>https://podminky.urs.cz/item/CS_URS_2025_01/713123212</t>
  </si>
  <si>
    <t>"izolace základů přístavba WC" 1,00*(2,305+9,170+2,305)</t>
  </si>
  <si>
    <t>59</t>
  </si>
  <si>
    <t>28376460</t>
  </si>
  <si>
    <t>deska XPS hrana polodrážková a hladký povrch 500kPA λ=0,035 tl 160mm</t>
  </si>
  <si>
    <t>975893754</t>
  </si>
  <si>
    <t>125,78*1,08 'Přepočtené koeficientem množství</t>
  </si>
  <si>
    <t>60</t>
  </si>
  <si>
    <t>998713102</t>
  </si>
  <si>
    <t>Přesun hmot tonážní pro izolace tepelné v objektech v přes 6 do 12 m</t>
  </si>
  <si>
    <t>881416496</t>
  </si>
  <si>
    <t>Přesun hmot pro izolace tepelné stanovený z hmotnosti přesunovaného materiálu vodorovná dopravní vzdálenost do 50 m s užitím mechanizace v objektech výšky přes 6 m do 12 m</t>
  </si>
  <si>
    <t>https://podminky.urs.cz/item/CS_URS_2025_01/998713102</t>
  </si>
  <si>
    <t>61</t>
  </si>
  <si>
    <t>998713193</t>
  </si>
  <si>
    <t>Příplatek k přesunu hmot tonážnímu pro izolace tepelné za zvětšený přesun do 500 m</t>
  </si>
  <si>
    <t>-2063832273</t>
  </si>
  <si>
    <t>Přesun hmot pro izolace tepelné stanovený z hmotnosti přesunovaného materiálu vodorovná dopravní vzdálenost do 50 m Příplatek k cenám za zvětšený přesun přes vymezenou vodorovnou dopravní vzdálenost do 500 m</t>
  </si>
  <si>
    <t>https://podminky.urs.cz/item/CS_URS_2025_01/998713193</t>
  </si>
  <si>
    <t>723</t>
  </si>
  <si>
    <t>Zdravotechnika - vnitřní plynovod</t>
  </si>
  <si>
    <t>62</t>
  </si>
  <si>
    <t>723150804R00</t>
  </si>
  <si>
    <t>Demontáž potrubí ocelové hladké svařované D přes 76 do 108</t>
  </si>
  <si>
    <t>1895464222</t>
  </si>
  <si>
    <t>Demontáž potrubí svařovaného z ocelových trubek hladkých do Ø 108</t>
  </si>
  <si>
    <t>Poznámka k položce:_x000d_
Demontáž stávajícíh plynovodních trubek na fasádě objektu. Přeložení trubek na pohledovou stranu stěnových panelů</t>
  </si>
  <si>
    <t xml:space="preserve"> "Část I." 28</t>
  </si>
  <si>
    <t>63</t>
  </si>
  <si>
    <t>998723112</t>
  </si>
  <si>
    <t>Přesun hmot tonážní pro vnitřní plynovod s omezením mechanizace v objektech v přes 6 do 12 m</t>
  </si>
  <si>
    <t>95122549</t>
  </si>
  <si>
    <t>Přesun hmot pro vnitřní plynovod stanovený z hmotnosti přesunovaného materiálu vodorovná dopravní vzdálenost do 50 m s omezením mechanizace v objektech výšky přes 6 do 12 m</t>
  </si>
  <si>
    <t>https://podminky.urs.cz/item/CS_URS_2025_01/998723112</t>
  </si>
  <si>
    <t>64</t>
  </si>
  <si>
    <t>998723122</t>
  </si>
  <si>
    <t>Přesun hmot tonážní pro vnitřní plynovod ruční v objektech v přes 6 do 12 m</t>
  </si>
  <si>
    <t>-694844794</t>
  </si>
  <si>
    <t>Přesun hmot pro vnitřní plynovod stanovený z hmotnosti přesunovaného materiálu vodorovná dopravní vzdálenost do 50 m ruční (bez užití mechanizace) v objektech výšky přes 6 do 12 m</t>
  </si>
  <si>
    <t>https://podminky.urs.cz/item/CS_URS_2025_01/998723122</t>
  </si>
  <si>
    <t>741</t>
  </si>
  <si>
    <t>Elektroinstalace - silnoproud</t>
  </si>
  <si>
    <t>65</t>
  </si>
  <si>
    <t>741110003R00</t>
  </si>
  <si>
    <t>Demontáž a zpětná montáž svítidel, vypínačů, zásuvek, čidel, antém kameratd. včetně prodloužení přívodů a uchycení o tl. zateplení</t>
  </si>
  <si>
    <t>ks</t>
  </si>
  <si>
    <t>-1556089695</t>
  </si>
  <si>
    <t>Poznámka k položce:_x000d_
Pro zpětnou montáž elektro po demontáži na fasádě objektu</t>
  </si>
  <si>
    <t>"Zásuvky elektro a vypínače na fasádě" 2</t>
  </si>
  <si>
    <t>"světla na fasádě" 8</t>
  </si>
  <si>
    <t>"antény" 2</t>
  </si>
  <si>
    <t>"další elektro umístěné na fasádě - kamery, snímače apod." 6</t>
  </si>
  <si>
    <t>751</t>
  </si>
  <si>
    <t>Vzduchotechnika</t>
  </si>
  <si>
    <t>66</t>
  </si>
  <si>
    <t>751721111R00</t>
  </si>
  <si>
    <t>Montáž klimatizační jednotky venkovní s jednofázovým napájením do 2 vnitřních jednotek</t>
  </si>
  <si>
    <t>kpl</t>
  </si>
  <si>
    <t>-173932010</t>
  </si>
  <si>
    <t>Poznámka k položce:_x000d_
Montáž venkovní klimatizační jednotky kanceláře._x000d_
montáž na prodloužené konzoly s kotvením do stěn</t>
  </si>
  <si>
    <t>67</t>
  </si>
  <si>
    <t>751721811</t>
  </si>
  <si>
    <t>Demontáž klimatizační jednotky venkovní s jednofázovým napájením do 2 vnitřních jednotek</t>
  </si>
  <si>
    <t>2139665199</t>
  </si>
  <si>
    <t>Demontáž klimatizační jednotky venkovní jednofázové napájení do 2 vnitřních jednotek</t>
  </si>
  <si>
    <t>https://podminky.urs.cz/item/CS_URS_2025_01/751721811</t>
  </si>
  <si>
    <t xml:space="preserve">Poznámka k položce:_x000d_
Demontáž klimatizační venkovní jednotky </t>
  </si>
  <si>
    <t>762</t>
  </si>
  <si>
    <t>Konstrukce tesařské</t>
  </si>
  <si>
    <t>68</t>
  </si>
  <si>
    <t>762223110</t>
  </si>
  <si>
    <t>Montáž provizorního zábradlí z řeziva výšky 1,1 m</t>
  </si>
  <si>
    <t>1268515769</t>
  </si>
  <si>
    <t>Montáž provizorního zábradlí osové vzdálenosti sloupků 2,0 m z řeziva výšky 1,1 m</t>
  </si>
  <si>
    <t>https://podminky.urs.cz/item/CS_URS_2025_01/762223110</t>
  </si>
  <si>
    <t>69</t>
  </si>
  <si>
    <t>60511125</t>
  </si>
  <si>
    <t>řezivo stavební fošny prismované středové š do 160mm dl 2-5m</t>
  </si>
  <si>
    <t>1100792228</t>
  </si>
  <si>
    <t>70</t>
  </si>
  <si>
    <t>762591130</t>
  </si>
  <si>
    <t>Montáž dočasného zakrytí prostupů a otvorů fošnami tl do 60 mm volně kladenými</t>
  </si>
  <si>
    <t>-1706388483</t>
  </si>
  <si>
    <t>Montáž dočasného zakrytí prostupů, otvorů z měkkého nebo tvrdého dřeva, volně kladenými fošnami tloušťky do 60 mm</t>
  </si>
  <si>
    <t>https://podminky.urs.cz/item/CS_URS_2025_01/762591130</t>
  </si>
  <si>
    <t>Poznámka k položce:_x000d_
Zakrytí prostupů do objektu (např. vrata, okenní otvory)</t>
  </si>
  <si>
    <t>8,64*33</t>
  </si>
  <si>
    <t>19,88+19,88+24,00</t>
  </si>
  <si>
    <t>71</t>
  </si>
  <si>
    <t>60511135</t>
  </si>
  <si>
    <t>řezivo stavební fošny prismované středové š přes 220mm dl 2-5m</t>
  </si>
  <si>
    <t>-396728009</t>
  </si>
  <si>
    <t>173</t>
  </si>
  <si>
    <t>998762102</t>
  </si>
  <si>
    <t>Přesun hmot tonážní pro kce tesařské v objektech v přes 6 do 12 m</t>
  </si>
  <si>
    <t>1158167381</t>
  </si>
  <si>
    <t>Přesun hmot pro konstrukce tesařské stanovený z hmotnosti přesunovaného materiálu vodorovná dopravní vzdálenost do 50 m základní v objektech výšky přes 6 do 12 m</t>
  </si>
  <si>
    <t>https://podminky.urs.cz/item/CS_URS_2025_01/998762102</t>
  </si>
  <si>
    <t>764</t>
  </si>
  <si>
    <t>Konstrukce klempířské</t>
  </si>
  <si>
    <t>72</t>
  </si>
  <si>
    <t>764001901</t>
  </si>
  <si>
    <t>Napojení klempířských konstrukcí na stávající délky spoje do 0,5 m</t>
  </si>
  <si>
    <t>514284715</t>
  </si>
  <si>
    <t>Napojení na stávající klempířské konstrukce délky spoje do 0,5 m</t>
  </si>
  <si>
    <t>https://podminky.urs.cz/item/CS_URS_2025_01/764001901</t>
  </si>
  <si>
    <t>73</t>
  </si>
  <si>
    <t>13814183</t>
  </si>
  <si>
    <t>plech hladký Pz jakost EN 10143 tl 0,55mm tabule</t>
  </si>
  <si>
    <t>1011286491</t>
  </si>
  <si>
    <t>74</t>
  </si>
  <si>
    <t>764002801</t>
  </si>
  <si>
    <t>Demontáž závětrné lišty do suti</t>
  </si>
  <si>
    <t>1223373910</t>
  </si>
  <si>
    <t>Demontáž klempířských konstrukcí závětrné lišty do suti</t>
  </si>
  <si>
    <t>https://podminky.urs.cz/item/CS_URS_2025_01/764002801</t>
  </si>
  <si>
    <t>2*3,050</t>
  </si>
  <si>
    <t>75</t>
  </si>
  <si>
    <t>764002812</t>
  </si>
  <si>
    <t>Demontáž okapového plechu do suti v krytině skládané</t>
  </si>
  <si>
    <t>1755657009</t>
  </si>
  <si>
    <t>Demontáž klempířských konstrukcí okapového plechu do suti, v krytině skládané</t>
  </si>
  <si>
    <t>https://podminky.urs.cz/item/CS_URS_2025_01/764002812</t>
  </si>
  <si>
    <t>76</t>
  </si>
  <si>
    <t>764002841</t>
  </si>
  <si>
    <t>Demontáž oplechování horních ploch zdí a nadezdívek do suti</t>
  </si>
  <si>
    <t>700625399</t>
  </si>
  <si>
    <t>Demontáž klempířských konstrukcí oplechování horních ploch zdí a nadezdívek do suti</t>
  </si>
  <si>
    <t>https://podminky.urs.cz/item/CS_URS_2025_01/764002841</t>
  </si>
  <si>
    <t>Poznámka k položce:_x000d_
Demontáž oplechování atik obvodových zdí</t>
  </si>
  <si>
    <t>"oplechování atik" 60,44+60,44+4*9,76</t>
  </si>
  <si>
    <t>77</t>
  </si>
  <si>
    <t>764004861</t>
  </si>
  <si>
    <t>Demontáž svodu do suti</t>
  </si>
  <si>
    <t>867377050</t>
  </si>
  <si>
    <t>Demontáž klempířských konstrukcí svodu do suti</t>
  </si>
  <si>
    <t>https://podminky.urs.cz/item/CS_URS_2025_01/764004861</t>
  </si>
  <si>
    <t>"svody objektu" 6*9,20</t>
  </si>
  <si>
    <t>78</t>
  </si>
  <si>
    <t>764203156</t>
  </si>
  <si>
    <t>Montáž sněhového zachytávače pro krytiny průběžného dvoutrubkového</t>
  </si>
  <si>
    <t>-787214443</t>
  </si>
  <si>
    <t>Montáž oplechování střešních prvků sněhového zachytávače průbežného dvoutrubkového</t>
  </si>
  <si>
    <t>https://podminky.urs.cz/item/CS_URS_2025_01/764203156</t>
  </si>
  <si>
    <t>"Přístavba WC" 9,170</t>
  </si>
  <si>
    <t>79</t>
  </si>
  <si>
    <t>55345019</t>
  </si>
  <si>
    <t>trubka sněhového zachytávače</t>
  </si>
  <si>
    <t>-333377581</t>
  </si>
  <si>
    <t>80</t>
  </si>
  <si>
    <t>764206167</t>
  </si>
  <si>
    <t>Příplatek k montáži oplechování parapetů za zvýšenou pracnost rohů rovných parapetů rš přes 400 mm</t>
  </si>
  <si>
    <t>2142122895</t>
  </si>
  <si>
    <t>Montáž oplechování parapetů Příplatek k cenám za zvýšenou pracnost při provedení rohu nebo koutu přes rš 400 mm</t>
  </si>
  <si>
    <t>https://podminky.urs.cz/item/CS_URS_2025_01/764206167</t>
  </si>
  <si>
    <t xml:space="preserve">Poznámka k položce:_x000d_
Příplatek za provedení oplechování ostění  a nadpraží oken O36, O37</t>
  </si>
  <si>
    <t>81</t>
  </si>
  <si>
    <t>764212407</t>
  </si>
  <si>
    <t>Oplechování štítu závětrnou lištou z Pz plechu rš 670 mm</t>
  </si>
  <si>
    <t>1902655103</t>
  </si>
  <si>
    <t>Oplechování střešních prvků z pozinkovaného plechu štítu závětrnou lištou rš 670 mm</t>
  </si>
  <si>
    <t>https://podminky.urs.cz/item/CS_URS_2025_01/764212407</t>
  </si>
  <si>
    <t>"štíty" 2*18,88</t>
  </si>
  <si>
    <t>82</t>
  </si>
  <si>
    <t>764215407R00</t>
  </si>
  <si>
    <t>Oplechování horních ploch a nadezdívek (atik) bez rohů z Pz plechu celoplošně lepené rš 670 mm</t>
  </si>
  <si>
    <t>-870248272</t>
  </si>
  <si>
    <t>Oplechování horních ploch zdí a nadezdívek (atik) z pozinkovaného plechu celoplošně lepené rš 670 mm</t>
  </si>
  <si>
    <t>Poznámka k položce:_x000d_
Provedení včetně podpůrné konstrukce tvořící spádovou rovinu s kotvením d ostávající zdi.</t>
  </si>
  <si>
    <t>"Atiky" 2*60,94</t>
  </si>
  <si>
    <t>83</t>
  </si>
  <si>
    <t>764227444</t>
  </si>
  <si>
    <t>Oplechování parapetů oblých nebo ze segmentů celoplošně lepené z Al plechu rš 330 mm</t>
  </si>
  <si>
    <t>-1308092534</t>
  </si>
  <si>
    <t>Oplechování parapetů z hliníkového plechu oblých nebo ze segmentů, včetně rohů celoplošně lepené rš 330 mm</t>
  </si>
  <si>
    <t>https://podminky.urs.cz/item/CS_URS_2025_01/764227444</t>
  </si>
  <si>
    <t>Poznámka k položce:_x000d_
Oplechování parapetů vnitřních oken O1-O33_x000d_
Dodávka stavby včetně Al plechu a montáže lepením</t>
  </si>
  <si>
    <t>"vnitřní parapet O1-O33" 33*4,80</t>
  </si>
  <si>
    <t>"Vnitřní parapet" O38 a O39" 2*4,80</t>
  </si>
  <si>
    <t>84</t>
  </si>
  <si>
    <t>764242506</t>
  </si>
  <si>
    <t>Oplechování štítu závětrnou lištou z TiZn plechu s povrchovou úpravou rš 500 mm</t>
  </si>
  <si>
    <t>-92180453</t>
  </si>
  <si>
    <t>Oplechování střešních prvků z titanzinkového plechu s povrchovou úpravou štítu závětrnou lištou rš 500 mm</t>
  </si>
  <si>
    <t>https://podminky.urs.cz/item/CS_URS_2025_01/764242506</t>
  </si>
  <si>
    <t>"Závětrá lišta střechy přístavby WC" 2*3,050</t>
  </si>
  <si>
    <t>85</t>
  </si>
  <si>
    <t>764304111</t>
  </si>
  <si>
    <t>Montáž lemování střešních prostupů střech s krytinou prejzovou nebo vlnitou bez lišty</t>
  </si>
  <si>
    <t>1172663792</t>
  </si>
  <si>
    <t>Montáž lemování střešních prostupů bez lišty, střech s krytinou prejzovou nebo vlnitou</t>
  </si>
  <si>
    <t>https://podminky.urs.cz/item/CS_URS_2025_01/764304111</t>
  </si>
  <si>
    <t>Poznámka k položce:_x000d_
Prostup pro vzduchotechniku</t>
  </si>
  <si>
    <t>86</t>
  </si>
  <si>
    <t>19112021</t>
  </si>
  <si>
    <t>plech TiZn tabule tl 0,8mm</t>
  </si>
  <si>
    <t>943413598</t>
  </si>
  <si>
    <t>plech TiZn "břidlicově šedý" tabule tl 0,8mm</t>
  </si>
  <si>
    <t>0,2*3 'Přepočtené koeficientem množství</t>
  </si>
  <si>
    <t>87</t>
  </si>
  <si>
    <t>764503903</t>
  </si>
  <si>
    <t>Montáž provizorního odvodnění svodem z flexibilních PVC trubek</t>
  </si>
  <si>
    <t>1035633096</t>
  </si>
  <si>
    <t>Montáž provizorního odvodnění upevněním náhradních svodů z flexibilních PVC trubek</t>
  </si>
  <si>
    <t>https://podminky.urs.cz/item/CS_URS_2025_01/764503903</t>
  </si>
  <si>
    <t>88</t>
  </si>
  <si>
    <t>28611294</t>
  </si>
  <si>
    <t>trubka drenážní flexibilní neperforovaná PVC-U SN 4 DN 125 pro meliorace, dočasné nebo odlehčovací drenáže</t>
  </si>
  <si>
    <t>1257479519</t>
  </si>
  <si>
    <t>89</t>
  </si>
  <si>
    <t>764518423</t>
  </si>
  <si>
    <t>Svody kruhové včetně objímek, kolen, odskoků z Pz plechu průměru 120 mm</t>
  </si>
  <si>
    <t>288083408</t>
  </si>
  <si>
    <t>Svod z pozinkovaného plechu včetně objímek, kolen a odskoků kruhový, průměru 120 mm</t>
  </si>
  <si>
    <t>https://podminky.urs.cz/item/CS_URS_2025_01/764518423</t>
  </si>
  <si>
    <t>"hala" 8*9,3</t>
  </si>
  <si>
    <t>"přístavba WC" 3,0</t>
  </si>
  <si>
    <t>90</t>
  </si>
  <si>
    <t>764518433</t>
  </si>
  <si>
    <t>Sklápěcí výpust vody z Pz plechu kruhového svodu průměru 120 mm</t>
  </si>
  <si>
    <t>1520461628</t>
  </si>
  <si>
    <t>Svod z pozinkovaného plechu včetně objímek, kolen a odskoků sklápěcí výpust vody kruhového svodu, průměru 120 mm</t>
  </si>
  <si>
    <t>https://podminky.urs.cz/item/CS_URS_2025_01/764518433</t>
  </si>
  <si>
    <t>"hala" 8</t>
  </si>
  <si>
    <t>"přístavba WC" 1</t>
  </si>
  <si>
    <t>91</t>
  </si>
  <si>
    <t>998764101</t>
  </si>
  <si>
    <t>Přesun hmot tonážní pro konstrukce klempířské v objektech v do 6 m</t>
  </si>
  <si>
    <t>1774130129</t>
  </si>
  <si>
    <t>Přesun hmot pro konstrukce klempířské stanovený z hmotnosti přesunovaného materiálu vodorovná dopravní vzdálenost do 50 m základní v objektech výšky do 6 m</t>
  </si>
  <si>
    <t>https://podminky.urs.cz/item/CS_URS_2025_01/998764101</t>
  </si>
  <si>
    <t>92</t>
  </si>
  <si>
    <t>998764112</t>
  </si>
  <si>
    <t>Přesun hmot tonážní pro konstrukce klempířské s omezením mechanizace v objektech v přes 6 do 12 m</t>
  </si>
  <si>
    <t>1576922243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</si>
  <si>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</si>
  <si>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https://podminky.urs.cz/item/CS_URS_2025_01/998764112</t>
  </si>
  <si>
    <t>93</t>
  </si>
  <si>
    <t>998764122</t>
  </si>
  <si>
    <t>Přesun hmot tonážní pro konstrukce klempířské ruční v objektech v přes 6 do 12 m</t>
  </si>
  <si>
    <t>1885548526</t>
  </si>
  <si>
    <t>Přesun hmot pro konstrukce klempířské stanovený z hmotnosti přesunovaného materiálu vodorovná dopravní vzdálenost do 50 m ruční (bez užtití mechanizace) v objektech výšky přes 6 do 12 m</t>
  </si>
  <si>
    <t>https://podminky.urs.cz/item/CS_URS_2025_01/998764122</t>
  </si>
  <si>
    <t>94</t>
  </si>
  <si>
    <t>998764129</t>
  </si>
  <si>
    <t>Příplatek k ručnímu přesunu hmot tonážnímu pro konstrukce klempířské za zvětšený přesun ZKD 50 m</t>
  </si>
  <si>
    <t>2094469759</t>
  </si>
  <si>
    <t>Přesun hmot pro konstrukce klempířské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</si>
  <si>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https://podminky.urs.cz/item/CS_URS_2025_01/998764129</t>
  </si>
  <si>
    <t>95</t>
  </si>
  <si>
    <t>998764193</t>
  </si>
  <si>
    <t>Příplatek k přesunu hmot tonážnímu pro konstrukce klempířské za zvětšený přesun do 500 m</t>
  </si>
  <si>
    <t>-1496878167</t>
  </si>
  <si>
    <t>Přesun hmot pro konstrukce klempířské stanovený z hmotnosti přesunovaného materiálu vodorovná dopravní vzdálenost do 50 m Příplatek k cenám za zvětšený přesun přes vymezenou vodorovnou dopravní vzdálenost do 500 m</t>
  </si>
  <si>
    <t>https://podminky.urs.cz/item/CS_URS_2025_01/998764193</t>
  </si>
  <si>
    <t>765</t>
  </si>
  <si>
    <t>Krytina skládaná</t>
  </si>
  <si>
    <t>96</t>
  </si>
  <si>
    <t>998765101</t>
  </si>
  <si>
    <t>Přesun hmot tonážní pro krytiny skládané v objektech v do 6 m</t>
  </si>
  <si>
    <t>1579219379</t>
  </si>
  <si>
    <t>Přesun hmot pro krytiny skládané stanovený z hmotnosti přesunovaného materiálu vodorovná dopravní vzdálenost do 50 m základní na objektech výšky do 6 m</t>
  </si>
  <si>
    <t>https://podminky.urs.cz/item/CS_URS_2025_01/998765101</t>
  </si>
  <si>
    <t>97</t>
  </si>
  <si>
    <t>998765211</t>
  </si>
  <si>
    <t>Přesun hmot procentní pro krytiny skládané s omezením mechanizace v objektech v do 6 m</t>
  </si>
  <si>
    <t>%</t>
  </si>
  <si>
    <t>1013365420</t>
  </si>
  <si>
    <t>Přesun hmot pro krytiny skládané stanovený procentní sazbou (%) z ceny vodorovná dopravní vzdálenost do 50 m s omezením mechanizace na objektech výšky do 6 m</t>
  </si>
  <si>
    <t>https://podminky.urs.cz/item/CS_URS_2025_01/998765211</t>
  </si>
  <si>
    <t>767</t>
  </si>
  <si>
    <t>Konstrukce zámečnické</t>
  </si>
  <si>
    <t>103</t>
  </si>
  <si>
    <t>767190122</t>
  </si>
  <si>
    <t>Montáž oplechování a lemování ocelových kcí stěn a střech ocelovým plechem rš přes 100 do 330 mm</t>
  </si>
  <si>
    <t>-688499908</t>
  </si>
  <si>
    <t>Montáž oplechování a lemování ocelových konstrukcí stěn, příček a střech z ocelových plechů, rš přes 100 do 330 mm</t>
  </si>
  <si>
    <t>https://podminky.urs.cz/item/CS_URS_2025_01/767190122</t>
  </si>
  <si>
    <t>"oplechování oken-parpet, ostění a nadpraží O1-O33" 33*(4,81+4,81+1,80+1,80)</t>
  </si>
  <si>
    <t>"oplechování oken-parpet, ostění a nadpraží O38 a O39" 2*(4,81+4,81+1,80+1,80)</t>
  </si>
  <si>
    <t>"oplechování okna O35" 0,65+0,80+0,65+0,80</t>
  </si>
  <si>
    <t>"oplechování vrat D1, D2 a D3" 6*5,00+4,0+4,0+4,8</t>
  </si>
  <si>
    <t>"Okna O36, O37: parapet" 2*1,20*0,370</t>
  </si>
  <si>
    <t>"okna O36, O37: ostění" 4*0,40*0,32</t>
  </si>
  <si>
    <t>"Okna O36, O37: nadpraží" 2*1,20*0,45</t>
  </si>
  <si>
    <t>104</t>
  </si>
  <si>
    <t>13824111</t>
  </si>
  <si>
    <t>plech Pz 275g/m2 tl 0,55mm svitek š 1000mm</t>
  </si>
  <si>
    <t>1970894942</t>
  </si>
  <si>
    <t>0,510271896663838*1,1 'Přepočtené koeficientem množství</t>
  </si>
  <si>
    <t>105</t>
  </si>
  <si>
    <t>76719R000</t>
  </si>
  <si>
    <t>Oplechování střechy, okapnice</t>
  </si>
  <si>
    <t>soubor</t>
  </si>
  <si>
    <t>-1788822281</t>
  </si>
  <si>
    <t>Oplechování střechy, okapnice a dokončující práce včeně materiálu</t>
  </si>
  <si>
    <t>Poznámka k položce:_x000d_
Oplechování, okapnice a doprovodný materiál pro oplechování střech ze sendvičových panelů včetně doplňujícího materiálu - viz. detail D.2.10</t>
  </si>
  <si>
    <t>108</t>
  </si>
  <si>
    <t>767428102</t>
  </si>
  <si>
    <t>Montáž lemování spodního ukončení kovových fasád</t>
  </si>
  <si>
    <t>2130988863</t>
  </si>
  <si>
    <t>Montáž lemovacích prvků kovových fasádních obkladů spodního ukončení</t>
  </si>
  <si>
    <t>https://podminky.urs.cz/item/CS_URS_2025_01/767428102</t>
  </si>
  <si>
    <t>"lemování nad soklem pro sendvičové panely - hala" 30,99+19,356+7,69+1,68+1,08+31,51+25,65+7,28+7,28</t>
  </si>
  <si>
    <t>"lemování nad soklem pro sendvičové panely - okapnice přístavba WC" 2,305+9,170+2,305</t>
  </si>
  <si>
    <t>109</t>
  </si>
  <si>
    <t>19112078</t>
  </si>
  <si>
    <t>ukončení dolní zateplená fasáda tl tepelné izolace 160mm (okapnice, zakládací profil) TiZn plech tl 0,6-0,8mm</t>
  </si>
  <si>
    <t>-940843854</t>
  </si>
  <si>
    <t>146,296*1,08 'Přepočtené koeficientem množství</t>
  </si>
  <si>
    <t>110</t>
  </si>
  <si>
    <t>767428103</t>
  </si>
  <si>
    <t>Montáž lemování horního ukončení kovových fasád</t>
  </si>
  <si>
    <t>983045221</t>
  </si>
  <si>
    <t>Montáž lemovacích prvků kovových fasádních obkladů horního ukončení</t>
  </si>
  <si>
    <t>https://podminky.urs.cz/item/CS_URS_2025_01/767428103</t>
  </si>
  <si>
    <t>111</t>
  </si>
  <si>
    <t>19112075</t>
  </si>
  <si>
    <t>ukončení horní atika r. š. 625mm TiZn plech tl 0,6-0,8mm</t>
  </si>
  <si>
    <t>1488280457</t>
  </si>
  <si>
    <t>132,516*1,08 'Přepočtené koeficientem množství</t>
  </si>
  <si>
    <t>112</t>
  </si>
  <si>
    <t>767428104</t>
  </si>
  <si>
    <t>Montáž lemování svislého ukončení rohového kovových fasád</t>
  </si>
  <si>
    <t>1397711172</t>
  </si>
  <si>
    <t>Montáž lemovacích prvků kovových fasádních obkladů svislého ukončení rohového</t>
  </si>
  <si>
    <t>https://podminky.urs.cz/item/CS_URS_2025_01/767428104</t>
  </si>
  <si>
    <t>4*9,3</t>
  </si>
  <si>
    <t>113</t>
  </si>
  <si>
    <t>19112074</t>
  </si>
  <si>
    <t>ukončení svislé rohové r. š. 550mm TiZn plech tl 0,6-0,8mm</t>
  </si>
  <si>
    <t>-63568462</t>
  </si>
  <si>
    <t>37,2*1,08 'Přepočtené koeficientem množství</t>
  </si>
  <si>
    <t>114</t>
  </si>
  <si>
    <t>767428105</t>
  </si>
  <si>
    <t>Montáž lemování svislého ukončení koutového kovových fasád</t>
  </si>
  <si>
    <t>-66854141</t>
  </si>
  <si>
    <t>Montáž lemovacích prvků kovových fasádních obkladů svislého ukončení koutového</t>
  </si>
  <si>
    <t>https://podminky.urs.cz/item/CS_URS_2025_01/767428105</t>
  </si>
  <si>
    <t>Poznámka k položce:_x000d_
Uknčení koutů u stávajících stěn</t>
  </si>
  <si>
    <t>"přístavba WC" 2*3,5</t>
  </si>
  <si>
    <t>"elektorozvaděč" 1,65+1,79</t>
  </si>
  <si>
    <t>"plynový rozvod" 2,33+2,33+4,92</t>
  </si>
  <si>
    <t>115</t>
  </si>
  <si>
    <t>19112073</t>
  </si>
  <si>
    <t>ukončení svislé koutové r. š. 300mm TiZn plech tl 0,6-0,8mm</t>
  </si>
  <si>
    <t>-1447183186</t>
  </si>
  <si>
    <t>20,02*1,08 'Přepočtené koeficientem množství</t>
  </si>
  <si>
    <t>116</t>
  </si>
  <si>
    <t>767428106R00</t>
  </si>
  <si>
    <t>Montáž lemování mezilamelových vložek</t>
  </si>
  <si>
    <t>-1274561938</t>
  </si>
  <si>
    <t>Montáž lemovacích prvků kovových fasádních obkladů mezilamelové vložky</t>
  </si>
  <si>
    <t>117</t>
  </si>
  <si>
    <t>RMAT0008</t>
  </si>
  <si>
    <t>lemování mezilamelové vložky</t>
  </si>
  <si>
    <t>kp</t>
  </si>
  <si>
    <t>-149381896</t>
  </si>
  <si>
    <t>118</t>
  </si>
  <si>
    <t>767428107</t>
  </si>
  <si>
    <t>Montáž lemování dělícího T profilu</t>
  </si>
  <si>
    <t>-1208628491</t>
  </si>
  <si>
    <t>Montáž lemovacích prvků kovových fasádních obkladů dělícího T profilu</t>
  </si>
  <si>
    <t>https://podminky.urs.cz/item/CS_URS_2025_01/767428107</t>
  </si>
  <si>
    <t>"jihozápadní stěna" 9,00*9+5,8*1+7,65*1</t>
  </si>
  <si>
    <t>"severozápadní stěna" 9,32*2+4,918*2</t>
  </si>
  <si>
    <t>"severovýchodní stěna" 9,00*11</t>
  </si>
  <si>
    <t>"jihovýchodní stěna" 9,32*2+4,881*2</t>
  </si>
  <si>
    <t>119</t>
  </si>
  <si>
    <t>19112081</t>
  </si>
  <si>
    <t>dělící T profil TiZn plech tl 0,6-0,8mm</t>
  </si>
  <si>
    <t>-525219458</t>
  </si>
  <si>
    <t>250,328*1,08 'Přepočtené koeficientem množství</t>
  </si>
  <si>
    <t>126</t>
  </si>
  <si>
    <t>767626105</t>
  </si>
  <si>
    <t>Montáž - půlkruhový okap, včetně svodů</t>
  </si>
  <si>
    <t>651966968</t>
  </si>
  <si>
    <t>Ostatní práce a doplňky při montáži okapů a svodů</t>
  </si>
  <si>
    <t>https://podminky.urs.cz/item/CS_URS_2025_01/767626105</t>
  </si>
  <si>
    <t>"okapnice dle datailu řešení střechy přístavby WC" 3</t>
  </si>
  <si>
    <t>"parapet O36, O37" 2</t>
  </si>
  <si>
    <t>127</t>
  </si>
  <si>
    <t>55350136</t>
  </si>
  <si>
    <t>čelo půlkulatého žlabu levé 150mm</t>
  </si>
  <si>
    <t>5176971</t>
  </si>
  <si>
    <t>128</t>
  </si>
  <si>
    <t>55350140</t>
  </si>
  <si>
    <t>čelo půlkulatého žlabu pravé 150mm</t>
  </si>
  <si>
    <t>-143203597</t>
  </si>
  <si>
    <t>129</t>
  </si>
  <si>
    <t>55350125</t>
  </si>
  <si>
    <t>hák žlabový Pz barvený 150mm dl 350mm</t>
  </si>
  <si>
    <t>-2003590276</t>
  </si>
  <si>
    <t>130</t>
  </si>
  <si>
    <t>55350159</t>
  </si>
  <si>
    <t>koleno svodové roury 100/72°</t>
  </si>
  <si>
    <t>-820933655</t>
  </si>
  <si>
    <t>131</t>
  </si>
  <si>
    <t>55350207</t>
  </si>
  <si>
    <t>kotlík žlabový oválný 400/100mm</t>
  </si>
  <si>
    <t>-341423652</t>
  </si>
  <si>
    <t>132</t>
  </si>
  <si>
    <t>55350174</t>
  </si>
  <si>
    <t>lapač nečistot plast 103mm univerzální</t>
  </si>
  <si>
    <t>541055205</t>
  </si>
  <si>
    <t>133</t>
  </si>
  <si>
    <t>55350150</t>
  </si>
  <si>
    <t>mezikus svodové roury Pz barvený 87mm</t>
  </si>
  <si>
    <t>-2119847906</t>
  </si>
  <si>
    <t>134</t>
  </si>
  <si>
    <t>55350193</t>
  </si>
  <si>
    <t>objímka roury zaklapávací k trnu Pz barvený D 100mm</t>
  </si>
  <si>
    <t>-1056339988</t>
  </si>
  <si>
    <t>135</t>
  </si>
  <si>
    <t>55350106</t>
  </si>
  <si>
    <t>roura svodová Pz barvený 80mm</t>
  </si>
  <si>
    <t>-1743571824</t>
  </si>
  <si>
    <t>136</t>
  </si>
  <si>
    <t>55350102</t>
  </si>
  <si>
    <t>žlab podokapní půlkulatý rš. 330mm</t>
  </si>
  <si>
    <t>-1683686967</t>
  </si>
  <si>
    <t>137</t>
  </si>
  <si>
    <t>767631802</t>
  </si>
  <si>
    <t>Demontáž kování oken - plechové okapnice</t>
  </si>
  <si>
    <t>-923715339</t>
  </si>
  <si>
    <t>https://podminky.urs.cz/item/CS_URS_2025_01/767631802</t>
  </si>
  <si>
    <t>Poznámka k položce:_x000d_
Demontáž stávajícíhc parapetů oken O36, O37</t>
  </si>
  <si>
    <t>148</t>
  </si>
  <si>
    <t>767832101</t>
  </si>
  <si>
    <t>Montáž venkovních požárních žebříků do zdiva se suchovodem</t>
  </si>
  <si>
    <t>91654081</t>
  </si>
  <si>
    <t>https://podminky.urs.cz/item/CS_URS_2025_01/767832101</t>
  </si>
  <si>
    <t>"požární ocelové žebříky" 2*10,5</t>
  </si>
  <si>
    <t>149</t>
  </si>
  <si>
    <t>44983001</t>
  </si>
  <si>
    <t>žebřík venkovní se suchovodem v provedení žárový Zn</t>
  </si>
  <si>
    <t>-595213028</t>
  </si>
  <si>
    <t>150</t>
  </si>
  <si>
    <t>767995102</t>
  </si>
  <si>
    <t>Montáž atypických zámečnických konstrukcí hmotnosti přes 1 do 3 kg</t>
  </si>
  <si>
    <t>kg</t>
  </si>
  <si>
    <t>1053355943</t>
  </si>
  <si>
    <t>Montáž ostatních atypických zámečnických konstrukcí hmotnosti přes 1 do 3 kg</t>
  </si>
  <si>
    <t>https://podminky.urs.cz/item/CS_URS_2025_01/767995102</t>
  </si>
  <si>
    <t>Poznámka k položce:_x000d_
Kotvení UPE nosníků do ŽB sloupů - 6ks/sloup_x000d_
včetně provedení otvorů pro chemickou kotvu _x000d_
Zhlaví šroubu bude seříznuto s pohledovou částí UPE a zavařeno.</t>
  </si>
  <si>
    <t>(30*6)*0,78</t>
  </si>
  <si>
    <t>151</t>
  </si>
  <si>
    <t>RMAT0002</t>
  </si>
  <si>
    <t>KOTEVNÍ ŠROUB M16x300</t>
  </si>
  <si>
    <t>-1475973974</t>
  </si>
  <si>
    <t>152</t>
  </si>
  <si>
    <t>RMAT0003</t>
  </si>
  <si>
    <t>Chemická kotva do ŽB sloubu délky min 80 mm</t>
  </si>
  <si>
    <t>1521141781</t>
  </si>
  <si>
    <t>153</t>
  </si>
  <si>
    <t>767996704R00</t>
  </si>
  <si>
    <t>Demontáž atypických zámečnických konstrukcí řezáním hm jednotlivých dílů přes 250 do 500 kg</t>
  </si>
  <si>
    <t>-1158169717</t>
  </si>
  <si>
    <t>Demontáž a zpětná montáž ostatních zámečnických konstrukcí řezáním o hmotnosti jednotlivých dílů přes 250 do 500 kg</t>
  </si>
  <si>
    <t>Poznámka k položce:_x000d_
Demonáž a zpětné osazení ocelového přístřešku</t>
  </si>
  <si>
    <t>"Plechový přístřešek" 670</t>
  </si>
  <si>
    <t>154</t>
  </si>
  <si>
    <t>998767101</t>
  </si>
  <si>
    <t>Přesun hmot tonážní pro zámečnické konstrukce v objektech v do 6 m</t>
  </si>
  <si>
    <t>-1757427306</t>
  </si>
  <si>
    <t>Přesun hmot pro zámečnické konstrukce stanovený z hmotnosti přesunovaného materiálu vodorovná dopravní vzdálenost do 50 m základní v objektech výšky do 6 m</t>
  </si>
  <si>
    <t>https://podminky.urs.cz/item/CS_URS_2025_01/998767101</t>
  </si>
  <si>
    <t>155</t>
  </si>
  <si>
    <t>998767102</t>
  </si>
  <si>
    <t>Přesun hmot tonážní pro zámečnické konstrukce v objektech v přes 6 do 12 m</t>
  </si>
  <si>
    <t>2059153602</t>
  </si>
  <si>
    <t>Přesun hmot pro zámečnické konstrukce stanovený z hmotnosti přesunovaného materiálu vodorovná dopravní vzdálenost do 50 m základní v objektech výšky přes 6 do 12 m</t>
  </si>
  <si>
    <t>https://podminky.urs.cz/item/CS_URS_2025_01/998767102</t>
  </si>
  <si>
    <t>156</t>
  </si>
  <si>
    <t>998767192</t>
  </si>
  <si>
    <t>Příplatek k přesunu hmot tonážnímu pro zámečnické konstrukce za zvětšený přesun do 100 m</t>
  </si>
  <si>
    <t>-1171000389</t>
  </si>
  <si>
    <t>Přesun hmot pro zámečnické konstrukce stanovený z hmotnosti přesunovaného materiálu vodorovná dopravní vzdálenost do 50 m Příplatek k cenám za zvětšený přesun přes vymezenou vodorovnou dopravní vzdálenost do 100 m</t>
  </si>
  <si>
    <t>https://podminky.urs.cz/item/CS_URS_2025_01/998767192</t>
  </si>
  <si>
    <t>784</t>
  </si>
  <si>
    <t>Dokončovací práce - malby a tapety</t>
  </si>
  <si>
    <t>157</t>
  </si>
  <si>
    <t>784111005</t>
  </si>
  <si>
    <t>Oprášení (ometení ) podkladu v místnostech v přes 5,00 m</t>
  </si>
  <si>
    <t>-1096594598</t>
  </si>
  <si>
    <t>Oprášení (ometení) podkladu v místnostech výšky přes 5,00 m</t>
  </si>
  <si>
    <t>https://podminky.urs.cz/item/CS_URS_2025_01/784111005</t>
  </si>
  <si>
    <t>158</t>
  </si>
  <si>
    <t>784181105</t>
  </si>
  <si>
    <t>Základní akrylátová jednonásobná bezbarvá penetrace podkladu v místnostech v přes 5,00 m</t>
  </si>
  <si>
    <t>-1162192163</t>
  </si>
  <si>
    <t>Penetrace podkladu jednonásobná základní akrylátová bezbarvá v místnostech výšky přes 5,00 m</t>
  </si>
  <si>
    <t>https://podminky.urs.cz/item/CS_URS_2025_01/784181105</t>
  </si>
  <si>
    <t>159</t>
  </si>
  <si>
    <t>784361005</t>
  </si>
  <si>
    <t>Armovací (trvale pružné) malby v místnosti v přes 5,00 m</t>
  </si>
  <si>
    <t>-2045988668</t>
  </si>
  <si>
    <t>Malby trvale pružné (armovací) v místnostech výšky přes 5,00 m</t>
  </si>
  <si>
    <t>https://podminky.urs.cz/item/CS_URS_2025_01/784361005</t>
  </si>
  <si>
    <t>Práce a dodávky M</t>
  </si>
  <si>
    <t>23-M</t>
  </si>
  <si>
    <t>Montáže potrubí</t>
  </si>
  <si>
    <t>161</t>
  </si>
  <si>
    <t>230201017R00</t>
  </si>
  <si>
    <t>Montáž plynovodního potrubí z oceli D přes 89 do 114,3 mm tloušťky stěny 4,0 mm</t>
  </si>
  <si>
    <t>-865620931</t>
  </si>
  <si>
    <t>Montáž plynovodního potrubí z oceli Ø do 114,3 mm, tl. stěny 4,0 mm</t>
  </si>
  <si>
    <t>Poznámka k položce:_x000d_
zpětná montáž ocelového potrubí plynovodu včetně nosných konstrukcí - provedení skrz stěnové izolační panely, nebo pod betonové panely</t>
  </si>
  <si>
    <t>162</t>
  </si>
  <si>
    <t>230208513</t>
  </si>
  <si>
    <t>Odplynění a inertizace ocelového potrubí DN do 100 mm</t>
  </si>
  <si>
    <t>866603298</t>
  </si>
  <si>
    <t>https://podminky.urs.cz/item/CS_URS_2025_01/230208513</t>
  </si>
  <si>
    <t>164</t>
  </si>
  <si>
    <t>230230018</t>
  </si>
  <si>
    <t>Hlavní tlaková zkouška vzduchem 0,6 MPa DN 100</t>
  </si>
  <si>
    <t>-495785071</t>
  </si>
  <si>
    <t>Tlakové zkoušky hlavní vzduchem 0,6 MPa DN 100</t>
  </si>
  <si>
    <t>https://podminky.urs.cz/item/CS_URS_2025_01/230230018</t>
  </si>
  <si>
    <t>VRN</t>
  </si>
  <si>
    <t>Vedlejší rozpočtové náklady</t>
  </si>
  <si>
    <t>VRN1</t>
  </si>
  <si>
    <t>Průzkumné, zeměměřičské a projektové práce</t>
  </si>
  <si>
    <t>165</t>
  </si>
  <si>
    <t>013244000</t>
  </si>
  <si>
    <t xml:space="preserve">Výrobní dokumentace tepelněizolačních panelů - kladecí plány, detaily kotvení, oplechování otvorů </t>
  </si>
  <si>
    <t>1024</t>
  </si>
  <si>
    <t>-1902726970</t>
  </si>
  <si>
    <t>Dokumentace pro provádění stavby</t>
  </si>
  <si>
    <t>https://podminky.urs.cz/item/CS_URS_2025_01/013244000</t>
  </si>
  <si>
    <t>Poznámka k položce:_x000d_
Zaměření stavby technikem pro _x000d_
Minimální obsah dokumentace:_x000d_
- Kladecí plány stěnových panelů s vyznačením montážních detailů_x000d_
- Kladecí plány lemovacích plechů s vyznačením montážních detailů_x000d_
- Podrobné montážní detaily ostění, nadpraží oken, dveří a vrat_x000d_
- Výrobní výkresy lemovacích plechů_x000d_
- Podrobné výkazy panelů, lemovacích plechů, spojovacího a těsnícího materiálu_x000d_
- Tisk 2 paré + elektronickynávrh rozmístění stěnových panelů.</t>
  </si>
  <si>
    <t>166</t>
  </si>
  <si>
    <t>013254000</t>
  </si>
  <si>
    <t>Dokumentace skutečného provedení stavby</t>
  </si>
  <si>
    <t>790555902</t>
  </si>
  <si>
    <t>https://podminky.urs.cz/item/CS_URS_2025_01/013254000</t>
  </si>
  <si>
    <t>VRN3</t>
  </si>
  <si>
    <t>Zařízení staveniště</t>
  </si>
  <si>
    <t>167</t>
  </si>
  <si>
    <t>032103000</t>
  </si>
  <si>
    <t>Náklady na stavební buňky, úpravu stávajících objektů</t>
  </si>
  <si>
    <t>-1312615478</t>
  </si>
  <si>
    <t>https://podminky.urs.cz/item/CS_URS_2025_01/032103000</t>
  </si>
  <si>
    <t>168</t>
  </si>
  <si>
    <t>032803000</t>
  </si>
  <si>
    <t>Ostatní vybavení staveniště</t>
  </si>
  <si>
    <t>651971965</t>
  </si>
  <si>
    <t>https://podminky.urs.cz/item/CS_URS_2025_01/032803000</t>
  </si>
  <si>
    <t>Poznámka k položce:_x000d_
Přidružená mechanizace (jeřáby, vysokozdvižné vozíky, manipulátory aod.) pro dopravu panelů</t>
  </si>
  <si>
    <t>169</t>
  </si>
  <si>
    <t>033103000</t>
  </si>
  <si>
    <t>Připojení energií pro zařízení staveniště</t>
  </si>
  <si>
    <t>1281365195</t>
  </si>
  <si>
    <t>https://podminky.urs.cz/item/CS_URS_2025_01/033103000</t>
  </si>
  <si>
    <t>170</t>
  </si>
  <si>
    <t>034703000</t>
  </si>
  <si>
    <t>Ochranné konstrukce</t>
  </si>
  <si>
    <t>-659880993</t>
  </si>
  <si>
    <t>https://podminky.urs.cz/item/CS_URS_2025_01/034703000</t>
  </si>
  <si>
    <t>VRN4</t>
  </si>
  <si>
    <t>Inženýrská činnost</t>
  </si>
  <si>
    <t>171</t>
  </si>
  <si>
    <t>045303000</t>
  </si>
  <si>
    <t>Koordinační činnost - předávání a přebírán staveniště mezi jednotlivými dílčími částmi</t>
  </si>
  <si>
    <t>-755774904</t>
  </si>
  <si>
    <t>https://podminky.urs.cz/item/CS_URS_2025_01/045303000</t>
  </si>
  <si>
    <t>Poznámka k položce:_x000d_
Koordinační činnost profesí pro části:_x000d_
III. Výměna oken: stavební příprava pro osazení oken_x000d_
IV. - Výměna vrat: stavební příprava pro osazení vrat_x000d_
VI. - Rekonstrukce vtápění, filtrace a náhrada vzduchu: prostupy pláštěm budovy_x000d_
VII. - Elektroinstalace: vnější rozody, uzemnění a svody hromosvodů, společně s venkovními částmi elektroinstalací (kamery, zásuvky, rozvaděče, osvětlení apod.)_x000d_
*Při přejímce bude vyhotoven montážní a předávací protokol, jehož součástí budou záznamy o kontrole kotvení, těsnosti, funkčnosti prvků a použitých materiálech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</si>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</sst>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1" TargetMode="External" /><Relationship Id="rId2" Type="http://schemas.openxmlformats.org/officeDocument/2006/relationships/hyperlink" Target="https://podminky.urs.cz/item/CS_URS_2025_01/132112132" TargetMode="External" /><Relationship Id="rId3" Type="http://schemas.openxmlformats.org/officeDocument/2006/relationships/hyperlink" Target="https://podminky.urs.cz/item/CS_URS_2025_01/174111101" TargetMode="External" /><Relationship Id="rId4" Type="http://schemas.openxmlformats.org/officeDocument/2006/relationships/hyperlink" Target="https://podminky.urs.cz/item/CS_URS_2025_01/311234041" TargetMode="External" /><Relationship Id="rId5" Type="http://schemas.openxmlformats.org/officeDocument/2006/relationships/hyperlink" Target="https://podminky.urs.cz/item/CS_URS_2025_01/317168011" TargetMode="External" /><Relationship Id="rId6" Type="http://schemas.openxmlformats.org/officeDocument/2006/relationships/hyperlink" Target="https://podminky.urs.cz/item/CS_URS_2025_01/317168013" TargetMode="External" /><Relationship Id="rId7" Type="http://schemas.openxmlformats.org/officeDocument/2006/relationships/hyperlink" Target="https://podminky.urs.cz/item/CS_URS_2025_01/319201321" TargetMode="External" /><Relationship Id="rId8" Type="http://schemas.openxmlformats.org/officeDocument/2006/relationships/hyperlink" Target="https://podminky.urs.cz/item/CS_URS_2025_01/342151112" TargetMode="External" /><Relationship Id="rId9" Type="http://schemas.openxmlformats.org/officeDocument/2006/relationships/hyperlink" Target="https://podminky.urs.cz/item/CS_URS_2025_01/444151111" TargetMode="External" /><Relationship Id="rId10" Type="http://schemas.openxmlformats.org/officeDocument/2006/relationships/hyperlink" Target="https://podminky.urs.cz/item/CS_URS_2025_01/451597777" TargetMode="External" /><Relationship Id="rId11" Type="http://schemas.openxmlformats.org/officeDocument/2006/relationships/hyperlink" Target="https://podminky.urs.cz/item/CS_URS_2025_01/612311141" TargetMode="External" /><Relationship Id="rId12" Type="http://schemas.openxmlformats.org/officeDocument/2006/relationships/hyperlink" Target="https://podminky.urs.cz/item/CS_URS_2025_01/612311191" TargetMode="External" /><Relationship Id="rId13" Type="http://schemas.openxmlformats.org/officeDocument/2006/relationships/hyperlink" Target="https://podminky.urs.cz/item/CS_URS_2025_01/619995001" TargetMode="External" /><Relationship Id="rId14" Type="http://schemas.openxmlformats.org/officeDocument/2006/relationships/hyperlink" Target="https://podminky.urs.cz/item/CS_URS_2025_01/622142001" TargetMode="External" /><Relationship Id="rId15" Type="http://schemas.openxmlformats.org/officeDocument/2006/relationships/hyperlink" Target="https://podminky.urs.cz/item/CS_URS_2025_01/622252001" TargetMode="External" /><Relationship Id="rId16" Type="http://schemas.openxmlformats.org/officeDocument/2006/relationships/hyperlink" Target="https://podminky.urs.cz/item/CS_URS_2025_01/622511112" TargetMode="External" /><Relationship Id="rId17" Type="http://schemas.openxmlformats.org/officeDocument/2006/relationships/hyperlink" Target="https://podminky.urs.cz/item/CS_URS_2025_01/629995101" TargetMode="External" /><Relationship Id="rId18" Type="http://schemas.openxmlformats.org/officeDocument/2006/relationships/hyperlink" Target="https://podminky.urs.cz/item/CS_URS_2025_01/945412111" TargetMode="External" /><Relationship Id="rId19" Type="http://schemas.openxmlformats.org/officeDocument/2006/relationships/hyperlink" Target="https://podminky.urs.cz/item/CS_URS_2025_01/953946121" TargetMode="External" /><Relationship Id="rId20" Type="http://schemas.openxmlformats.org/officeDocument/2006/relationships/hyperlink" Target="https://podminky.urs.cz/item/CS_URS_2025_01/966071132" TargetMode="External" /><Relationship Id="rId21" Type="http://schemas.openxmlformats.org/officeDocument/2006/relationships/hyperlink" Target="https://podminky.urs.cz/item/CS_URS_2025_01/968072247" TargetMode="External" /><Relationship Id="rId22" Type="http://schemas.openxmlformats.org/officeDocument/2006/relationships/hyperlink" Target="https://podminky.urs.cz/item/CS_URS_2025_01/971033541" TargetMode="External" /><Relationship Id="rId23" Type="http://schemas.openxmlformats.org/officeDocument/2006/relationships/hyperlink" Target="https://podminky.urs.cz/item/CS_URS_2025_01/973031151" TargetMode="External" /><Relationship Id="rId24" Type="http://schemas.openxmlformats.org/officeDocument/2006/relationships/hyperlink" Target="https://podminky.urs.cz/item/CS_URS_2025_01/977271211" TargetMode="External" /><Relationship Id="rId25" Type="http://schemas.openxmlformats.org/officeDocument/2006/relationships/hyperlink" Target="https://podminky.urs.cz/item/CS_URS_2025_01/997013212" TargetMode="External" /><Relationship Id="rId26" Type="http://schemas.openxmlformats.org/officeDocument/2006/relationships/hyperlink" Target="https://podminky.urs.cz/item/CS_URS_2025_01/997013219" TargetMode="External" /><Relationship Id="rId27" Type="http://schemas.openxmlformats.org/officeDocument/2006/relationships/hyperlink" Target="https://podminky.urs.cz/item/CS_URS_2025_01/997013501" TargetMode="External" /><Relationship Id="rId28" Type="http://schemas.openxmlformats.org/officeDocument/2006/relationships/hyperlink" Target="https://podminky.urs.cz/item/CS_URS_2025_01/997013509" TargetMode="External" /><Relationship Id="rId29" Type="http://schemas.openxmlformats.org/officeDocument/2006/relationships/hyperlink" Target="https://podminky.urs.cz/item/CS_URS_2025_01/997013601" TargetMode="External" /><Relationship Id="rId30" Type="http://schemas.openxmlformats.org/officeDocument/2006/relationships/hyperlink" Target="https://podminky.urs.cz/item/CS_URS_2025_01/997013603" TargetMode="External" /><Relationship Id="rId31" Type="http://schemas.openxmlformats.org/officeDocument/2006/relationships/hyperlink" Target="https://podminky.urs.cz/item/CS_URS_2025_01/997013804" TargetMode="External" /><Relationship Id="rId32" Type="http://schemas.openxmlformats.org/officeDocument/2006/relationships/hyperlink" Target="https://podminky.urs.cz/item/CS_URS_2025_01/997013871" TargetMode="External" /><Relationship Id="rId33" Type="http://schemas.openxmlformats.org/officeDocument/2006/relationships/hyperlink" Target="https://podminky.urs.cz/item/CS_URS_2025_01/998011002" TargetMode="External" /><Relationship Id="rId34" Type="http://schemas.openxmlformats.org/officeDocument/2006/relationships/hyperlink" Target="https://podminky.urs.cz/item/CS_URS_2025_01/998011014" TargetMode="External" /><Relationship Id="rId35" Type="http://schemas.openxmlformats.org/officeDocument/2006/relationships/hyperlink" Target="https://podminky.urs.cz/item/CS_URS_2025_01/998014011" TargetMode="External" /><Relationship Id="rId36" Type="http://schemas.openxmlformats.org/officeDocument/2006/relationships/hyperlink" Target="https://podminky.urs.cz/item/CS_URS_2025_01/711161175" TargetMode="External" /><Relationship Id="rId37" Type="http://schemas.openxmlformats.org/officeDocument/2006/relationships/hyperlink" Target="https://podminky.urs.cz/item/CS_URS_2025_01/711491176" TargetMode="External" /><Relationship Id="rId38" Type="http://schemas.openxmlformats.org/officeDocument/2006/relationships/hyperlink" Target="https://podminky.urs.cz/item/CS_URS_2025_01/998711101" TargetMode="External" /><Relationship Id="rId39" Type="http://schemas.openxmlformats.org/officeDocument/2006/relationships/hyperlink" Target="https://podminky.urs.cz/item/CS_URS_2025_01/998711102" TargetMode="External" /><Relationship Id="rId40" Type="http://schemas.openxmlformats.org/officeDocument/2006/relationships/hyperlink" Target="https://podminky.urs.cz/item/CS_URS_2025_01/712440832" TargetMode="External" /><Relationship Id="rId41" Type="http://schemas.openxmlformats.org/officeDocument/2006/relationships/hyperlink" Target="https://podminky.urs.cz/item/CS_URS_2025_01/713123212" TargetMode="External" /><Relationship Id="rId42" Type="http://schemas.openxmlformats.org/officeDocument/2006/relationships/hyperlink" Target="https://podminky.urs.cz/item/CS_URS_2025_01/998713102" TargetMode="External" /><Relationship Id="rId43" Type="http://schemas.openxmlformats.org/officeDocument/2006/relationships/hyperlink" Target="https://podminky.urs.cz/item/CS_URS_2025_01/998713193" TargetMode="External" /><Relationship Id="rId44" Type="http://schemas.openxmlformats.org/officeDocument/2006/relationships/hyperlink" Target="https://podminky.urs.cz/item/CS_URS_2025_01/998723112" TargetMode="External" /><Relationship Id="rId45" Type="http://schemas.openxmlformats.org/officeDocument/2006/relationships/hyperlink" Target="https://podminky.urs.cz/item/CS_URS_2025_01/998723122" TargetMode="External" /><Relationship Id="rId46" Type="http://schemas.openxmlformats.org/officeDocument/2006/relationships/hyperlink" Target="https://podminky.urs.cz/item/CS_URS_2025_01/751721811" TargetMode="External" /><Relationship Id="rId47" Type="http://schemas.openxmlformats.org/officeDocument/2006/relationships/hyperlink" Target="https://podminky.urs.cz/item/CS_URS_2025_01/762223110" TargetMode="External" /><Relationship Id="rId48" Type="http://schemas.openxmlformats.org/officeDocument/2006/relationships/hyperlink" Target="https://podminky.urs.cz/item/CS_URS_2025_01/762591130" TargetMode="External" /><Relationship Id="rId49" Type="http://schemas.openxmlformats.org/officeDocument/2006/relationships/hyperlink" Target="https://podminky.urs.cz/item/CS_URS_2025_01/998762102" TargetMode="External" /><Relationship Id="rId50" Type="http://schemas.openxmlformats.org/officeDocument/2006/relationships/hyperlink" Target="https://podminky.urs.cz/item/CS_URS_2025_01/764001901" TargetMode="External" /><Relationship Id="rId51" Type="http://schemas.openxmlformats.org/officeDocument/2006/relationships/hyperlink" Target="https://podminky.urs.cz/item/CS_URS_2025_01/764002801" TargetMode="External" /><Relationship Id="rId52" Type="http://schemas.openxmlformats.org/officeDocument/2006/relationships/hyperlink" Target="https://podminky.urs.cz/item/CS_URS_2025_01/764002812" TargetMode="External" /><Relationship Id="rId53" Type="http://schemas.openxmlformats.org/officeDocument/2006/relationships/hyperlink" Target="https://podminky.urs.cz/item/CS_URS_2025_01/764002841" TargetMode="External" /><Relationship Id="rId54" Type="http://schemas.openxmlformats.org/officeDocument/2006/relationships/hyperlink" Target="https://podminky.urs.cz/item/CS_URS_2025_01/764004861" TargetMode="External" /><Relationship Id="rId55" Type="http://schemas.openxmlformats.org/officeDocument/2006/relationships/hyperlink" Target="https://podminky.urs.cz/item/CS_URS_2025_01/764203156" TargetMode="External" /><Relationship Id="rId56" Type="http://schemas.openxmlformats.org/officeDocument/2006/relationships/hyperlink" Target="https://podminky.urs.cz/item/CS_URS_2025_01/764206167" TargetMode="External" /><Relationship Id="rId57" Type="http://schemas.openxmlformats.org/officeDocument/2006/relationships/hyperlink" Target="https://podminky.urs.cz/item/CS_URS_2025_01/764212407" TargetMode="External" /><Relationship Id="rId58" Type="http://schemas.openxmlformats.org/officeDocument/2006/relationships/hyperlink" Target="https://podminky.urs.cz/item/CS_URS_2025_01/764227444" TargetMode="External" /><Relationship Id="rId59" Type="http://schemas.openxmlformats.org/officeDocument/2006/relationships/hyperlink" Target="https://podminky.urs.cz/item/CS_URS_2025_01/764242506" TargetMode="External" /><Relationship Id="rId60" Type="http://schemas.openxmlformats.org/officeDocument/2006/relationships/hyperlink" Target="https://podminky.urs.cz/item/CS_URS_2025_01/764304111" TargetMode="External" /><Relationship Id="rId61" Type="http://schemas.openxmlformats.org/officeDocument/2006/relationships/hyperlink" Target="https://podminky.urs.cz/item/CS_URS_2025_01/764503903" TargetMode="External" /><Relationship Id="rId62" Type="http://schemas.openxmlformats.org/officeDocument/2006/relationships/hyperlink" Target="https://podminky.urs.cz/item/CS_URS_2025_01/764518423" TargetMode="External" /><Relationship Id="rId63" Type="http://schemas.openxmlformats.org/officeDocument/2006/relationships/hyperlink" Target="https://podminky.urs.cz/item/CS_URS_2025_01/764518433" TargetMode="External" /><Relationship Id="rId64" Type="http://schemas.openxmlformats.org/officeDocument/2006/relationships/hyperlink" Target="https://podminky.urs.cz/item/CS_URS_2025_01/998764101" TargetMode="External" /><Relationship Id="rId65" Type="http://schemas.openxmlformats.org/officeDocument/2006/relationships/hyperlink" Target="https://podminky.urs.cz/item/CS_URS_2025_01/998764112" TargetMode="External" /><Relationship Id="rId66" Type="http://schemas.openxmlformats.org/officeDocument/2006/relationships/hyperlink" Target="https://podminky.urs.cz/item/CS_URS_2025_01/998764122" TargetMode="External" /><Relationship Id="rId67" Type="http://schemas.openxmlformats.org/officeDocument/2006/relationships/hyperlink" Target="https://podminky.urs.cz/item/CS_URS_2025_01/998764129" TargetMode="External" /><Relationship Id="rId68" Type="http://schemas.openxmlformats.org/officeDocument/2006/relationships/hyperlink" Target="https://podminky.urs.cz/item/CS_URS_2025_01/998764193" TargetMode="External" /><Relationship Id="rId69" Type="http://schemas.openxmlformats.org/officeDocument/2006/relationships/hyperlink" Target="https://podminky.urs.cz/item/CS_URS_2025_01/998765101" TargetMode="External" /><Relationship Id="rId70" Type="http://schemas.openxmlformats.org/officeDocument/2006/relationships/hyperlink" Target="https://podminky.urs.cz/item/CS_URS_2025_01/998765211" TargetMode="External" /><Relationship Id="rId71" Type="http://schemas.openxmlformats.org/officeDocument/2006/relationships/hyperlink" Target="https://podminky.urs.cz/item/CS_URS_2025_01/767190122" TargetMode="External" /><Relationship Id="rId72" Type="http://schemas.openxmlformats.org/officeDocument/2006/relationships/hyperlink" Target="https://podminky.urs.cz/item/CS_URS_2025_01/767428102" TargetMode="External" /><Relationship Id="rId73" Type="http://schemas.openxmlformats.org/officeDocument/2006/relationships/hyperlink" Target="https://podminky.urs.cz/item/CS_URS_2025_01/767428103" TargetMode="External" /><Relationship Id="rId74" Type="http://schemas.openxmlformats.org/officeDocument/2006/relationships/hyperlink" Target="https://podminky.urs.cz/item/CS_URS_2025_01/767428104" TargetMode="External" /><Relationship Id="rId75" Type="http://schemas.openxmlformats.org/officeDocument/2006/relationships/hyperlink" Target="https://podminky.urs.cz/item/CS_URS_2025_01/767428105" TargetMode="External" /><Relationship Id="rId76" Type="http://schemas.openxmlformats.org/officeDocument/2006/relationships/hyperlink" Target="https://podminky.urs.cz/item/CS_URS_2025_01/767428107" TargetMode="External" /><Relationship Id="rId77" Type="http://schemas.openxmlformats.org/officeDocument/2006/relationships/hyperlink" Target="https://podminky.urs.cz/item/CS_URS_2025_01/767626105" TargetMode="External" /><Relationship Id="rId78" Type="http://schemas.openxmlformats.org/officeDocument/2006/relationships/hyperlink" Target="https://podminky.urs.cz/item/CS_URS_2025_01/767631802" TargetMode="External" /><Relationship Id="rId79" Type="http://schemas.openxmlformats.org/officeDocument/2006/relationships/hyperlink" Target="https://podminky.urs.cz/item/CS_URS_2025_01/767832101" TargetMode="External" /><Relationship Id="rId80" Type="http://schemas.openxmlformats.org/officeDocument/2006/relationships/hyperlink" Target="https://podminky.urs.cz/item/CS_URS_2025_01/767995102" TargetMode="External" /><Relationship Id="rId81" Type="http://schemas.openxmlformats.org/officeDocument/2006/relationships/hyperlink" Target="https://podminky.urs.cz/item/CS_URS_2025_01/998767101" TargetMode="External" /><Relationship Id="rId82" Type="http://schemas.openxmlformats.org/officeDocument/2006/relationships/hyperlink" Target="https://podminky.urs.cz/item/CS_URS_2025_01/998767102" TargetMode="External" /><Relationship Id="rId83" Type="http://schemas.openxmlformats.org/officeDocument/2006/relationships/hyperlink" Target="https://podminky.urs.cz/item/CS_URS_2025_01/998767192" TargetMode="External" /><Relationship Id="rId84" Type="http://schemas.openxmlformats.org/officeDocument/2006/relationships/hyperlink" Target="https://podminky.urs.cz/item/CS_URS_2025_01/784111005" TargetMode="External" /><Relationship Id="rId85" Type="http://schemas.openxmlformats.org/officeDocument/2006/relationships/hyperlink" Target="https://podminky.urs.cz/item/CS_URS_2025_01/784181105" TargetMode="External" /><Relationship Id="rId86" Type="http://schemas.openxmlformats.org/officeDocument/2006/relationships/hyperlink" Target="https://podminky.urs.cz/item/CS_URS_2025_01/784361005" TargetMode="External" /><Relationship Id="rId87" Type="http://schemas.openxmlformats.org/officeDocument/2006/relationships/hyperlink" Target="https://podminky.urs.cz/item/CS_URS_2025_01/230208513" TargetMode="External" /><Relationship Id="rId88" Type="http://schemas.openxmlformats.org/officeDocument/2006/relationships/hyperlink" Target="https://podminky.urs.cz/item/CS_URS_2025_01/230230018" TargetMode="External" /><Relationship Id="rId89" Type="http://schemas.openxmlformats.org/officeDocument/2006/relationships/hyperlink" Target="https://podminky.urs.cz/item/CS_URS_2025_01/013244000" TargetMode="External" /><Relationship Id="rId90" Type="http://schemas.openxmlformats.org/officeDocument/2006/relationships/hyperlink" Target="https://podminky.urs.cz/item/CS_URS_2025_01/013254000" TargetMode="External" /><Relationship Id="rId91" Type="http://schemas.openxmlformats.org/officeDocument/2006/relationships/hyperlink" Target="https://podminky.urs.cz/item/CS_URS_2025_01/032103000" TargetMode="External" /><Relationship Id="rId92" Type="http://schemas.openxmlformats.org/officeDocument/2006/relationships/hyperlink" Target="https://podminky.urs.cz/item/CS_URS_2025_01/032803000" TargetMode="External" /><Relationship Id="rId93" Type="http://schemas.openxmlformats.org/officeDocument/2006/relationships/hyperlink" Target="https://podminky.urs.cz/item/CS_URS_2025_01/033103000" TargetMode="External" /><Relationship Id="rId94" Type="http://schemas.openxmlformats.org/officeDocument/2006/relationships/hyperlink" Target="https://podminky.urs.cz/item/CS_URS_2025_01/034703000" TargetMode="External" /><Relationship Id="rId95" Type="http://schemas.openxmlformats.org/officeDocument/2006/relationships/hyperlink" Target="https://podminky.urs.cz/item/CS_URS_2025_01/045303000" TargetMode="External" /><Relationship Id="rId9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32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79/2025-I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ČÁST I. - Snížení energetické náročnosti budovy parc. č. 2037/2, Týniště nad Orlicí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30. 7. 2025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INGTOP METAL, s.r.o.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33</v>
      </c>
      <c r="AJ50" s="42"/>
      <c r="AK50" s="42"/>
      <c r="AL50" s="42"/>
      <c r="AM50" s="75" t="str">
        <f>IF(E20="","",E20)</f>
        <v>ING. MILAN VOPAŘIL, DIS.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16.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OPLÁŠTĚNÍ BUDOVY'!J30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'01 - OPLÁŠTĚNÍ BUDOVY'!P106</f>
        <v>0</v>
      </c>
      <c r="AV55" s="122">
        <f>'01 - OPLÁŠTĚNÍ BUDOVY'!J33</f>
        <v>0</v>
      </c>
      <c r="AW55" s="122">
        <f>'01 - OPLÁŠTĚNÍ BUDOVY'!J34</f>
        <v>0</v>
      </c>
      <c r="AX55" s="122">
        <f>'01 - OPLÁŠTĚNÍ BUDOVY'!J35</f>
        <v>0</v>
      </c>
      <c r="AY55" s="122">
        <f>'01 - OPLÁŠTĚNÍ BUDOVY'!J36</f>
        <v>0</v>
      </c>
      <c r="AZ55" s="122">
        <f>'01 - OPLÁŠTĚNÍ BUDOVY'!F33</f>
        <v>0</v>
      </c>
      <c r="BA55" s="122">
        <f>'01 - OPLÁŠTĚNÍ BUDOVY'!F34</f>
        <v>0</v>
      </c>
      <c r="BB55" s="122">
        <f>'01 - OPLÁŠTĚNÍ BUDOVY'!F35</f>
        <v>0</v>
      </c>
      <c r="BC55" s="122">
        <f>'01 - OPLÁŠTĚNÍ BUDOVY'!F36</f>
        <v>0</v>
      </c>
      <c r="BD55" s="124">
        <f>'01 - OPLÁŠTĚNÍ BUDOVY'!F37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MR0fgdxjb+wWKUeOIB8aPrALlReWEk4wG9QvXZO6oBoIyZBJ9TYNbO59Gt74PjWis50NENk3s/09sZTsUOqFfA==" hashValue="OAzJy4JnGubB0PSRoofJD7MZqsdVmvNmBBAzb+q2uYzDcHWBnYGkkMus+ZGctwmkNwUPPSyWP1G6WEXOT6hRS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1 - OPLÁŠTĚNÍ BUDOV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81</v>
      </c>
    </row>
    <row r="4" s="1" customFormat="1" ht="24.96" customHeight="1">
      <c r="B4" s="22"/>
      <c r="D4" s="128" t="s">
        <v>82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ČÁST I. - Snížení energetické náročnosti budovy parc. č. 2037/2, Týniště nad Orlicí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83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84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30. 7. 2025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19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27</v>
      </c>
      <c r="F15" s="40"/>
      <c r="G15" s="40"/>
      <c r="H15" s="40"/>
      <c r="I15" s="130" t="s">
        <v>28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29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28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31</v>
      </c>
      <c r="E20" s="40"/>
      <c r="F20" s="40"/>
      <c r="G20" s="40"/>
      <c r="H20" s="40"/>
      <c r="I20" s="130" t="s">
        <v>26</v>
      </c>
      <c r="J20" s="134" t="str">
        <f>IF('Rekapitulace stavby'!AN16="","",'Rekapitulace stavby'!AN16)</f>
        <v/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tr">
        <f>IF('Rekapitulace stavby'!E17="","",'Rekapitulace stavby'!E17)</f>
        <v xml:space="preserve"> </v>
      </c>
      <c r="F21" s="40"/>
      <c r="G21" s="40"/>
      <c r="H21" s="40"/>
      <c r="I21" s="130" t="s">
        <v>28</v>
      </c>
      <c r="J21" s="134" t="str">
        <f>IF('Rekapitulace stavby'!AN17="","",'Rekapitulace stavby'!AN17)</f>
        <v/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33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34</v>
      </c>
      <c r="F24" s="40"/>
      <c r="G24" s="40"/>
      <c r="H24" s="40"/>
      <c r="I24" s="130" t="s">
        <v>28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35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36"/>
      <c r="B27" s="137"/>
      <c r="C27" s="136"/>
      <c r="D27" s="136"/>
      <c r="E27" s="138" t="s">
        <v>85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37</v>
      </c>
      <c r="E30" s="40"/>
      <c r="F30" s="40"/>
      <c r="G30" s="40"/>
      <c r="H30" s="40"/>
      <c r="I30" s="40"/>
      <c r="J30" s="142">
        <f>ROUND(J106,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39</v>
      </c>
      <c r="G32" s="40"/>
      <c r="H32" s="40"/>
      <c r="I32" s="143" t="s">
        <v>38</v>
      </c>
      <c r="J32" s="143" t="s">
        <v>40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41</v>
      </c>
      <c r="E33" s="130" t="s">
        <v>42</v>
      </c>
      <c r="F33" s="145">
        <f>ROUND((SUM(BE106:BE728)),  2)</f>
        <v>0</v>
      </c>
      <c r="G33" s="40"/>
      <c r="H33" s="40"/>
      <c r="I33" s="146">
        <v>0.20999999999999999</v>
      </c>
      <c r="J33" s="145">
        <f>ROUND(((SUM(BE106:BE728))*I33),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43</v>
      </c>
      <c r="F34" s="145">
        <f>ROUND((SUM(BF106:BF728)),  2)</f>
        <v>0</v>
      </c>
      <c r="G34" s="40"/>
      <c r="H34" s="40"/>
      <c r="I34" s="146">
        <v>0.12</v>
      </c>
      <c r="J34" s="145">
        <f>ROUND(((SUM(BF106:BF728))*I34),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44</v>
      </c>
      <c r="F35" s="145">
        <f>ROUND((SUM(BG106:BG728)),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45</v>
      </c>
      <c r="F36" s="145">
        <f>ROUND((SUM(BH106:BH728)),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46</v>
      </c>
      <c r="F37" s="145">
        <f>ROUND((SUM(BI106:BI728)),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47</v>
      </c>
      <c r="E39" s="149"/>
      <c r="F39" s="149"/>
      <c r="G39" s="150" t="s">
        <v>48</v>
      </c>
      <c r="H39" s="151" t="s">
        <v>49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ČÁST I. - Snížení energetické náročnosti budovy parc. č. 2037/2, Týniště nad Orlicí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83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OPLÁŠTĚNÍ BUDOVY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30. 7. 2025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INGTOP METAL, s.r.o.</v>
      </c>
      <c r="G54" s="42"/>
      <c r="H54" s="42"/>
      <c r="I54" s="34" t="s">
        <v>31</v>
      </c>
      <c r="J54" s="38" t="str">
        <f>E21</f>
        <v xml:space="preserve"> 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>ING. MILAN VOPAŘIL, DIS.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87</v>
      </c>
      <c r="D57" s="160"/>
      <c r="E57" s="160"/>
      <c r="F57" s="160"/>
      <c r="G57" s="160"/>
      <c r="H57" s="160"/>
      <c r="I57" s="160"/>
      <c r="J57" s="161" t="s">
        <v>88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69</v>
      </c>
      <c r="D59" s="42"/>
      <c r="E59" s="42"/>
      <c r="F59" s="42"/>
      <c r="G59" s="42"/>
      <c r="H59" s="42"/>
      <c r="I59" s="42"/>
      <c r="J59" s="104">
        <f>J106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3"/>
      <c r="C60" s="164"/>
      <c r="D60" s="165" t="s">
        <v>90</v>
      </c>
      <c r="E60" s="166"/>
      <c r="F60" s="166"/>
      <c r="G60" s="166"/>
      <c r="H60" s="166"/>
      <c r="I60" s="166"/>
      <c r="J60" s="167">
        <f>J107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91</v>
      </c>
      <c r="E61" s="172"/>
      <c r="F61" s="172"/>
      <c r="G61" s="172"/>
      <c r="H61" s="172"/>
      <c r="I61" s="172"/>
      <c r="J61" s="173">
        <f>J108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92</v>
      </c>
      <c r="E62" s="172"/>
      <c r="F62" s="172"/>
      <c r="G62" s="172"/>
      <c r="H62" s="172"/>
      <c r="I62" s="172"/>
      <c r="J62" s="173">
        <f>J128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93</v>
      </c>
      <c r="E63" s="172"/>
      <c r="F63" s="172"/>
      <c r="G63" s="172"/>
      <c r="H63" s="172"/>
      <c r="I63" s="172"/>
      <c r="J63" s="173">
        <f>J183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94</v>
      </c>
      <c r="E64" s="172"/>
      <c r="F64" s="172"/>
      <c r="G64" s="172"/>
      <c r="H64" s="172"/>
      <c r="I64" s="172"/>
      <c r="J64" s="173">
        <f>J198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95</v>
      </c>
      <c r="E65" s="172"/>
      <c r="F65" s="172"/>
      <c r="G65" s="172"/>
      <c r="H65" s="172"/>
      <c r="I65" s="172"/>
      <c r="J65" s="173">
        <f>J205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96</v>
      </c>
      <c r="E66" s="172"/>
      <c r="F66" s="172"/>
      <c r="G66" s="172"/>
      <c r="H66" s="172"/>
      <c r="I66" s="172"/>
      <c r="J66" s="173">
        <f>J260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97</v>
      </c>
      <c r="E67" s="172"/>
      <c r="F67" s="172"/>
      <c r="G67" s="172"/>
      <c r="H67" s="172"/>
      <c r="I67" s="172"/>
      <c r="J67" s="173">
        <f>J319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9"/>
      <c r="C68" s="170"/>
      <c r="D68" s="171" t="s">
        <v>98</v>
      </c>
      <c r="E68" s="172"/>
      <c r="F68" s="172"/>
      <c r="G68" s="172"/>
      <c r="H68" s="172"/>
      <c r="I68" s="172"/>
      <c r="J68" s="173">
        <f>J351</f>
        <v>0</v>
      </c>
      <c r="K68" s="170"/>
      <c r="L68" s="17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3"/>
      <c r="C69" s="164"/>
      <c r="D69" s="165" t="s">
        <v>99</v>
      </c>
      <c r="E69" s="166"/>
      <c r="F69" s="166"/>
      <c r="G69" s="166"/>
      <c r="H69" s="166"/>
      <c r="I69" s="166"/>
      <c r="J69" s="167">
        <f>J361</f>
        <v>0</v>
      </c>
      <c r="K69" s="164"/>
      <c r="L69" s="16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69"/>
      <c r="C70" s="170"/>
      <c r="D70" s="171" t="s">
        <v>100</v>
      </c>
      <c r="E70" s="172"/>
      <c r="F70" s="172"/>
      <c r="G70" s="172"/>
      <c r="H70" s="172"/>
      <c r="I70" s="172"/>
      <c r="J70" s="173">
        <f>J362</f>
        <v>0</v>
      </c>
      <c r="K70" s="170"/>
      <c r="L70" s="17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9"/>
      <c r="C71" s="170"/>
      <c r="D71" s="171" t="s">
        <v>101</v>
      </c>
      <c r="E71" s="172"/>
      <c r="F71" s="172"/>
      <c r="G71" s="172"/>
      <c r="H71" s="172"/>
      <c r="I71" s="172"/>
      <c r="J71" s="173">
        <f>J389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102</v>
      </c>
      <c r="E72" s="172"/>
      <c r="F72" s="172"/>
      <c r="G72" s="172"/>
      <c r="H72" s="172"/>
      <c r="I72" s="172"/>
      <c r="J72" s="173">
        <f>J394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9"/>
      <c r="C73" s="170"/>
      <c r="D73" s="171" t="s">
        <v>103</v>
      </c>
      <c r="E73" s="172"/>
      <c r="F73" s="172"/>
      <c r="G73" s="172"/>
      <c r="H73" s="172"/>
      <c r="I73" s="172"/>
      <c r="J73" s="173">
        <f>J410</f>
        <v>0</v>
      </c>
      <c r="K73" s="170"/>
      <c r="L73" s="17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9"/>
      <c r="C74" s="170"/>
      <c r="D74" s="171" t="s">
        <v>104</v>
      </c>
      <c r="E74" s="172"/>
      <c r="F74" s="172"/>
      <c r="G74" s="172"/>
      <c r="H74" s="172"/>
      <c r="I74" s="172"/>
      <c r="J74" s="173">
        <f>J422</f>
        <v>0</v>
      </c>
      <c r="K74" s="170"/>
      <c r="L74" s="17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9"/>
      <c r="C75" s="170"/>
      <c r="D75" s="171" t="s">
        <v>105</v>
      </c>
      <c r="E75" s="172"/>
      <c r="F75" s="172"/>
      <c r="G75" s="172"/>
      <c r="H75" s="172"/>
      <c r="I75" s="172"/>
      <c r="J75" s="173">
        <f>J431</f>
        <v>0</v>
      </c>
      <c r="K75" s="170"/>
      <c r="L75" s="17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9"/>
      <c r="C76" s="170"/>
      <c r="D76" s="171" t="s">
        <v>106</v>
      </c>
      <c r="E76" s="172"/>
      <c r="F76" s="172"/>
      <c r="G76" s="172"/>
      <c r="H76" s="172"/>
      <c r="I76" s="172"/>
      <c r="J76" s="173">
        <f>J439</f>
        <v>0</v>
      </c>
      <c r="K76" s="170"/>
      <c r="L76" s="17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9"/>
      <c r="C77" s="170"/>
      <c r="D77" s="171" t="s">
        <v>107</v>
      </c>
      <c r="E77" s="172"/>
      <c r="F77" s="172"/>
      <c r="G77" s="172"/>
      <c r="H77" s="172"/>
      <c r="I77" s="172"/>
      <c r="J77" s="173">
        <f>J457</f>
        <v>0</v>
      </c>
      <c r="K77" s="170"/>
      <c r="L77" s="17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9"/>
      <c r="C78" s="170"/>
      <c r="D78" s="171" t="s">
        <v>108</v>
      </c>
      <c r="E78" s="172"/>
      <c r="F78" s="172"/>
      <c r="G78" s="172"/>
      <c r="H78" s="172"/>
      <c r="I78" s="172"/>
      <c r="J78" s="173">
        <f>J548</f>
        <v>0</v>
      </c>
      <c r="K78" s="170"/>
      <c r="L78" s="174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69"/>
      <c r="C79" s="170"/>
      <c r="D79" s="171" t="s">
        <v>109</v>
      </c>
      <c r="E79" s="172"/>
      <c r="F79" s="172"/>
      <c r="G79" s="172"/>
      <c r="H79" s="172"/>
      <c r="I79" s="172"/>
      <c r="J79" s="173">
        <f>J555</f>
        <v>0</v>
      </c>
      <c r="K79" s="170"/>
      <c r="L79" s="17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9"/>
      <c r="C80" s="170"/>
      <c r="D80" s="171" t="s">
        <v>110</v>
      </c>
      <c r="E80" s="172"/>
      <c r="F80" s="172"/>
      <c r="G80" s="172"/>
      <c r="H80" s="172"/>
      <c r="I80" s="172"/>
      <c r="J80" s="173">
        <f>J680</f>
        <v>0</v>
      </c>
      <c r="K80" s="170"/>
      <c r="L80" s="174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9" customFormat="1" ht="24.96" customHeight="1">
      <c r="A81" s="9"/>
      <c r="B81" s="163"/>
      <c r="C81" s="164"/>
      <c r="D81" s="165" t="s">
        <v>111</v>
      </c>
      <c r="E81" s="166"/>
      <c r="F81" s="166"/>
      <c r="G81" s="166"/>
      <c r="H81" s="166"/>
      <c r="I81" s="166"/>
      <c r="J81" s="167">
        <f>J690</f>
        <v>0</v>
      </c>
      <c r="K81" s="164"/>
      <c r="L81" s="168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10" customFormat="1" ht="19.92" customHeight="1">
      <c r="A82" s="10"/>
      <c r="B82" s="169"/>
      <c r="C82" s="170"/>
      <c r="D82" s="171" t="s">
        <v>112</v>
      </c>
      <c r="E82" s="172"/>
      <c r="F82" s="172"/>
      <c r="G82" s="172"/>
      <c r="H82" s="172"/>
      <c r="I82" s="172"/>
      <c r="J82" s="173">
        <f>J691</f>
        <v>0</v>
      </c>
      <c r="K82" s="170"/>
      <c r="L82" s="174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9" customFormat="1" ht="24.96" customHeight="1">
      <c r="A83" s="9"/>
      <c r="B83" s="163"/>
      <c r="C83" s="164"/>
      <c r="D83" s="165" t="s">
        <v>113</v>
      </c>
      <c r="E83" s="166"/>
      <c r="F83" s="166"/>
      <c r="G83" s="166"/>
      <c r="H83" s="166"/>
      <c r="I83" s="166"/>
      <c r="J83" s="167">
        <f>J701</f>
        <v>0</v>
      </c>
      <c r="K83" s="164"/>
      <c r="L83" s="168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="10" customFormat="1" ht="19.92" customHeight="1">
      <c r="A84" s="10"/>
      <c r="B84" s="169"/>
      <c r="C84" s="170"/>
      <c r="D84" s="171" t="s">
        <v>114</v>
      </c>
      <c r="E84" s="172"/>
      <c r="F84" s="172"/>
      <c r="G84" s="172"/>
      <c r="H84" s="172"/>
      <c r="I84" s="172"/>
      <c r="J84" s="173">
        <f>J702</f>
        <v>0</v>
      </c>
      <c r="K84" s="170"/>
      <c r="L84" s="174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69"/>
      <c r="C85" s="170"/>
      <c r="D85" s="171" t="s">
        <v>115</v>
      </c>
      <c r="E85" s="172"/>
      <c r="F85" s="172"/>
      <c r="G85" s="172"/>
      <c r="H85" s="172"/>
      <c r="I85" s="172"/>
      <c r="J85" s="173">
        <f>J710</f>
        <v>0</v>
      </c>
      <c r="K85" s="170"/>
      <c r="L85" s="174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69"/>
      <c r="C86" s="170"/>
      <c r="D86" s="171" t="s">
        <v>116</v>
      </c>
      <c r="E86" s="172"/>
      <c r="F86" s="172"/>
      <c r="G86" s="172"/>
      <c r="H86" s="172"/>
      <c r="I86" s="172"/>
      <c r="J86" s="173">
        <f>J724</f>
        <v>0</v>
      </c>
      <c r="K86" s="170"/>
      <c r="L86" s="174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2" customFormat="1" ht="21.84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132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92" s="2" customFormat="1" ht="6.96" customHeight="1">
      <c r="A92" s="40"/>
      <c r="B92" s="63"/>
      <c r="C92" s="64"/>
      <c r="D92" s="64"/>
      <c r="E92" s="64"/>
      <c r="F92" s="64"/>
      <c r="G92" s="64"/>
      <c r="H92" s="64"/>
      <c r="I92" s="64"/>
      <c r="J92" s="64"/>
      <c r="K92" s="64"/>
      <c r="L92" s="132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24.96" customHeight="1">
      <c r="A93" s="40"/>
      <c r="B93" s="41"/>
      <c r="C93" s="25" t="s">
        <v>117</v>
      </c>
      <c r="D93" s="42"/>
      <c r="E93" s="42"/>
      <c r="F93" s="42"/>
      <c r="G93" s="42"/>
      <c r="H93" s="42"/>
      <c r="I93" s="42"/>
      <c r="J93" s="42"/>
      <c r="K93" s="42"/>
      <c r="L93" s="132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2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4" t="s">
        <v>16</v>
      </c>
      <c r="D95" s="42"/>
      <c r="E95" s="42"/>
      <c r="F95" s="42"/>
      <c r="G95" s="42"/>
      <c r="H95" s="42"/>
      <c r="I95" s="42"/>
      <c r="J95" s="42"/>
      <c r="K95" s="42"/>
      <c r="L95" s="132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6.5" customHeight="1">
      <c r="A96" s="40"/>
      <c r="B96" s="41"/>
      <c r="C96" s="42"/>
      <c r="D96" s="42"/>
      <c r="E96" s="158" t="str">
        <f>E7</f>
        <v>ČÁST I. - Snížení energetické náročnosti budovy parc. č. 2037/2, Týniště nad Orlicí</v>
      </c>
      <c r="F96" s="34"/>
      <c r="G96" s="34"/>
      <c r="H96" s="34"/>
      <c r="I96" s="42"/>
      <c r="J96" s="42"/>
      <c r="K96" s="42"/>
      <c r="L96" s="132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2" customHeight="1">
      <c r="A97" s="40"/>
      <c r="B97" s="41"/>
      <c r="C97" s="34" t="s">
        <v>83</v>
      </c>
      <c r="D97" s="42"/>
      <c r="E97" s="42"/>
      <c r="F97" s="42"/>
      <c r="G97" s="42"/>
      <c r="H97" s="42"/>
      <c r="I97" s="42"/>
      <c r="J97" s="42"/>
      <c r="K97" s="42"/>
      <c r="L97" s="132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6.5" customHeight="1">
      <c r="A98" s="40"/>
      <c r="B98" s="41"/>
      <c r="C98" s="42"/>
      <c r="D98" s="42"/>
      <c r="E98" s="71" t="str">
        <f>E9</f>
        <v>01 - OPLÁŠTĚNÍ BUDOVY</v>
      </c>
      <c r="F98" s="42"/>
      <c r="G98" s="42"/>
      <c r="H98" s="42"/>
      <c r="I98" s="42"/>
      <c r="J98" s="42"/>
      <c r="K98" s="42"/>
      <c r="L98" s="132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6.96" customHeight="1">
      <c r="A99" s="40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132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12" customHeight="1">
      <c r="A100" s="40"/>
      <c r="B100" s="41"/>
      <c r="C100" s="34" t="s">
        <v>21</v>
      </c>
      <c r="D100" s="42"/>
      <c r="E100" s="42"/>
      <c r="F100" s="29" t="str">
        <f>F12</f>
        <v xml:space="preserve"> </v>
      </c>
      <c r="G100" s="42"/>
      <c r="H100" s="42"/>
      <c r="I100" s="34" t="s">
        <v>23</v>
      </c>
      <c r="J100" s="74" t="str">
        <f>IF(J12="","",J12)</f>
        <v>30. 7. 2025</v>
      </c>
      <c r="K100" s="42"/>
      <c r="L100" s="132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6.96" customHeight="1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132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15.15" customHeight="1">
      <c r="A102" s="40"/>
      <c r="B102" s="41"/>
      <c r="C102" s="34" t="s">
        <v>25</v>
      </c>
      <c r="D102" s="42"/>
      <c r="E102" s="42"/>
      <c r="F102" s="29" t="str">
        <f>E15</f>
        <v>INGTOP METAL, s.r.o.</v>
      </c>
      <c r="G102" s="42"/>
      <c r="H102" s="42"/>
      <c r="I102" s="34" t="s">
        <v>31</v>
      </c>
      <c r="J102" s="38" t="str">
        <f>E21</f>
        <v xml:space="preserve"> </v>
      </c>
      <c r="K102" s="42"/>
      <c r="L102" s="132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25.65" customHeight="1">
      <c r="A103" s="40"/>
      <c r="B103" s="41"/>
      <c r="C103" s="34" t="s">
        <v>29</v>
      </c>
      <c r="D103" s="42"/>
      <c r="E103" s="42"/>
      <c r="F103" s="29" t="str">
        <f>IF(E18="","",E18)</f>
        <v>Vyplň údaj</v>
      </c>
      <c r="G103" s="42"/>
      <c r="H103" s="42"/>
      <c r="I103" s="34" t="s">
        <v>33</v>
      </c>
      <c r="J103" s="38" t="str">
        <f>E24</f>
        <v>ING. MILAN VOPAŘIL, DIS.</v>
      </c>
      <c r="K103" s="42"/>
      <c r="L103" s="132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0.32" customHeight="1">
      <c r="A104" s="40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132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11" customFormat="1" ht="29.28" customHeight="1">
      <c r="A105" s="175"/>
      <c r="B105" s="176"/>
      <c r="C105" s="177" t="s">
        <v>118</v>
      </c>
      <c r="D105" s="178" t="s">
        <v>56</v>
      </c>
      <c r="E105" s="178" t="s">
        <v>52</v>
      </c>
      <c r="F105" s="178" t="s">
        <v>53</v>
      </c>
      <c r="G105" s="178" t="s">
        <v>119</v>
      </c>
      <c r="H105" s="178" t="s">
        <v>120</v>
      </c>
      <c r="I105" s="178" t="s">
        <v>121</v>
      </c>
      <c r="J105" s="178" t="s">
        <v>88</v>
      </c>
      <c r="K105" s="179" t="s">
        <v>122</v>
      </c>
      <c r="L105" s="180"/>
      <c r="M105" s="94" t="s">
        <v>19</v>
      </c>
      <c r="N105" s="95" t="s">
        <v>41</v>
      </c>
      <c r="O105" s="95" t="s">
        <v>123</v>
      </c>
      <c r="P105" s="95" t="s">
        <v>124</v>
      </c>
      <c r="Q105" s="95" t="s">
        <v>125</v>
      </c>
      <c r="R105" s="95" t="s">
        <v>126</v>
      </c>
      <c r="S105" s="95" t="s">
        <v>127</v>
      </c>
      <c r="T105" s="96" t="s">
        <v>128</v>
      </c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</row>
    <row r="106" s="2" customFormat="1" ht="22.8" customHeight="1">
      <c r="A106" s="40"/>
      <c r="B106" s="41"/>
      <c r="C106" s="101" t="s">
        <v>129</v>
      </c>
      <c r="D106" s="42"/>
      <c r="E106" s="42"/>
      <c r="F106" s="42"/>
      <c r="G106" s="42"/>
      <c r="H106" s="42"/>
      <c r="I106" s="42"/>
      <c r="J106" s="181">
        <f>BK106</f>
        <v>0</v>
      </c>
      <c r="K106" s="42"/>
      <c r="L106" s="46"/>
      <c r="M106" s="97"/>
      <c r="N106" s="182"/>
      <c r="O106" s="98"/>
      <c r="P106" s="183">
        <f>P107+P361+P690+P701</f>
        <v>0</v>
      </c>
      <c r="Q106" s="98"/>
      <c r="R106" s="183">
        <f>R107+R361+R690+R701</f>
        <v>61.518046420000005</v>
      </c>
      <c r="S106" s="98"/>
      <c r="T106" s="184">
        <f>T107+T361+T690+T701</f>
        <v>79.387615199999999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70</v>
      </c>
      <c r="AU106" s="19" t="s">
        <v>89</v>
      </c>
      <c r="BK106" s="185">
        <f>BK107+BK361+BK690+BK701</f>
        <v>0</v>
      </c>
    </row>
    <row r="107" s="12" customFormat="1" ht="25.92" customHeight="1">
      <c r="A107" s="12"/>
      <c r="B107" s="186"/>
      <c r="C107" s="187"/>
      <c r="D107" s="188" t="s">
        <v>70</v>
      </c>
      <c r="E107" s="189" t="s">
        <v>130</v>
      </c>
      <c r="F107" s="189" t="s">
        <v>131</v>
      </c>
      <c r="G107" s="187"/>
      <c r="H107" s="187"/>
      <c r="I107" s="190"/>
      <c r="J107" s="191">
        <f>BK107</f>
        <v>0</v>
      </c>
      <c r="K107" s="187"/>
      <c r="L107" s="192"/>
      <c r="M107" s="193"/>
      <c r="N107" s="194"/>
      <c r="O107" s="194"/>
      <c r="P107" s="195">
        <f>P108+P128+P183+P198+P205+P260+P319+P351</f>
        <v>0</v>
      </c>
      <c r="Q107" s="194"/>
      <c r="R107" s="195">
        <f>R108+R128+R183+R198+R205+R260+R319+R351</f>
        <v>52.851777200000001</v>
      </c>
      <c r="S107" s="194"/>
      <c r="T107" s="196">
        <f>T108+T128+T183+T198+T205+T260+T319+T351</f>
        <v>77.167379999999994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7" t="s">
        <v>79</v>
      </c>
      <c r="AT107" s="198" t="s">
        <v>70</v>
      </c>
      <c r="AU107" s="198" t="s">
        <v>71</v>
      </c>
      <c r="AY107" s="197" t="s">
        <v>132</v>
      </c>
      <c r="BK107" s="199">
        <f>BK108+BK128+BK183+BK198+BK205+BK260+BK319+BK351</f>
        <v>0</v>
      </c>
    </row>
    <row r="108" s="12" customFormat="1" ht="22.8" customHeight="1">
      <c r="A108" s="12"/>
      <c r="B108" s="186"/>
      <c r="C108" s="187"/>
      <c r="D108" s="188" t="s">
        <v>70</v>
      </c>
      <c r="E108" s="200" t="s">
        <v>79</v>
      </c>
      <c r="F108" s="200" t="s">
        <v>133</v>
      </c>
      <c r="G108" s="187"/>
      <c r="H108" s="187"/>
      <c r="I108" s="190"/>
      <c r="J108" s="201">
        <f>BK108</f>
        <v>0</v>
      </c>
      <c r="K108" s="187"/>
      <c r="L108" s="192"/>
      <c r="M108" s="193"/>
      <c r="N108" s="194"/>
      <c r="O108" s="194"/>
      <c r="P108" s="195">
        <f>SUM(P109:P127)</f>
        <v>0</v>
      </c>
      <c r="Q108" s="194"/>
      <c r="R108" s="195">
        <f>SUM(R109:R127)</f>
        <v>0</v>
      </c>
      <c r="S108" s="194"/>
      <c r="T108" s="196">
        <f>SUM(T109:T127)</f>
        <v>46.863900000000001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97" t="s">
        <v>79</v>
      </c>
      <c r="AT108" s="198" t="s">
        <v>70</v>
      </c>
      <c r="AU108" s="198" t="s">
        <v>79</v>
      </c>
      <c r="AY108" s="197" t="s">
        <v>132</v>
      </c>
      <c r="BK108" s="199">
        <f>SUM(BK109:BK127)</f>
        <v>0</v>
      </c>
    </row>
    <row r="109" s="2" customFormat="1" ht="16.5" customHeight="1">
      <c r="A109" s="40"/>
      <c r="B109" s="41"/>
      <c r="C109" s="202" t="s">
        <v>79</v>
      </c>
      <c r="D109" s="202" t="s">
        <v>134</v>
      </c>
      <c r="E109" s="203" t="s">
        <v>135</v>
      </c>
      <c r="F109" s="204" t="s">
        <v>136</v>
      </c>
      <c r="G109" s="205" t="s">
        <v>137</v>
      </c>
      <c r="H109" s="206">
        <v>183.78</v>
      </c>
      <c r="I109" s="207"/>
      <c r="J109" s="208">
        <f>ROUND(I109*H109,2)</f>
        <v>0</v>
      </c>
      <c r="K109" s="204" t="s">
        <v>138</v>
      </c>
      <c r="L109" s="46"/>
      <c r="M109" s="209" t="s">
        <v>19</v>
      </c>
      <c r="N109" s="210" t="s">
        <v>42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0.255</v>
      </c>
      <c r="T109" s="212">
        <f>S109*H109</f>
        <v>46.863900000000001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139</v>
      </c>
      <c r="AT109" s="213" t="s">
        <v>134</v>
      </c>
      <c r="AU109" s="213" t="s">
        <v>81</v>
      </c>
      <c r="AY109" s="19" t="s">
        <v>132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9" t="s">
        <v>79</v>
      </c>
      <c r="BK109" s="214">
        <f>ROUND(I109*H109,2)</f>
        <v>0</v>
      </c>
      <c r="BL109" s="19" t="s">
        <v>139</v>
      </c>
      <c r="BM109" s="213" t="s">
        <v>140</v>
      </c>
    </row>
    <row r="110" s="2" customFormat="1">
      <c r="A110" s="40"/>
      <c r="B110" s="41"/>
      <c r="C110" s="42"/>
      <c r="D110" s="215" t="s">
        <v>141</v>
      </c>
      <c r="E110" s="42"/>
      <c r="F110" s="216" t="s">
        <v>142</v>
      </c>
      <c r="G110" s="42"/>
      <c r="H110" s="42"/>
      <c r="I110" s="217"/>
      <c r="J110" s="42"/>
      <c r="K110" s="42"/>
      <c r="L110" s="46"/>
      <c r="M110" s="218"/>
      <c r="N110" s="219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141</v>
      </c>
      <c r="AU110" s="19" t="s">
        <v>81</v>
      </c>
    </row>
    <row r="111" s="2" customFormat="1">
      <c r="A111" s="40"/>
      <c r="B111" s="41"/>
      <c r="C111" s="42"/>
      <c r="D111" s="220" t="s">
        <v>143</v>
      </c>
      <c r="E111" s="42"/>
      <c r="F111" s="221" t="s">
        <v>144</v>
      </c>
      <c r="G111" s="42"/>
      <c r="H111" s="42"/>
      <c r="I111" s="217"/>
      <c r="J111" s="42"/>
      <c r="K111" s="42"/>
      <c r="L111" s="46"/>
      <c r="M111" s="218"/>
      <c r="N111" s="219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143</v>
      </c>
      <c r="AU111" s="19" t="s">
        <v>81</v>
      </c>
    </row>
    <row r="112" s="2" customFormat="1">
      <c r="A112" s="40"/>
      <c r="B112" s="41"/>
      <c r="C112" s="42"/>
      <c r="D112" s="215" t="s">
        <v>145</v>
      </c>
      <c r="E112" s="42"/>
      <c r="F112" s="222" t="s">
        <v>146</v>
      </c>
      <c r="G112" s="42"/>
      <c r="H112" s="42"/>
      <c r="I112" s="217"/>
      <c r="J112" s="42"/>
      <c r="K112" s="42"/>
      <c r="L112" s="46"/>
      <c r="M112" s="218"/>
      <c r="N112" s="219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145</v>
      </c>
      <c r="AU112" s="19" t="s">
        <v>81</v>
      </c>
    </row>
    <row r="113" s="13" customFormat="1">
      <c r="A113" s="13"/>
      <c r="B113" s="223"/>
      <c r="C113" s="224"/>
      <c r="D113" s="215" t="s">
        <v>147</v>
      </c>
      <c r="E113" s="225" t="s">
        <v>19</v>
      </c>
      <c r="F113" s="226" t="s">
        <v>148</v>
      </c>
      <c r="G113" s="224"/>
      <c r="H113" s="227">
        <v>168</v>
      </c>
      <c r="I113" s="228"/>
      <c r="J113" s="224"/>
      <c r="K113" s="224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147</v>
      </c>
      <c r="AU113" s="233" t="s">
        <v>81</v>
      </c>
      <c r="AV113" s="13" t="s">
        <v>81</v>
      </c>
      <c r="AW113" s="13" t="s">
        <v>32</v>
      </c>
      <c r="AX113" s="13" t="s">
        <v>71</v>
      </c>
      <c r="AY113" s="233" t="s">
        <v>132</v>
      </c>
    </row>
    <row r="114" s="13" customFormat="1">
      <c r="A114" s="13"/>
      <c r="B114" s="223"/>
      <c r="C114" s="224"/>
      <c r="D114" s="215" t="s">
        <v>147</v>
      </c>
      <c r="E114" s="225" t="s">
        <v>19</v>
      </c>
      <c r="F114" s="226" t="s">
        <v>149</v>
      </c>
      <c r="G114" s="224"/>
      <c r="H114" s="227">
        <v>15.779999999999999</v>
      </c>
      <c r="I114" s="228"/>
      <c r="J114" s="224"/>
      <c r="K114" s="224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147</v>
      </c>
      <c r="AU114" s="233" t="s">
        <v>81</v>
      </c>
      <c r="AV114" s="13" t="s">
        <v>81</v>
      </c>
      <c r="AW114" s="13" t="s">
        <v>32</v>
      </c>
      <c r="AX114" s="13" t="s">
        <v>71</v>
      </c>
      <c r="AY114" s="233" t="s">
        <v>132</v>
      </c>
    </row>
    <row r="115" s="14" customFormat="1">
      <c r="A115" s="14"/>
      <c r="B115" s="234"/>
      <c r="C115" s="235"/>
      <c r="D115" s="215" t="s">
        <v>147</v>
      </c>
      <c r="E115" s="236" t="s">
        <v>19</v>
      </c>
      <c r="F115" s="237" t="s">
        <v>150</v>
      </c>
      <c r="G115" s="235"/>
      <c r="H115" s="238">
        <v>183.78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4" t="s">
        <v>147</v>
      </c>
      <c r="AU115" s="244" t="s">
        <v>81</v>
      </c>
      <c r="AV115" s="14" t="s">
        <v>139</v>
      </c>
      <c r="AW115" s="14" t="s">
        <v>32</v>
      </c>
      <c r="AX115" s="14" t="s">
        <v>79</v>
      </c>
      <c r="AY115" s="244" t="s">
        <v>132</v>
      </c>
    </row>
    <row r="116" s="2" customFormat="1" ht="21.75" customHeight="1">
      <c r="A116" s="40"/>
      <c r="B116" s="41"/>
      <c r="C116" s="202" t="s">
        <v>81</v>
      </c>
      <c r="D116" s="202" t="s">
        <v>134</v>
      </c>
      <c r="E116" s="203" t="s">
        <v>151</v>
      </c>
      <c r="F116" s="204" t="s">
        <v>152</v>
      </c>
      <c r="G116" s="205" t="s">
        <v>153</v>
      </c>
      <c r="H116" s="206">
        <v>107.112</v>
      </c>
      <c r="I116" s="207"/>
      <c r="J116" s="208">
        <f>ROUND(I116*H116,2)</f>
        <v>0</v>
      </c>
      <c r="K116" s="204" t="s">
        <v>138</v>
      </c>
      <c r="L116" s="46"/>
      <c r="M116" s="209" t="s">
        <v>19</v>
      </c>
      <c r="N116" s="210" t="s">
        <v>42</v>
      </c>
      <c r="O116" s="86"/>
      <c r="P116" s="211">
        <f>O116*H116</f>
        <v>0</v>
      </c>
      <c r="Q116" s="211">
        <v>0</v>
      </c>
      <c r="R116" s="211">
        <f>Q116*H116</f>
        <v>0</v>
      </c>
      <c r="S116" s="211">
        <v>0</v>
      </c>
      <c r="T116" s="212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3" t="s">
        <v>139</v>
      </c>
      <c r="AT116" s="213" t="s">
        <v>134</v>
      </c>
      <c r="AU116" s="213" t="s">
        <v>81</v>
      </c>
      <c r="AY116" s="19" t="s">
        <v>132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9" t="s">
        <v>79</v>
      </c>
      <c r="BK116" s="214">
        <f>ROUND(I116*H116,2)</f>
        <v>0</v>
      </c>
      <c r="BL116" s="19" t="s">
        <v>139</v>
      </c>
      <c r="BM116" s="213" t="s">
        <v>154</v>
      </c>
    </row>
    <row r="117" s="2" customFormat="1">
      <c r="A117" s="40"/>
      <c r="B117" s="41"/>
      <c r="C117" s="42"/>
      <c r="D117" s="215" t="s">
        <v>141</v>
      </c>
      <c r="E117" s="42"/>
      <c r="F117" s="216" t="s">
        <v>155</v>
      </c>
      <c r="G117" s="42"/>
      <c r="H117" s="42"/>
      <c r="I117" s="217"/>
      <c r="J117" s="42"/>
      <c r="K117" s="42"/>
      <c r="L117" s="46"/>
      <c r="M117" s="218"/>
      <c r="N117" s="219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141</v>
      </c>
      <c r="AU117" s="19" t="s">
        <v>81</v>
      </c>
    </row>
    <row r="118" s="2" customFormat="1">
      <c r="A118" s="40"/>
      <c r="B118" s="41"/>
      <c r="C118" s="42"/>
      <c r="D118" s="220" t="s">
        <v>143</v>
      </c>
      <c r="E118" s="42"/>
      <c r="F118" s="221" t="s">
        <v>156</v>
      </c>
      <c r="G118" s="42"/>
      <c r="H118" s="42"/>
      <c r="I118" s="217"/>
      <c r="J118" s="42"/>
      <c r="K118" s="42"/>
      <c r="L118" s="46"/>
      <c r="M118" s="218"/>
      <c r="N118" s="219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143</v>
      </c>
      <c r="AU118" s="19" t="s">
        <v>81</v>
      </c>
    </row>
    <row r="119" s="13" customFormat="1">
      <c r="A119" s="13"/>
      <c r="B119" s="223"/>
      <c r="C119" s="224"/>
      <c r="D119" s="215" t="s">
        <v>147</v>
      </c>
      <c r="E119" s="225" t="s">
        <v>19</v>
      </c>
      <c r="F119" s="226" t="s">
        <v>157</v>
      </c>
      <c r="G119" s="224"/>
      <c r="H119" s="227">
        <v>6.3120000000000003</v>
      </c>
      <c r="I119" s="228"/>
      <c r="J119" s="224"/>
      <c r="K119" s="224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147</v>
      </c>
      <c r="AU119" s="233" t="s">
        <v>81</v>
      </c>
      <c r="AV119" s="13" t="s">
        <v>81</v>
      </c>
      <c r="AW119" s="13" t="s">
        <v>32</v>
      </c>
      <c r="AX119" s="13" t="s">
        <v>71</v>
      </c>
      <c r="AY119" s="233" t="s">
        <v>132</v>
      </c>
    </row>
    <row r="120" s="13" customFormat="1">
      <c r="A120" s="13"/>
      <c r="B120" s="223"/>
      <c r="C120" s="224"/>
      <c r="D120" s="215" t="s">
        <v>147</v>
      </c>
      <c r="E120" s="225" t="s">
        <v>19</v>
      </c>
      <c r="F120" s="226" t="s">
        <v>158</v>
      </c>
      <c r="G120" s="224"/>
      <c r="H120" s="227">
        <v>100.8</v>
      </c>
      <c r="I120" s="228"/>
      <c r="J120" s="224"/>
      <c r="K120" s="224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147</v>
      </c>
      <c r="AU120" s="233" t="s">
        <v>81</v>
      </c>
      <c r="AV120" s="13" t="s">
        <v>81</v>
      </c>
      <c r="AW120" s="13" t="s">
        <v>32</v>
      </c>
      <c r="AX120" s="13" t="s">
        <v>71</v>
      </c>
      <c r="AY120" s="233" t="s">
        <v>132</v>
      </c>
    </row>
    <row r="121" s="14" customFormat="1">
      <c r="A121" s="14"/>
      <c r="B121" s="234"/>
      <c r="C121" s="235"/>
      <c r="D121" s="215" t="s">
        <v>147</v>
      </c>
      <c r="E121" s="236" t="s">
        <v>19</v>
      </c>
      <c r="F121" s="237" t="s">
        <v>150</v>
      </c>
      <c r="G121" s="235"/>
      <c r="H121" s="238">
        <v>107.112</v>
      </c>
      <c r="I121" s="239"/>
      <c r="J121" s="235"/>
      <c r="K121" s="235"/>
      <c r="L121" s="240"/>
      <c r="M121" s="241"/>
      <c r="N121" s="242"/>
      <c r="O121" s="242"/>
      <c r="P121" s="242"/>
      <c r="Q121" s="242"/>
      <c r="R121" s="242"/>
      <c r="S121" s="242"/>
      <c r="T121" s="243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4" t="s">
        <v>147</v>
      </c>
      <c r="AU121" s="244" t="s">
        <v>81</v>
      </c>
      <c r="AV121" s="14" t="s">
        <v>139</v>
      </c>
      <c r="AW121" s="14" t="s">
        <v>32</v>
      </c>
      <c r="AX121" s="14" t="s">
        <v>79</v>
      </c>
      <c r="AY121" s="244" t="s">
        <v>132</v>
      </c>
    </row>
    <row r="122" s="2" customFormat="1" ht="16.5" customHeight="1">
      <c r="A122" s="40"/>
      <c r="B122" s="41"/>
      <c r="C122" s="202" t="s">
        <v>159</v>
      </c>
      <c r="D122" s="202" t="s">
        <v>134</v>
      </c>
      <c r="E122" s="203" t="s">
        <v>160</v>
      </c>
      <c r="F122" s="204" t="s">
        <v>161</v>
      </c>
      <c r="G122" s="205" t="s">
        <v>153</v>
      </c>
      <c r="H122" s="206">
        <v>107.112</v>
      </c>
      <c r="I122" s="207"/>
      <c r="J122" s="208">
        <f>ROUND(I122*H122,2)</f>
        <v>0</v>
      </c>
      <c r="K122" s="204" t="s">
        <v>138</v>
      </c>
      <c r="L122" s="46"/>
      <c r="M122" s="209" t="s">
        <v>19</v>
      </c>
      <c r="N122" s="210" t="s">
        <v>42</v>
      </c>
      <c r="O122" s="86"/>
      <c r="P122" s="211">
        <f>O122*H122</f>
        <v>0</v>
      </c>
      <c r="Q122" s="211">
        <v>0</v>
      </c>
      <c r="R122" s="211">
        <f>Q122*H122</f>
        <v>0</v>
      </c>
      <c r="S122" s="211">
        <v>0</v>
      </c>
      <c r="T122" s="212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3" t="s">
        <v>139</v>
      </c>
      <c r="AT122" s="213" t="s">
        <v>134</v>
      </c>
      <c r="AU122" s="213" t="s">
        <v>81</v>
      </c>
      <c r="AY122" s="19" t="s">
        <v>132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9" t="s">
        <v>79</v>
      </c>
      <c r="BK122" s="214">
        <f>ROUND(I122*H122,2)</f>
        <v>0</v>
      </c>
      <c r="BL122" s="19" t="s">
        <v>139</v>
      </c>
      <c r="BM122" s="213" t="s">
        <v>162</v>
      </c>
    </row>
    <row r="123" s="2" customFormat="1">
      <c r="A123" s="40"/>
      <c r="B123" s="41"/>
      <c r="C123" s="42"/>
      <c r="D123" s="215" t="s">
        <v>141</v>
      </c>
      <c r="E123" s="42"/>
      <c r="F123" s="216" t="s">
        <v>163</v>
      </c>
      <c r="G123" s="42"/>
      <c r="H123" s="42"/>
      <c r="I123" s="217"/>
      <c r="J123" s="42"/>
      <c r="K123" s="42"/>
      <c r="L123" s="46"/>
      <c r="M123" s="218"/>
      <c r="N123" s="219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141</v>
      </c>
      <c r="AU123" s="19" t="s">
        <v>81</v>
      </c>
    </row>
    <row r="124" s="2" customFormat="1">
      <c r="A124" s="40"/>
      <c r="B124" s="41"/>
      <c r="C124" s="42"/>
      <c r="D124" s="220" t="s">
        <v>143</v>
      </c>
      <c r="E124" s="42"/>
      <c r="F124" s="221" t="s">
        <v>164</v>
      </c>
      <c r="G124" s="42"/>
      <c r="H124" s="42"/>
      <c r="I124" s="217"/>
      <c r="J124" s="42"/>
      <c r="K124" s="42"/>
      <c r="L124" s="46"/>
      <c r="M124" s="218"/>
      <c r="N124" s="219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143</v>
      </c>
      <c r="AU124" s="19" t="s">
        <v>81</v>
      </c>
    </row>
    <row r="125" s="13" customFormat="1">
      <c r="A125" s="13"/>
      <c r="B125" s="223"/>
      <c r="C125" s="224"/>
      <c r="D125" s="215" t="s">
        <v>147</v>
      </c>
      <c r="E125" s="225" t="s">
        <v>19</v>
      </c>
      <c r="F125" s="226" t="s">
        <v>165</v>
      </c>
      <c r="G125" s="224"/>
      <c r="H125" s="227">
        <v>100.8</v>
      </c>
      <c r="I125" s="228"/>
      <c r="J125" s="224"/>
      <c r="K125" s="224"/>
      <c r="L125" s="229"/>
      <c r="M125" s="230"/>
      <c r="N125" s="231"/>
      <c r="O125" s="231"/>
      <c r="P125" s="231"/>
      <c r="Q125" s="231"/>
      <c r="R125" s="231"/>
      <c r="S125" s="231"/>
      <c r="T125" s="23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3" t="s">
        <v>147</v>
      </c>
      <c r="AU125" s="233" t="s">
        <v>81</v>
      </c>
      <c r="AV125" s="13" t="s">
        <v>81</v>
      </c>
      <c r="AW125" s="13" t="s">
        <v>32</v>
      </c>
      <c r="AX125" s="13" t="s">
        <v>71</v>
      </c>
      <c r="AY125" s="233" t="s">
        <v>132</v>
      </c>
    </row>
    <row r="126" s="13" customFormat="1">
      <c r="A126" s="13"/>
      <c r="B126" s="223"/>
      <c r="C126" s="224"/>
      <c r="D126" s="215" t="s">
        <v>147</v>
      </c>
      <c r="E126" s="225" t="s">
        <v>19</v>
      </c>
      <c r="F126" s="226" t="s">
        <v>166</v>
      </c>
      <c r="G126" s="224"/>
      <c r="H126" s="227">
        <v>6.3120000000000003</v>
      </c>
      <c r="I126" s="228"/>
      <c r="J126" s="224"/>
      <c r="K126" s="224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147</v>
      </c>
      <c r="AU126" s="233" t="s">
        <v>81</v>
      </c>
      <c r="AV126" s="13" t="s">
        <v>81</v>
      </c>
      <c r="AW126" s="13" t="s">
        <v>32</v>
      </c>
      <c r="AX126" s="13" t="s">
        <v>71</v>
      </c>
      <c r="AY126" s="233" t="s">
        <v>132</v>
      </c>
    </row>
    <row r="127" s="14" customFormat="1">
      <c r="A127" s="14"/>
      <c r="B127" s="234"/>
      <c r="C127" s="235"/>
      <c r="D127" s="215" t="s">
        <v>147</v>
      </c>
      <c r="E127" s="236" t="s">
        <v>19</v>
      </c>
      <c r="F127" s="237" t="s">
        <v>150</v>
      </c>
      <c r="G127" s="235"/>
      <c r="H127" s="238">
        <v>107.112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4" t="s">
        <v>147</v>
      </c>
      <c r="AU127" s="244" t="s">
        <v>81</v>
      </c>
      <c r="AV127" s="14" t="s">
        <v>139</v>
      </c>
      <c r="AW127" s="14" t="s">
        <v>32</v>
      </c>
      <c r="AX127" s="14" t="s">
        <v>79</v>
      </c>
      <c r="AY127" s="244" t="s">
        <v>132</v>
      </c>
    </row>
    <row r="128" s="12" customFormat="1" ht="22.8" customHeight="1">
      <c r="A128" s="12"/>
      <c r="B128" s="186"/>
      <c r="C128" s="187"/>
      <c r="D128" s="188" t="s">
        <v>70</v>
      </c>
      <c r="E128" s="200" t="s">
        <v>159</v>
      </c>
      <c r="F128" s="200" t="s">
        <v>167</v>
      </c>
      <c r="G128" s="187"/>
      <c r="H128" s="187"/>
      <c r="I128" s="190"/>
      <c r="J128" s="201">
        <f>BK128</f>
        <v>0</v>
      </c>
      <c r="K128" s="187"/>
      <c r="L128" s="192"/>
      <c r="M128" s="193"/>
      <c r="N128" s="194"/>
      <c r="O128" s="194"/>
      <c r="P128" s="195">
        <f>SUM(P129:P182)</f>
        <v>0</v>
      </c>
      <c r="Q128" s="194"/>
      <c r="R128" s="195">
        <f>SUM(R129:R182)</f>
        <v>25.487258000000001</v>
      </c>
      <c r="S128" s="194"/>
      <c r="T128" s="196">
        <f>SUM(T129:T182)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7" t="s">
        <v>79</v>
      </c>
      <c r="AT128" s="198" t="s">
        <v>70</v>
      </c>
      <c r="AU128" s="198" t="s">
        <v>79</v>
      </c>
      <c r="AY128" s="197" t="s">
        <v>132</v>
      </c>
      <c r="BK128" s="199">
        <f>SUM(BK129:BK182)</f>
        <v>0</v>
      </c>
    </row>
    <row r="129" s="2" customFormat="1" ht="16.5" customHeight="1">
      <c r="A129" s="40"/>
      <c r="B129" s="41"/>
      <c r="C129" s="202" t="s">
        <v>139</v>
      </c>
      <c r="D129" s="202" t="s">
        <v>134</v>
      </c>
      <c r="E129" s="203" t="s">
        <v>168</v>
      </c>
      <c r="F129" s="204" t="s">
        <v>169</v>
      </c>
      <c r="G129" s="205" t="s">
        <v>137</v>
      </c>
      <c r="H129" s="206">
        <v>64.239999999999995</v>
      </c>
      <c r="I129" s="207"/>
      <c r="J129" s="208">
        <f>ROUND(I129*H129,2)</f>
        <v>0</v>
      </c>
      <c r="K129" s="204" t="s">
        <v>138</v>
      </c>
      <c r="L129" s="46"/>
      <c r="M129" s="209" t="s">
        <v>19</v>
      </c>
      <c r="N129" s="210" t="s">
        <v>42</v>
      </c>
      <c r="O129" s="86"/>
      <c r="P129" s="211">
        <f>O129*H129</f>
        <v>0</v>
      </c>
      <c r="Q129" s="211">
        <v>0.25868000000000002</v>
      </c>
      <c r="R129" s="211">
        <f>Q129*H129</f>
        <v>16.617603200000001</v>
      </c>
      <c r="S129" s="211">
        <v>0</v>
      </c>
      <c r="T129" s="212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3" t="s">
        <v>139</v>
      </c>
      <c r="AT129" s="213" t="s">
        <v>134</v>
      </c>
      <c r="AU129" s="213" t="s">
        <v>81</v>
      </c>
      <c r="AY129" s="19" t="s">
        <v>132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9" t="s">
        <v>79</v>
      </c>
      <c r="BK129" s="214">
        <f>ROUND(I129*H129,2)</f>
        <v>0</v>
      </c>
      <c r="BL129" s="19" t="s">
        <v>139</v>
      </c>
      <c r="BM129" s="213" t="s">
        <v>170</v>
      </c>
    </row>
    <row r="130" s="2" customFormat="1">
      <c r="A130" s="40"/>
      <c r="B130" s="41"/>
      <c r="C130" s="42"/>
      <c r="D130" s="215" t="s">
        <v>141</v>
      </c>
      <c r="E130" s="42"/>
      <c r="F130" s="216" t="s">
        <v>171</v>
      </c>
      <c r="G130" s="42"/>
      <c r="H130" s="42"/>
      <c r="I130" s="217"/>
      <c r="J130" s="42"/>
      <c r="K130" s="42"/>
      <c r="L130" s="46"/>
      <c r="M130" s="218"/>
      <c r="N130" s="219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141</v>
      </c>
      <c r="AU130" s="19" t="s">
        <v>81</v>
      </c>
    </row>
    <row r="131" s="2" customFormat="1">
      <c r="A131" s="40"/>
      <c r="B131" s="41"/>
      <c r="C131" s="42"/>
      <c r="D131" s="220" t="s">
        <v>143</v>
      </c>
      <c r="E131" s="42"/>
      <c r="F131" s="221" t="s">
        <v>172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143</v>
      </c>
      <c r="AU131" s="19" t="s">
        <v>81</v>
      </c>
    </row>
    <row r="132" s="13" customFormat="1">
      <c r="A132" s="13"/>
      <c r="B132" s="223"/>
      <c r="C132" s="224"/>
      <c r="D132" s="215" t="s">
        <v>147</v>
      </c>
      <c r="E132" s="225" t="s">
        <v>19</v>
      </c>
      <c r="F132" s="226" t="s">
        <v>173</v>
      </c>
      <c r="G132" s="224"/>
      <c r="H132" s="227">
        <v>8.6400000000000006</v>
      </c>
      <c r="I132" s="228"/>
      <c r="J132" s="224"/>
      <c r="K132" s="224"/>
      <c r="L132" s="229"/>
      <c r="M132" s="230"/>
      <c r="N132" s="231"/>
      <c r="O132" s="231"/>
      <c r="P132" s="231"/>
      <c r="Q132" s="231"/>
      <c r="R132" s="231"/>
      <c r="S132" s="231"/>
      <c r="T132" s="23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3" t="s">
        <v>147</v>
      </c>
      <c r="AU132" s="233" t="s">
        <v>81</v>
      </c>
      <c r="AV132" s="13" t="s">
        <v>81</v>
      </c>
      <c r="AW132" s="13" t="s">
        <v>32</v>
      </c>
      <c r="AX132" s="13" t="s">
        <v>71</v>
      </c>
      <c r="AY132" s="233" t="s">
        <v>132</v>
      </c>
    </row>
    <row r="133" s="13" customFormat="1">
      <c r="A133" s="13"/>
      <c r="B133" s="223"/>
      <c r="C133" s="224"/>
      <c r="D133" s="215" t="s">
        <v>147</v>
      </c>
      <c r="E133" s="225" t="s">
        <v>19</v>
      </c>
      <c r="F133" s="226" t="s">
        <v>174</v>
      </c>
      <c r="G133" s="224"/>
      <c r="H133" s="227">
        <v>1.8</v>
      </c>
      <c r="I133" s="228"/>
      <c r="J133" s="224"/>
      <c r="K133" s="224"/>
      <c r="L133" s="229"/>
      <c r="M133" s="230"/>
      <c r="N133" s="231"/>
      <c r="O133" s="231"/>
      <c r="P133" s="231"/>
      <c r="Q133" s="231"/>
      <c r="R133" s="231"/>
      <c r="S133" s="231"/>
      <c r="T133" s="23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3" t="s">
        <v>147</v>
      </c>
      <c r="AU133" s="233" t="s">
        <v>81</v>
      </c>
      <c r="AV133" s="13" t="s">
        <v>81</v>
      </c>
      <c r="AW133" s="13" t="s">
        <v>32</v>
      </c>
      <c r="AX133" s="13" t="s">
        <v>71</v>
      </c>
      <c r="AY133" s="233" t="s">
        <v>132</v>
      </c>
    </row>
    <row r="134" s="13" customFormat="1">
      <c r="A134" s="13"/>
      <c r="B134" s="223"/>
      <c r="C134" s="224"/>
      <c r="D134" s="215" t="s">
        <v>147</v>
      </c>
      <c r="E134" s="225" t="s">
        <v>19</v>
      </c>
      <c r="F134" s="226" t="s">
        <v>175</v>
      </c>
      <c r="G134" s="224"/>
      <c r="H134" s="227">
        <v>8.6400000000000006</v>
      </c>
      <c r="I134" s="228"/>
      <c r="J134" s="224"/>
      <c r="K134" s="224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147</v>
      </c>
      <c r="AU134" s="233" t="s">
        <v>81</v>
      </c>
      <c r="AV134" s="13" t="s">
        <v>81</v>
      </c>
      <c r="AW134" s="13" t="s">
        <v>32</v>
      </c>
      <c r="AX134" s="13" t="s">
        <v>71</v>
      </c>
      <c r="AY134" s="233" t="s">
        <v>132</v>
      </c>
    </row>
    <row r="135" s="13" customFormat="1">
      <c r="A135" s="13"/>
      <c r="B135" s="223"/>
      <c r="C135" s="224"/>
      <c r="D135" s="215" t="s">
        <v>147</v>
      </c>
      <c r="E135" s="225" t="s">
        <v>19</v>
      </c>
      <c r="F135" s="226" t="s">
        <v>176</v>
      </c>
      <c r="G135" s="224"/>
      <c r="H135" s="227">
        <v>45.159999999999997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147</v>
      </c>
      <c r="AU135" s="233" t="s">
        <v>81</v>
      </c>
      <c r="AV135" s="13" t="s">
        <v>81</v>
      </c>
      <c r="AW135" s="13" t="s">
        <v>32</v>
      </c>
      <c r="AX135" s="13" t="s">
        <v>71</v>
      </c>
      <c r="AY135" s="233" t="s">
        <v>132</v>
      </c>
    </row>
    <row r="136" s="14" customFormat="1">
      <c r="A136" s="14"/>
      <c r="B136" s="234"/>
      <c r="C136" s="235"/>
      <c r="D136" s="215" t="s">
        <v>147</v>
      </c>
      <c r="E136" s="236" t="s">
        <v>19</v>
      </c>
      <c r="F136" s="237" t="s">
        <v>150</v>
      </c>
      <c r="G136" s="235"/>
      <c r="H136" s="238">
        <v>64.239999999999995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4" t="s">
        <v>147</v>
      </c>
      <c r="AU136" s="244" t="s">
        <v>81</v>
      </c>
      <c r="AV136" s="14" t="s">
        <v>139</v>
      </c>
      <c r="AW136" s="14" t="s">
        <v>32</v>
      </c>
      <c r="AX136" s="14" t="s">
        <v>79</v>
      </c>
      <c r="AY136" s="244" t="s">
        <v>132</v>
      </c>
    </row>
    <row r="137" s="2" customFormat="1" ht="16.5" customHeight="1">
      <c r="A137" s="40"/>
      <c r="B137" s="41"/>
      <c r="C137" s="202" t="s">
        <v>177</v>
      </c>
      <c r="D137" s="202" t="s">
        <v>134</v>
      </c>
      <c r="E137" s="203" t="s">
        <v>178</v>
      </c>
      <c r="F137" s="204" t="s">
        <v>179</v>
      </c>
      <c r="G137" s="205" t="s">
        <v>180</v>
      </c>
      <c r="H137" s="206">
        <v>12</v>
      </c>
      <c r="I137" s="207"/>
      <c r="J137" s="208">
        <f>ROUND(I137*H137,2)</f>
        <v>0</v>
      </c>
      <c r="K137" s="204" t="s">
        <v>19</v>
      </c>
      <c r="L137" s="46"/>
      <c r="M137" s="209" t="s">
        <v>19</v>
      </c>
      <c r="N137" s="210" t="s">
        <v>42</v>
      </c>
      <c r="O137" s="86"/>
      <c r="P137" s="211">
        <f>O137*H137</f>
        <v>0</v>
      </c>
      <c r="Q137" s="211">
        <v>0.098640000000000005</v>
      </c>
      <c r="R137" s="211">
        <f>Q137*H137</f>
        <v>1.1836800000000001</v>
      </c>
      <c r="S137" s="211">
        <v>0</v>
      </c>
      <c r="T137" s="212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3" t="s">
        <v>139</v>
      </c>
      <c r="AT137" s="213" t="s">
        <v>134</v>
      </c>
      <c r="AU137" s="213" t="s">
        <v>81</v>
      </c>
      <c r="AY137" s="19" t="s">
        <v>132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9" t="s">
        <v>79</v>
      </c>
      <c r="BK137" s="214">
        <f>ROUND(I137*H137,2)</f>
        <v>0</v>
      </c>
      <c r="BL137" s="19" t="s">
        <v>139</v>
      </c>
      <c r="BM137" s="213" t="s">
        <v>181</v>
      </c>
    </row>
    <row r="138" s="2" customFormat="1">
      <c r="A138" s="40"/>
      <c r="B138" s="41"/>
      <c r="C138" s="42"/>
      <c r="D138" s="215" t="s">
        <v>141</v>
      </c>
      <c r="E138" s="42"/>
      <c r="F138" s="216" t="s">
        <v>182</v>
      </c>
      <c r="G138" s="42"/>
      <c r="H138" s="42"/>
      <c r="I138" s="217"/>
      <c r="J138" s="42"/>
      <c r="K138" s="42"/>
      <c r="L138" s="46"/>
      <c r="M138" s="218"/>
      <c r="N138" s="219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141</v>
      </c>
      <c r="AU138" s="19" t="s">
        <v>81</v>
      </c>
    </row>
    <row r="139" s="2" customFormat="1">
      <c r="A139" s="40"/>
      <c r="B139" s="41"/>
      <c r="C139" s="42"/>
      <c r="D139" s="215" t="s">
        <v>145</v>
      </c>
      <c r="E139" s="42"/>
      <c r="F139" s="222" t="s">
        <v>183</v>
      </c>
      <c r="G139" s="42"/>
      <c r="H139" s="42"/>
      <c r="I139" s="217"/>
      <c r="J139" s="42"/>
      <c r="K139" s="42"/>
      <c r="L139" s="46"/>
      <c r="M139" s="218"/>
      <c r="N139" s="219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145</v>
      </c>
      <c r="AU139" s="19" t="s">
        <v>81</v>
      </c>
    </row>
    <row r="140" s="13" customFormat="1">
      <c r="A140" s="13"/>
      <c r="B140" s="223"/>
      <c r="C140" s="224"/>
      <c r="D140" s="215" t="s">
        <v>147</v>
      </c>
      <c r="E140" s="225" t="s">
        <v>19</v>
      </c>
      <c r="F140" s="226" t="s">
        <v>184</v>
      </c>
      <c r="G140" s="224"/>
      <c r="H140" s="227">
        <v>12</v>
      </c>
      <c r="I140" s="228"/>
      <c r="J140" s="224"/>
      <c r="K140" s="224"/>
      <c r="L140" s="229"/>
      <c r="M140" s="230"/>
      <c r="N140" s="231"/>
      <c r="O140" s="231"/>
      <c r="P140" s="231"/>
      <c r="Q140" s="231"/>
      <c r="R140" s="231"/>
      <c r="S140" s="231"/>
      <c r="T140" s="23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3" t="s">
        <v>147</v>
      </c>
      <c r="AU140" s="233" t="s">
        <v>81</v>
      </c>
      <c r="AV140" s="13" t="s">
        <v>81</v>
      </c>
      <c r="AW140" s="13" t="s">
        <v>32</v>
      </c>
      <c r="AX140" s="13" t="s">
        <v>79</v>
      </c>
      <c r="AY140" s="233" t="s">
        <v>132</v>
      </c>
    </row>
    <row r="141" s="2" customFormat="1" ht="16.5" customHeight="1">
      <c r="A141" s="40"/>
      <c r="B141" s="41"/>
      <c r="C141" s="245" t="s">
        <v>185</v>
      </c>
      <c r="D141" s="245" t="s">
        <v>186</v>
      </c>
      <c r="E141" s="246" t="s">
        <v>187</v>
      </c>
      <c r="F141" s="247" t="s">
        <v>188</v>
      </c>
      <c r="G141" s="248" t="s">
        <v>180</v>
      </c>
      <c r="H141" s="249">
        <v>12</v>
      </c>
      <c r="I141" s="250"/>
      <c r="J141" s="251">
        <f>ROUND(I141*H141,2)</f>
        <v>0</v>
      </c>
      <c r="K141" s="247" t="s">
        <v>19</v>
      </c>
      <c r="L141" s="252"/>
      <c r="M141" s="253" t="s">
        <v>19</v>
      </c>
      <c r="N141" s="254" t="s">
        <v>42</v>
      </c>
      <c r="O141" s="86"/>
      <c r="P141" s="211">
        <f>O141*H141</f>
        <v>0</v>
      </c>
      <c r="Q141" s="211">
        <v>0.096000000000000002</v>
      </c>
      <c r="R141" s="211">
        <f>Q141*H141</f>
        <v>1.1520000000000001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189</v>
      </c>
      <c r="AT141" s="213" t="s">
        <v>186</v>
      </c>
      <c r="AU141" s="213" t="s">
        <v>81</v>
      </c>
      <c r="AY141" s="19" t="s">
        <v>132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9" t="s">
        <v>79</v>
      </c>
      <c r="BK141" s="214">
        <f>ROUND(I141*H141,2)</f>
        <v>0</v>
      </c>
      <c r="BL141" s="19" t="s">
        <v>139</v>
      </c>
      <c r="BM141" s="213" t="s">
        <v>190</v>
      </c>
    </row>
    <row r="142" s="2" customFormat="1">
      <c r="A142" s="40"/>
      <c r="B142" s="41"/>
      <c r="C142" s="42"/>
      <c r="D142" s="215" t="s">
        <v>141</v>
      </c>
      <c r="E142" s="42"/>
      <c r="F142" s="216" t="s">
        <v>191</v>
      </c>
      <c r="G142" s="42"/>
      <c r="H142" s="42"/>
      <c r="I142" s="217"/>
      <c r="J142" s="42"/>
      <c r="K142" s="42"/>
      <c r="L142" s="46"/>
      <c r="M142" s="218"/>
      <c r="N142" s="219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141</v>
      </c>
      <c r="AU142" s="19" t="s">
        <v>81</v>
      </c>
    </row>
    <row r="143" s="2" customFormat="1" ht="16.5" customHeight="1">
      <c r="A143" s="40"/>
      <c r="B143" s="41"/>
      <c r="C143" s="202" t="s">
        <v>192</v>
      </c>
      <c r="D143" s="202" t="s">
        <v>134</v>
      </c>
      <c r="E143" s="203" t="s">
        <v>193</v>
      </c>
      <c r="F143" s="204" t="s">
        <v>194</v>
      </c>
      <c r="G143" s="205" t="s">
        <v>180</v>
      </c>
      <c r="H143" s="206">
        <v>4</v>
      </c>
      <c r="I143" s="207"/>
      <c r="J143" s="208">
        <f>ROUND(I143*H143,2)</f>
        <v>0</v>
      </c>
      <c r="K143" s="204" t="s">
        <v>138</v>
      </c>
      <c r="L143" s="46"/>
      <c r="M143" s="209" t="s">
        <v>19</v>
      </c>
      <c r="N143" s="210" t="s">
        <v>42</v>
      </c>
      <c r="O143" s="86"/>
      <c r="P143" s="211">
        <f>O143*H143</f>
        <v>0</v>
      </c>
      <c r="Q143" s="211">
        <v>0.017940000000000001</v>
      </c>
      <c r="R143" s="211">
        <f>Q143*H143</f>
        <v>0.071760000000000004</v>
      </c>
      <c r="S143" s="211">
        <v>0</v>
      </c>
      <c r="T143" s="212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3" t="s">
        <v>139</v>
      </c>
      <c r="AT143" s="213" t="s">
        <v>134</v>
      </c>
      <c r="AU143" s="213" t="s">
        <v>81</v>
      </c>
      <c r="AY143" s="19" t="s">
        <v>132</v>
      </c>
      <c r="BE143" s="214">
        <f>IF(N143="základní",J143,0)</f>
        <v>0</v>
      </c>
      <c r="BF143" s="214">
        <f>IF(N143="snížená",J143,0)</f>
        <v>0</v>
      </c>
      <c r="BG143" s="214">
        <f>IF(N143="zákl. přenesená",J143,0)</f>
        <v>0</v>
      </c>
      <c r="BH143" s="214">
        <f>IF(N143="sníž. přenesená",J143,0)</f>
        <v>0</v>
      </c>
      <c r="BI143" s="214">
        <f>IF(N143="nulová",J143,0)</f>
        <v>0</v>
      </c>
      <c r="BJ143" s="19" t="s">
        <v>79</v>
      </c>
      <c r="BK143" s="214">
        <f>ROUND(I143*H143,2)</f>
        <v>0</v>
      </c>
      <c r="BL143" s="19" t="s">
        <v>139</v>
      </c>
      <c r="BM143" s="213" t="s">
        <v>195</v>
      </c>
    </row>
    <row r="144" s="2" customFormat="1">
      <c r="A144" s="40"/>
      <c r="B144" s="41"/>
      <c r="C144" s="42"/>
      <c r="D144" s="215" t="s">
        <v>141</v>
      </c>
      <c r="E144" s="42"/>
      <c r="F144" s="216" t="s">
        <v>196</v>
      </c>
      <c r="G144" s="42"/>
      <c r="H144" s="42"/>
      <c r="I144" s="217"/>
      <c r="J144" s="42"/>
      <c r="K144" s="42"/>
      <c r="L144" s="46"/>
      <c r="M144" s="218"/>
      <c r="N144" s="219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141</v>
      </c>
      <c r="AU144" s="19" t="s">
        <v>81</v>
      </c>
    </row>
    <row r="145" s="2" customFormat="1">
      <c r="A145" s="40"/>
      <c r="B145" s="41"/>
      <c r="C145" s="42"/>
      <c r="D145" s="220" t="s">
        <v>143</v>
      </c>
      <c r="E145" s="42"/>
      <c r="F145" s="221" t="s">
        <v>197</v>
      </c>
      <c r="G145" s="42"/>
      <c r="H145" s="42"/>
      <c r="I145" s="217"/>
      <c r="J145" s="42"/>
      <c r="K145" s="42"/>
      <c r="L145" s="46"/>
      <c r="M145" s="218"/>
      <c r="N145" s="219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143</v>
      </c>
      <c r="AU145" s="19" t="s">
        <v>81</v>
      </c>
    </row>
    <row r="146" s="2" customFormat="1" ht="16.5" customHeight="1">
      <c r="A146" s="40"/>
      <c r="B146" s="41"/>
      <c r="C146" s="245" t="s">
        <v>198</v>
      </c>
      <c r="D146" s="245" t="s">
        <v>186</v>
      </c>
      <c r="E146" s="246" t="s">
        <v>199</v>
      </c>
      <c r="F146" s="247" t="s">
        <v>200</v>
      </c>
      <c r="G146" s="248" t="s">
        <v>180</v>
      </c>
      <c r="H146" s="249">
        <v>4</v>
      </c>
      <c r="I146" s="250"/>
      <c r="J146" s="251">
        <f>ROUND(I146*H146,2)</f>
        <v>0</v>
      </c>
      <c r="K146" s="247" t="s">
        <v>138</v>
      </c>
      <c r="L146" s="252"/>
      <c r="M146" s="253" t="s">
        <v>19</v>
      </c>
      <c r="N146" s="254" t="s">
        <v>42</v>
      </c>
      <c r="O146" s="86"/>
      <c r="P146" s="211">
        <f>O146*H146</f>
        <v>0</v>
      </c>
      <c r="Q146" s="211">
        <v>0.035999999999999997</v>
      </c>
      <c r="R146" s="211">
        <f>Q146*H146</f>
        <v>0.14399999999999999</v>
      </c>
      <c r="S146" s="211">
        <v>0</v>
      </c>
      <c r="T146" s="212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3" t="s">
        <v>189</v>
      </c>
      <c r="AT146" s="213" t="s">
        <v>186</v>
      </c>
      <c r="AU146" s="213" t="s">
        <v>81</v>
      </c>
      <c r="AY146" s="19" t="s">
        <v>132</v>
      </c>
      <c r="BE146" s="214">
        <f>IF(N146="základní",J146,0)</f>
        <v>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9" t="s">
        <v>79</v>
      </c>
      <c r="BK146" s="214">
        <f>ROUND(I146*H146,2)</f>
        <v>0</v>
      </c>
      <c r="BL146" s="19" t="s">
        <v>139</v>
      </c>
      <c r="BM146" s="213" t="s">
        <v>201</v>
      </c>
    </row>
    <row r="147" s="2" customFormat="1">
      <c r="A147" s="40"/>
      <c r="B147" s="41"/>
      <c r="C147" s="42"/>
      <c r="D147" s="215" t="s">
        <v>141</v>
      </c>
      <c r="E147" s="42"/>
      <c r="F147" s="216" t="s">
        <v>200</v>
      </c>
      <c r="G147" s="42"/>
      <c r="H147" s="42"/>
      <c r="I147" s="217"/>
      <c r="J147" s="42"/>
      <c r="K147" s="42"/>
      <c r="L147" s="46"/>
      <c r="M147" s="218"/>
      <c r="N147" s="219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141</v>
      </c>
      <c r="AU147" s="19" t="s">
        <v>81</v>
      </c>
    </row>
    <row r="148" s="2" customFormat="1">
      <c r="A148" s="40"/>
      <c r="B148" s="41"/>
      <c r="C148" s="42"/>
      <c r="D148" s="215" t="s">
        <v>145</v>
      </c>
      <c r="E148" s="42"/>
      <c r="F148" s="222" t="s">
        <v>202</v>
      </c>
      <c r="G148" s="42"/>
      <c r="H148" s="42"/>
      <c r="I148" s="217"/>
      <c r="J148" s="42"/>
      <c r="K148" s="42"/>
      <c r="L148" s="46"/>
      <c r="M148" s="218"/>
      <c r="N148" s="219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145</v>
      </c>
      <c r="AU148" s="19" t="s">
        <v>81</v>
      </c>
    </row>
    <row r="149" s="2" customFormat="1" ht="16.5" customHeight="1">
      <c r="A149" s="40"/>
      <c r="B149" s="41"/>
      <c r="C149" s="202" t="s">
        <v>203</v>
      </c>
      <c r="D149" s="202" t="s">
        <v>134</v>
      </c>
      <c r="E149" s="203" t="s">
        <v>204</v>
      </c>
      <c r="F149" s="204" t="s">
        <v>205</v>
      </c>
      <c r="G149" s="205" t="s">
        <v>180</v>
      </c>
      <c r="H149" s="206">
        <v>4</v>
      </c>
      <c r="I149" s="207"/>
      <c r="J149" s="208">
        <f>ROUND(I149*H149,2)</f>
        <v>0</v>
      </c>
      <c r="K149" s="204" t="s">
        <v>138</v>
      </c>
      <c r="L149" s="46"/>
      <c r="M149" s="209" t="s">
        <v>19</v>
      </c>
      <c r="N149" s="210" t="s">
        <v>42</v>
      </c>
      <c r="O149" s="86"/>
      <c r="P149" s="211">
        <f>O149*H149</f>
        <v>0</v>
      </c>
      <c r="Q149" s="211">
        <v>0.027109999999999999</v>
      </c>
      <c r="R149" s="211">
        <f>Q149*H149</f>
        <v>0.10844</v>
      </c>
      <c r="S149" s="211">
        <v>0</v>
      </c>
      <c r="T149" s="212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3" t="s">
        <v>139</v>
      </c>
      <c r="AT149" s="213" t="s">
        <v>134</v>
      </c>
      <c r="AU149" s="213" t="s">
        <v>81</v>
      </c>
      <c r="AY149" s="19" t="s">
        <v>132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9" t="s">
        <v>79</v>
      </c>
      <c r="BK149" s="214">
        <f>ROUND(I149*H149,2)</f>
        <v>0</v>
      </c>
      <c r="BL149" s="19" t="s">
        <v>139</v>
      </c>
      <c r="BM149" s="213" t="s">
        <v>206</v>
      </c>
    </row>
    <row r="150" s="2" customFormat="1">
      <c r="A150" s="40"/>
      <c r="B150" s="41"/>
      <c r="C150" s="42"/>
      <c r="D150" s="215" t="s">
        <v>141</v>
      </c>
      <c r="E150" s="42"/>
      <c r="F150" s="216" t="s">
        <v>207</v>
      </c>
      <c r="G150" s="42"/>
      <c r="H150" s="42"/>
      <c r="I150" s="217"/>
      <c r="J150" s="42"/>
      <c r="K150" s="42"/>
      <c r="L150" s="46"/>
      <c r="M150" s="218"/>
      <c r="N150" s="219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141</v>
      </c>
      <c r="AU150" s="19" t="s">
        <v>81</v>
      </c>
    </row>
    <row r="151" s="2" customFormat="1">
      <c r="A151" s="40"/>
      <c r="B151" s="41"/>
      <c r="C151" s="42"/>
      <c r="D151" s="220" t="s">
        <v>143</v>
      </c>
      <c r="E151" s="42"/>
      <c r="F151" s="221" t="s">
        <v>208</v>
      </c>
      <c r="G151" s="42"/>
      <c r="H151" s="42"/>
      <c r="I151" s="217"/>
      <c r="J151" s="42"/>
      <c r="K151" s="42"/>
      <c r="L151" s="46"/>
      <c r="M151" s="218"/>
      <c r="N151" s="219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143</v>
      </c>
      <c r="AU151" s="19" t="s">
        <v>81</v>
      </c>
    </row>
    <row r="152" s="2" customFormat="1">
      <c r="A152" s="40"/>
      <c r="B152" s="41"/>
      <c r="C152" s="42"/>
      <c r="D152" s="215" t="s">
        <v>145</v>
      </c>
      <c r="E152" s="42"/>
      <c r="F152" s="222" t="s">
        <v>209</v>
      </c>
      <c r="G152" s="42"/>
      <c r="H152" s="42"/>
      <c r="I152" s="217"/>
      <c r="J152" s="42"/>
      <c r="K152" s="42"/>
      <c r="L152" s="46"/>
      <c r="M152" s="218"/>
      <c r="N152" s="219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145</v>
      </c>
      <c r="AU152" s="19" t="s">
        <v>81</v>
      </c>
    </row>
    <row r="153" s="13" customFormat="1">
      <c r="A153" s="13"/>
      <c r="B153" s="223"/>
      <c r="C153" s="224"/>
      <c r="D153" s="215" t="s">
        <v>147</v>
      </c>
      <c r="E153" s="225" t="s">
        <v>19</v>
      </c>
      <c r="F153" s="226" t="s">
        <v>139</v>
      </c>
      <c r="G153" s="224"/>
      <c r="H153" s="227">
        <v>4</v>
      </c>
      <c r="I153" s="228"/>
      <c r="J153" s="224"/>
      <c r="K153" s="224"/>
      <c r="L153" s="229"/>
      <c r="M153" s="230"/>
      <c r="N153" s="231"/>
      <c r="O153" s="231"/>
      <c r="P153" s="231"/>
      <c r="Q153" s="231"/>
      <c r="R153" s="231"/>
      <c r="S153" s="231"/>
      <c r="T153" s="23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3" t="s">
        <v>147</v>
      </c>
      <c r="AU153" s="233" t="s">
        <v>81</v>
      </c>
      <c r="AV153" s="13" t="s">
        <v>81</v>
      </c>
      <c r="AW153" s="13" t="s">
        <v>32</v>
      </c>
      <c r="AX153" s="13" t="s">
        <v>79</v>
      </c>
      <c r="AY153" s="233" t="s">
        <v>132</v>
      </c>
    </row>
    <row r="154" s="2" customFormat="1" ht="16.5" customHeight="1">
      <c r="A154" s="40"/>
      <c r="B154" s="41"/>
      <c r="C154" s="245" t="s">
        <v>189</v>
      </c>
      <c r="D154" s="245" t="s">
        <v>186</v>
      </c>
      <c r="E154" s="246" t="s">
        <v>210</v>
      </c>
      <c r="F154" s="247" t="s">
        <v>211</v>
      </c>
      <c r="G154" s="248" t="s">
        <v>180</v>
      </c>
      <c r="H154" s="249">
        <v>4</v>
      </c>
      <c r="I154" s="250"/>
      <c r="J154" s="251">
        <f>ROUND(I154*H154,2)</f>
        <v>0</v>
      </c>
      <c r="K154" s="247" t="s">
        <v>138</v>
      </c>
      <c r="L154" s="252"/>
      <c r="M154" s="253" t="s">
        <v>19</v>
      </c>
      <c r="N154" s="254" t="s">
        <v>42</v>
      </c>
      <c r="O154" s="86"/>
      <c r="P154" s="211">
        <f>O154*H154</f>
        <v>0</v>
      </c>
      <c r="Q154" s="211">
        <v>0.053999999999999999</v>
      </c>
      <c r="R154" s="211">
        <f>Q154*H154</f>
        <v>0.216</v>
      </c>
      <c r="S154" s="211">
        <v>0</v>
      </c>
      <c r="T154" s="212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3" t="s">
        <v>189</v>
      </c>
      <c r="AT154" s="213" t="s">
        <v>186</v>
      </c>
      <c r="AU154" s="213" t="s">
        <v>81</v>
      </c>
      <c r="AY154" s="19" t="s">
        <v>132</v>
      </c>
      <c r="BE154" s="214">
        <f>IF(N154="základní",J154,0)</f>
        <v>0</v>
      </c>
      <c r="BF154" s="214">
        <f>IF(N154="snížená",J154,0)</f>
        <v>0</v>
      </c>
      <c r="BG154" s="214">
        <f>IF(N154="zákl. přenesená",J154,0)</f>
        <v>0</v>
      </c>
      <c r="BH154" s="214">
        <f>IF(N154="sníž. přenesená",J154,0)</f>
        <v>0</v>
      </c>
      <c r="BI154" s="214">
        <f>IF(N154="nulová",J154,0)</f>
        <v>0</v>
      </c>
      <c r="BJ154" s="19" t="s">
        <v>79</v>
      </c>
      <c r="BK154" s="214">
        <f>ROUND(I154*H154,2)</f>
        <v>0</v>
      </c>
      <c r="BL154" s="19" t="s">
        <v>139</v>
      </c>
      <c r="BM154" s="213" t="s">
        <v>212</v>
      </c>
    </row>
    <row r="155" s="2" customFormat="1">
      <c r="A155" s="40"/>
      <c r="B155" s="41"/>
      <c r="C155" s="42"/>
      <c r="D155" s="215" t="s">
        <v>141</v>
      </c>
      <c r="E155" s="42"/>
      <c r="F155" s="216" t="s">
        <v>211</v>
      </c>
      <c r="G155" s="42"/>
      <c r="H155" s="42"/>
      <c r="I155" s="217"/>
      <c r="J155" s="42"/>
      <c r="K155" s="42"/>
      <c r="L155" s="46"/>
      <c r="M155" s="218"/>
      <c r="N155" s="219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141</v>
      </c>
      <c r="AU155" s="19" t="s">
        <v>81</v>
      </c>
    </row>
    <row r="156" s="2" customFormat="1" ht="16.5" customHeight="1">
      <c r="A156" s="40"/>
      <c r="B156" s="41"/>
      <c r="C156" s="202" t="s">
        <v>213</v>
      </c>
      <c r="D156" s="202" t="s">
        <v>134</v>
      </c>
      <c r="E156" s="203" t="s">
        <v>214</v>
      </c>
      <c r="F156" s="204" t="s">
        <v>215</v>
      </c>
      <c r="G156" s="205" t="s">
        <v>180</v>
      </c>
      <c r="H156" s="206">
        <v>1</v>
      </c>
      <c r="I156" s="207"/>
      <c r="J156" s="208">
        <f>ROUND(I156*H156,2)</f>
        <v>0</v>
      </c>
      <c r="K156" s="204" t="s">
        <v>19</v>
      </c>
      <c r="L156" s="46"/>
      <c r="M156" s="209" t="s">
        <v>19</v>
      </c>
      <c r="N156" s="210" t="s">
        <v>42</v>
      </c>
      <c r="O156" s="86"/>
      <c r="P156" s="211">
        <f>O156*H156</f>
        <v>0</v>
      </c>
      <c r="Q156" s="211">
        <v>0.95772000000000002</v>
      </c>
      <c r="R156" s="211">
        <f>Q156*H156</f>
        <v>0.95772000000000002</v>
      </c>
      <c r="S156" s="211">
        <v>0</v>
      </c>
      <c r="T156" s="212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3" t="s">
        <v>139</v>
      </c>
      <c r="AT156" s="213" t="s">
        <v>134</v>
      </c>
      <c r="AU156" s="213" t="s">
        <v>81</v>
      </c>
      <c r="AY156" s="19" t="s">
        <v>132</v>
      </c>
      <c r="BE156" s="214">
        <f>IF(N156="základní",J156,0)</f>
        <v>0</v>
      </c>
      <c r="BF156" s="214">
        <f>IF(N156="snížená",J156,0)</f>
        <v>0</v>
      </c>
      <c r="BG156" s="214">
        <f>IF(N156="zákl. přenesená",J156,0)</f>
        <v>0</v>
      </c>
      <c r="BH156" s="214">
        <f>IF(N156="sníž. přenesená",J156,0)</f>
        <v>0</v>
      </c>
      <c r="BI156" s="214">
        <f>IF(N156="nulová",J156,0)</f>
        <v>0</v>
      </c>
      <c r="BJ156" s="19" t="s">
        <v>79</v>
      </c>
      <c r="BK156" s="214">
        <f>ROUND(I156*H156,2)</f>
        <v>0</v>
      </c>
      <c r="BL156" s="19" t="s">
        <v>139</v>
      </c>
      <c r="BM156" s="213" t="s">
        <v>216</v>
      </c>
    </row>
    <row r="157" s="2" customFormat="1">
      <c r="A157" s="40"/>
      <c r="B157" s="41"/>
      <c r="C157" s="42"/>
      <c r="D157" s="215" t="s">
        <v>141</v>
      </c>
      <c r="E157" s="42"/>
      <c r="F157" s="216" t="s">
        <v>215</v>
      </c>
      <c r="G157" s="42"/>
      <c r="H157" s="42"/>
      <c r="I157" s="217"/>
      <c r="J157" s="42"/>
      <c r="K157" s="42"/>
      <c r="L157" s="46"/>
      <c r="M157" s="218"/>
      <c r="N157" s="219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141</v>
      </c>
      <c r="AU157" s="19" t="s">
        <v>81</v>
      </c>
    </row>
    <row r="158" s="2" customFormat="1">
      <c r="A158" s="40"/>
      <c r="B158" s="41"/>
      <c r="C158" s="42"/>
      <c r="D158" s="215" t="s">
        <v>145</v>
      </c>
      <c r="E158" s="42"/>
      <c r="F158" s="222" t="s">
        <v>217</v>
      </c>
      <c r="G158" s="42"/>
      <c r="H158" s="42"/>
      <c r="I158" s="217"/>
      <c r="J158" s="42"/>
      <c r="K158" s="42"/>
      <c r="L158" s="46"/>
      <c r="M158" s="218"/>
      <c r="N158" s="219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145</v>
      </c>
      <c r="AU158" s="19" t="s">
        <v>81</v>
      </c>
    </row>
    <row r="159" s="2" customFormat="1" ht="16.5" customHeight="1">
      <c r="A159" s="40"/>
      <c r="B159" s="41"/>
      <c r="C159" s="245" t="s">
        <v>8</v>
      </c>
      <c r="D159" s="245" t="s">
        <v>186</v>
      </c>
      <c r="E159" s="246" t="s">
        <v>218</v>
      </c>
      <c r="F159" s="247" t="s">
        <v>219</v>
      </c>
      <c r="G159" s="248" t="s">
        <v>180</v>
      </c>
      <c r="H159" s="249">
        <v>1</v>
      </c>
      <c r="I159" s="250"/>
      <c r="J159" s="251">
        <f>ROUND(I159*H159,2)</f>
        <v>0</v>
      </c>
      <c r="K159" s="247" t="s">
        <v>19</v>
      </c>
      <c r="L159" s="252"/>
      <c r="M159" s="253" t="s">
        <v>19</v>
      </c>
      <c r="N159" s="254" t="s">
        <v>42</v>
      </c>
      <c r="O159" s="86"/>
      <c r="P159" s="211">
        <f>O159*H159</f>
        <v>0</v>
      </c>
      <c r="Q159" s="211">
        <v>0.41799999999999998</v>
      </c>
      <c r="R159" s="211">
        <f>Q159*H159</f>
        <v>0.41799999999999998</v>
      </c>
      <c r="S159" s="211">
        <v>0</v>
      </c>
      <c r="T159" s="212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3" t="s">
        <v>189</v>
      </c>
      <c r="AT159" s="213" t="s">
        <v>186</v>
      </c>
      <c r="AU159" s="213" t="s">
        <v>81</v>
      </c>
      <c r="AY159" s="19" t="s">
        <v>132</v>
      </c>
      <c r="BE159" s="214">
        <f>IF(N159="základní",J159,0)</f>
        <v>0</v>
      </c>
      <c r="BF159" s="214">
        <f>IF(N159="snížená",J159,0)</f>
        <v>0</v>
      </c>
      <c r="BG159" s="214">
        <f>IF(N159="zákl. přenesená",J159,0)</f>
        <v>0</v>
      </c>
      <c r="BH159" s="214">
        <f>IF(N159="sníž. přenesená",J159,0)</f>
        <v>0</v>
      </c>
      <c r="BI159" s="214">
        <f>IF(N159="nulová",J159,0)</f>
        <v>0</v>
      </c>
      <c r="BJ159" s="19" t="s">
        <v>79</v>
      </c>
      <c r="BK159" s="214">
        <f>ROUND(I159*H159,2)</f>
        <v>0</v>
      </c>
      <c r="BL159" s="19" t="s">
        <v>139</v>
      </c>
      <c r="BM159" s="213" t="s">
        <v>220</v>
      </c>
    </row>
    <row r="160" s="2" customFormat="1">
      <c r="A160" s="40"/>
      <c r="B160" s="41"/>
      <c r="C160" s="42"/>
      <c r="D160" s="215" t="s">
        <v>141</v>
      </c>
      <c r="E160" s="42"/>
      <c r="F160" s="216" t="s">
        <v>221</v>
      </c>
      <c r="G160" s="42"/>
      <c r="H160" s="42"/>
      <c r="I160" s="217"/>
      <c r="J160" s="42"/>
      <c r="K160" s="42"/>
      <c r="L160" s="46"/>
      <c r="M160" s="218"/>
      <c r="N160" s="219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141</v>
      </c>
      <c r="AU160" s="19" t="s">
        <v>81</v>
      </c>
    </row>
    <row r="161" s="2" customFormat="1">
      <c r="A161" s="40"/>
      <c r="B161" s="41"/>
      <c r="C161" s="42"/>
      <c r="D161" s="215" t="s">
        <v>145</v>
      </c>
      <c r="E161" s="42"/>
      <c r="F161" s="222" t="s">
        <v>222</v>
      </c>
      <c r="G161" s="42"/>
      <c r="H161" s="42"/>
      <c r="I161" s="217"/>
      <c r="J161" s="42"/>
      <c r="K161" s="42"/>
      <c r="L161" s="46"/>
      <c r="M161" s="218"/>
      <c r="N161" s="219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145</v>
      </c>
      <c r="AU161" s="19" t="s">
        <v>81</v>
      </c>
    </row>
    <row r="162" s="2" customFormat="1" ht="16.5" customHeight="1">
      <c r="A162" s="40"/>
      <c r="B162" s="41"/>
      <c r="C162" s="202" t="s">
        <v>223</v>
      </c>
      <c r="D162" s="202" t="s">
        <v>134</v>
      </c>
      <c r="E162" s="203" t="s">
        <v>224</v>
      </c>
      <c r="F162" s="204" t="s">
        <v>225</v>
      </c>
      <c r="G162" s="205" t="s">
        <v>137</v>
      </c>
      <c r="H162" s="206">
        <v>161.63999999999999</v>
      </c>
      <c r="I162" s="207"/>
      <c r="J162" s="208">
        <f>ROUND(I162*H162,2)</f>
        <v>0</v>
      </c>
      <c r="K162" s="204" t="s">
        <v>138</v>
      </c>
      <c r="L162" s="46"/>
      <c r="M162" s="209" t="s">
        <v>19</v>
      </c>
      <c r="N162" s="210" t="s">
        <v>42</v>
      </c>
      <c r="O162" s="86"/>
      <c r="P162" s="211">
        <f>O162*H162</f>
        <v>0</v>
      </c>
      <c r="Q162" s="211">
        <v>0.028570000000000002</v>
      </c>
      <c r="R162" s="211">
        <f>Q162*H162</f>
        <v>4.6180547999999995</v>
      </c>
      <c r="S162" s="211">
        <v>0</v>
      </c>
      <c r="T162" s="212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3" t="s">
        <v>139</v>
      </c>
      <c r="AT162" s="213" t="s">
        <v>134</v>
      </c>
      <c r="AU162" s="213" t="s">
        <v>81</v>
      </c>
      <c r="AY162" s="19" t="s">
        <v>132</v>
      </c>
      <c r="BE162" s="214">
        <f>IF(N162="základní",J162,0)</f>
        <v>0</v>
      </c>
      <c r="BF162" s="214">
        <f>IF(N162="snížená",J162,0)</f>
        <v>0</v>
      </c>
      <c r="BG162" s="214">
        <f>IF(N162="zákl. přenesená",J162,0)</f>
        <v>0</v>
      </c>
      <c r="BH162" s="214">
        <f>IF(N162="sníž. přenesená",J162,0)</f>
        <v>0</v>
      </c>
      <c r="BI162" s="214">
        <f>IF(N162="nulová",J162,0)</f>
        <v>0</v>
      </c>
      <c r="BJ162" s="19" t="s">
        <v>79</v>
      </c>
      <c r="BK162" s="214">
        <f>ROUND(I162*H162,2)</f>
        <v>0</v>
      </c>
      <c r="BL162" s="19" t="s">
        <v>139</v>
      </c>
      <c r="BM162" s="213" t="s">
        <v>226</v>
      </c>
    </row>
    <row r="163" s="2" customFormat="1">
      <c r="A163" s="40"/>
      <c r="B163" s="41"/>
      <c r="C163" s="42"/>
      <c r="D163" s="215" t="s">
        <v>141</v>
      </c>
      <c r="E163" s="42"/>
      <c r="F163" s="216" t="s">
        <v>227</v>
      </c>
      <c r="G163" s="42"/>
      <c r="H163" s="42"/>
      <c r="I163" s="217"/>
      <c r="J163" s="42"/>
      <c r="K163" s="42"/>
      <c r="L163" s="46"/>
      <c r="M163" s="218"/>
      <c r="N163" s="219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141</v>
      </c>
      <c r="AU163" s="19" t="s">
        <v>81</v>
      </c>
    </row>
    <row r="164" s="2" customFormat="1">
      <c r="A164" s="40"/>
      <c r="B164" s="41"/>
      <c r="C164" s="42"/>
      <c r="D164" s="220" t="s">
        <v>143</v>
      </c>
      <c r="E164" s="42"/>
      <c r="F164" s="221" t="s">
        <v>228</v>
      </c>
      <c r="G164" s="42"/>
      <c r="H164" s="42"/>
      <c r="I164" s="217"/>
      <c r="J164" s="42"/>
      <c r="K164" s="42"/>
      <c r="L164" s="46"/>
      <c r="M164" s="218"/>
      <c r="N164" s="219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143</v>
      </c>
      <c r="AU164" s="19" t="s">
        <v>81</v>
      </c>
    </row>
    <row r="165" s="13" customFormat="1">
      <c r="A165" s="13"/>
      <c r="B165" s="223"/>
      <c r="C165" s="224"/>
      <c r="D165" s="215" t="s">
        <v>147</v>
      </c>
      <c r="E165" s="225" t="s">
        <v>19</v>
      </c>
      <c r="F165" s="226" t="s">
        <v>229</v>
      </c>
      <c r="G165" s="224"/>
      <c r="H165" s="227">
        <v>112</v>
      </c>
      <c r="I165" s="228"/>
      <c r="J165" s="224"/>
      <c r="K165" s="224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147</v>
      </c>
      <c r="AU165" s="233" t="s">
        <v>81</v>
      </c>
      <c r="AV165" s="13" t="s">
        <v>81</v>
      </c>
      <c r="AW165" s="13" t="s">
        <v>32</v>
      </c>
      <c r="AX165" s="13" t="s">
        <v>71</v>
      </c>
      <c r="AY165" s="233" t="s">
        <v>132</v>
      </c>
    </row>
    <row r="166" s="13" customFormat="1">
      <c r="A166" s="13"/>
      <c r="B166" s="223"/>
      <c r="C166" s="224"/>
      <c r="D166" s="215" t="s">
        <v>147</v>
      </c>
      <c r="E166" s="225" t="s">
        <v>19</v>
      </c>
      <c r="F166" s="226" t="s">
        <v>230</v>
      </c>
      <c r="G166" s="224"/>
      <c r="H166" s="227">
        <v>12.94</v>
      </c>
      <c r="I166" s="228"/>
      <c r="J166" s="224"/>
      <c r="K166" s="224"/>
      <c r="L166" s="229"/>
      <c r="M166" s="230"/>
      <c r="N166" s="231"/>
      <c r="O166" s="231"/>
      <c r="P166" s="231"/>
      <c r="Q166" s="231"/>
      <c r="R166" s="231"/>
      <c r="S166" s="231"/>
      <c r="T166" s="23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3" t="s">
        <v>147</v>
      </c>
      <c r="AU166" s="233" t="s">
        <v>81</v>
      </c>
      <c r="AV166" s="13" t="s">
        <v>81</v>
      </c>
      <c r="AW166" s="13" t="s">
        <v>32</v>
      </c>
      <c r="AX166" s="13" t="s">
        <v>71</v>
      </c>
      <c r="AY166" s="233" t="s">
        <v>132</v>
      </c>
    </row>
    <row r="167" s="13" customFormat="1">
      <c r="A167" s="13"/>
      <c r="B167" s="223"/>
      <c r="C167" s="224"/>
      <c r="D167" s="215" t="s">
        <v>147</v>
      </c>
      <c r="E167" s="225" t="s">
        <v>19</v>
      </c>
      <c r="F167" s="226" t="s">
        <v>231</v>
      </c>
      <c r="G167" s="224"/>
      <c r="H167" s="227">
        <v>22.920000000000002</v>
      </c>
      <c r="I167" s="228"/>
      <c r="J167" s="224"/>
      <c r="K167" s="224"/>
      <c r="L167" s="229"/>
      <c r="M167" s="230"/>
      <c r="N167" s="231"/>
      <c r="O167" s="231"/>
      <c r="P167" s="231"/>
      <c r="Q167" s="231"/>
      <c r="R167" s="231"/>
      <c r="S167" s="231"/>
      <c r="T167" s="23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3" t="s">
        <v>147</v>
      </c>
      <c r="AU167" s="233" t="s">
        <v>81</v>
      </c>
      <c r="AV167" s="13" t="s">
        <v>81</v>
      </c>
      <c r="AW167" s="13" t="s">
        <v>32</v>
      </c>
      <c r="AX167" s="13" t="s">
        <v>71</v>
      </c>
      <c r="AY167" s="233" t="s">
        <v>132</v>
      </c>
    </row>
    <row r="168" s="13" customFormat="1">
      <c r="A168" s="13"/>
      <c r="B168" s="223"/>
      <c r="C168" s="224"/>
      <c r="D168" s="215" t="s">
        <v>147</v>
      </c>
      <c r="E168" s="225" t="s">
        <v>19</v>
      </c>
      <c r="F168" s="226" t="s">
        <v>232</v>
      </c>
      <c r="G168" s="224"/>
      <c r="H168" s="227">
        <v>13.779999999999999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3" t="s">
        <v>147</v>
      </c>
      <c r="AU168" s="233" t="s">
        <v>81</v>
      </c>
      <c r="AV168" s="13" t="s">
        <v>81</v>
      </c>
      <c r="AW168" s="13" t="s">
        <v>32</v>
      </c>
      <c r="AX168" s="13" t="s">
        <v>71</v>
      </c>
      <c r="AY168" s="233" t="s">
        <v>132</v>
      </c>
    </row>
    <row r="169" s="14" customFormat="1">
      <c r="A169" s="14"/>
      <c r="B169" s="234"/>
      <c r="C169" s="235"/>
      <c r="D169" s="215" t="s">
        <v>147</v>
      </c>
      <c r="E169" s="236" t="s">
        <v>19</v>
      </c>
      <c r="F169" s="237" t="s">
        <v>150</v>
      </c>
      <c r="G169" s="235"/>
      <c r="H169" s="238">
        <v>161.63999999999999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4" t="s">
        <v>147</v>
      </c>
      <c r="AU169" s="244" t="s">
        <v>81</v>
      </c>
      <c r="AV169" s="14" t="s">
        <v>139</v>
      </c>
      <c r="AW169" s="14" t="s">
        <v>32</v>
      </c>
      <c r="AX169" s="14" t="s">
        <v>79</v>
      </c>
      <c r="AY169" s="244" t="s">
        <v>132</v>
      </c>
    </row>
    <row r="170" s="2" customFormat="1" ht="21.75" customHeight="1">
      <c r="A170" s="40"/>
      <c r="B170" s="41"/>
      <c r="C170" s="202" t="s">
        <v>233</v>
      </c>
      <c r="D170" s="202" t="s">
        <v>134</v>
      </c>
      <c r="E170" s="203" t="s">
        <v>234</v>
      </c>
      <c r="F170" s="204" t="s">
        <v>235</v>
      </c>
      <c r="G170" s="205" t="s">
        <v>137</v>
      </c>
      <c r="H170" s="206">
        <v>1462.8199999999999</v>
      </c>
      <c r="I170" s="207"/>
      <c r="J170" s="208">
        <f>ROUND(I170*H170,2)</f>
        <v>0</v>
      </c>
      <c r="K170" s="204" t="s">
        <v>138</v>
      </c>
      <c r="L170" s="46"/>
      <c r="M170" s="209" t="s">
        <v>19</v>
      </c>
      <c r="N170" s="210" t="s">
        <v>42</v>
      </c>
      <c r="O170" s="86"/>
      <c r="P170" s="211">
        <f>O170*H170</f>
        <v>0</v>
      </c>
      <c r="Q170" s="211">
        <v>0</v>
      </c>
      <c r="R170" s="211">
        <f>Q170*H170</f>
        <v>0</v>
      </c>
      <c r="S170" s="211">
        <v>0</v>
      </c>
      <c r="T170" s="212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3" t="s">
        <v>139</v>
      </c>
      <c r="AT170" s="213" t="s">
        <v>134</v>
      </c>
      <c r="AU170" s="213" t="s">
        <v>81</v>
      </c>
      <c r="AY170" s="19" t="s">
        <v>132</v>
      </c>
      <c r="BE170" s="214">
        <f>IF(N170="základní",J170,0)</f>
        <v>0</v>
      </c>
      <c r="BF170" s="214">
        <f>IF(N170="snížená",J170,0)</f>
        <v>0</v>
      </c>
      <c r="BG170" s="214">
        <f>IF(N170="zákl. přenesená",J170,0)</f>
        <v>0</v>
      </c>
      <c r="BH170" s="214">
        <f>IF(N170="sníž. přenesená",J170,0)</f>
        <v>0</v>
      </c>
      <c r="BI170" s="214">
        <f>IF(N170="nulová",J170,0)</f>
        <v>0</v>
      </c>
      <c r="BJ170" s="19" t="s">
        <v>79</v>
      </c>
      <c r="BK170" s="214">
        <f>ROUND(I170*H170,2)</f>
        <v>0</v>
      </c>
      <c r="BL170" s="19" t="s">
        <v>139</v>
      </c>
      <c r="BM170" s="213" t="s">
        <v>236</v>
      </c>
    </row>
    <row r="171" s="2" customFormat="1">
      <c r="A171" s="40"/>
      <c r="B171" s="41"/>
      <c r="C171" s="42"/>
      <c r="D171" s="215" t="s">
        <v>141</v>
      </c>
      <c r="E171" s="42"/>
      <c r="F171" s="216" t="s">
        <v>237</v>
      </c>
      <c r="G171" s="42"/>
      <c r="H171" s="42"/>
      <c r="I171" s="217"/>
      <c r="J171" s="42"/>
      <c r="K171" s="42"/>
      <c r="L171" s="46"/>
      <c r="M171" s="218"/>
      <c r="N171" s="219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141</v>
      </c>
      <c r="AU171" s="19" t="s">
        <v>81</v>
      </c>
    </row>
    <row r="172" s="2" customFormat="1">
      <c r="A172" s="40"/>
      <c r="B172" s="41"/>
      <c r="C172" s="42"/>
      <c r="D172" s="220" t="s">
        <v>143</v>
      </c>
      <c r="E172" s="42"/>
      <c r="F172" s="221" t="s">
        <v>238</v>
      </c>
      <c r="G172" s="42"/>
      <c r="H172" s="42"/>
      <c r="I172" s="217"/>
      <c r="J172" s="42"/>
      <c r="K172" s="42"/>
      <c r="L172" s="46"/>
      <c r="M172" s="218"/>
      <c r="N172" s="219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143</v>
      </c>
      <c r="AU172" s="19" t="s">
        <v>81</v>
      </c>
    </row>
    <row r="173" s="13" customFormat="1">
      <c r="A173" s="13"/>
      <c r="B173" s="223"/>
      <c r="C173" s="224"/>
      <c r="D173" s="215" t="s">
        <v>147</v>
      </c>
      <c r="E173" s="225" t="s">
        <v>19</v>
      </c>
      <c r="F173" s="226" t="s">
        <v>239</v>
      </c>
      <c r="G173" s="224"/>
      <c r="H173" s="227">
        <v>187.80000000000001</v>
      </c>
      <c r="I173" s="228"/>
      <c r="J173" s="224"/>
      <c r="K173" s="224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147</v>
      </c>
      <c r="AU173" s="233" t="s">
        <v>81</v>
      </c>
      <c r="AV173" s="13" t="s">
        <v>81</v>
      </c>
      <c r="AW173" s="13" t="s">
        <v>32</v>
      </c>
      <c r="AX173" s="13" t="s">
        <v>71</v>
      </c>
      <c r="AY173" s="233" t="s">
        <v>132</v>
      </c>
    </row>
    <row r="174" s="13" customFormat="1">
      <c r="A174" s="13"/>
      <c r="B174" s="223"/>
      <c r="C174" s="224"/>
      <c r="D174" s="215" t="s">
        <v>147</v>
      </c>
      <c r="E174" s="225" t="s">
        <v>19</v>
      </c>
      <c r="F174" s="226" t="s">
        <v>240</v>
      </c>
      <c r="G174" s="224"/>
      <c r="H174" s="227">
        <v>521.05999999999995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147</v>
      </c>
      <c r="AU174" s="233" t="s">
        <v>81</v>
      </c>
      <c r="AV174" s="13" t="s">
        <v>81</v>
      </c>
      <c r="AW174" s="13" t="s">
        <v>32</v>
      </c>
      <c r="AX174" s="13" t="s">
        <v>71</v>
      </c>
      <c r="AY174" s="233" t="s">
        <v>132</v>
      </c>
    </row>
    <row r="175" s="13" customFormat="1">
      <c r="A175" s="13"/>
      <c r="B175" s="223"/>
      <c r="C175" s="224"/>
      <c r="D175" s="215" t="s">
        <v>147</v>
      </c>
      <c r="E175" s="225" t="s">
        <v>19</v>
      </c>
      <c r="F175" s="226" t="s">
        <v>241</v>
      </c>
      <c r="G175" s="224"/>
      <c r="H175" s="227">
        <v>187.80000000000001</v>
      </c>
      <c r="I175" s="228"/>
      <c r="J175" s="224"/>
      <c r="K175" s="224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147</v>
      </c>
      <c r="AU175" s="233" t="s">
        <v>81</v>
      </c>
      <c r="AV175" s="13" t="s">
        <v>81</v>
      </c>
      <c r="AW175" s="13" t="s">
        <v>32</v>
      </c>
      <c r="AX175" s="13" t="s">
        <v>71</v>
      </c>
      <c r="AY175" s="233" t="s">
        <v>132</v>
      </c>
    </row>
    <row r="176" s="13" customFormat="1">
      <c r="A176" s="13"/>
      <c r="B176" s="223"/>
      <c r="C176" s="224"/>
      <c r="D176" s="215" t="s">
        <v>147</v>
      </c>
      <c r="E176" s="225" t="s">
        <v>19</v>
      </c>
      <c r="F176" s="226" t="s">
        <v>242</v>
      </c>
      <c r="G176" s="224"/>
      <c r="H176" s="227">
        <v>530.29999999999995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3" t="s">
        <v>147</v>
      </c>
      <c r="AU176" s="233" t="s">
        <v>81</v>
      </c>
      <c r="AV176" s="13" t="s">
        <v>81</v>
      </c>
      <c r="AW176" s="13" t="s">
        <v>32</v>
      </c>
      <c r="AX176" s="13" t="s">
        <v>71</v>
      </c>
      <c r="AY176" s="233" t="s">
        <v>132</v>
      </c>
    </row>
    <row r="177" s="13" customFormat="1">
      <c r="A177" s="13"/>
      <c r="B177" s="223"/>
      <c r="C177" s="224"/>
      <c r="D177" s="215" t="s">
        <v>147</v>
      </c>
      <c r="E177" s="225" t="s">
        <v>19</v>
      </c>
      <c r="F177" s="226" t="s">
        <v>231</v>
      </c>
      <c r="G177" s="224"/>
      <c r="H177" s="227">
        <v>22.920000000000002</v>
      </c>
      <c r="I177" s="228"/>
      <c r="J177" s="224"/>
      <c r="K177" s="224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147</v>
      </c>
      <c r="AU177" s="233" t="s">
        <v>81</v>
      </c>
      <c r="AV177" s="13" t="s">
        <v>81</v>
      </c>
      <c r="AW177" s="13" t="s">
        <v>32</v>
      </c>
      <c r="AX177" s="13" t="s">
        <v>71</v>
      </c>
      <c r="AY177" s="233" t="s">
        <v>132</v>
      </c>
    </row>
    <row r="178" s="13" customFormat="1">
      <c r="A178" s="13"/>
      <c r="B178" s="223"/>
      <c r="C178" s="224"/>
      <c r="D178" s="215" t="s">
        <v>147</v>
      </c>
      <c r="E178" s="225" t="s">
        <v>19</v>
      </c>
      <c r="F178" s="226" t="s">
        <v>230</v>
      </c>
      <c r="G178" s="224"/>
      <c r="H178" s="227">
        <v>12.94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3" t="s">
        <v>147</v>
      </c>
      <c r="AU178" s="233" t="s">
        <v>81</v>
      </c>
      <c r="AV178" s="13" t="s">
        <v>81</v>
      </c>
      <c r="AW178" s="13" t="s">
        <v>32</v>
      </c>
      <c r="AX178" s="13" t="s">
        <v>71</v>
      </c>
      <c r="AY178" s="233" t="s">
        <v>132</v>
      </c>
    </row>
    <row r="179" s="14" customFormat="1">
      <c r="A179" s="14"/>
      <c r="B179" s="234"/>
      <c r="C179" s="235"/>
      <c r="D179" s="215" t="s">
        <v>147</v>
      </c>
      <c r="E179" s="236" t="s">
        <v>19</v>
      </c>
      <c r="F179" s="237" t="s">
        <v>150</v>
      </c>
      <c r="G179" s="235"/>
      <c r="H179" s="238">
        <v>1462.8199999999999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4" t="s">
        <v>147</v>
      </c>
      <c r="AU179" s="244" t="s">
        <v>81</v>
      </c>
      <c r="AV179" s="14" t="s">
        <v>139</v>
      </c>
      <c r="AW179" s="14" t="s">
        <v>32</v>
      </c>
      <c r="AX179" s="14" t="s">
        <v>79</v>
      </c>
      <c r="AY179" s="244" t="s">
        <v>132</v>
      </c>
    </row>
    <row r="180" s="2" customFormat="1" ht="16.5" customHeight="1">
      <c r="A180" s="40"/>
      <c r="B180" s="41"/>
      <c r="C180" s="245" t="s">
        <v>243</v>
      </c>
      <c r="D180" s="245" t="s">
        <v>186</v>
      </c>
      <c r="E180" s="246" t="s">
        <v>244</v>
      </c>
      <c r="F180" s="247" t="s">
        <v>245</v>
      </c>
      <c r="G180" s="248" t="s">
        <v>137</v>
      </c>
      <c r="H180" s="249">
        <v>1609.1020000000001</v>
      </c>
      <c r="I180" s="250"/>
      <c r="J180" s="251">
        <f>ROUND(I180*H180,2)</f>
        <v>0</v>
      </c>
      <c r="K180" s="247" t="s">
        <v>19</v>
      </c>
      <c r="L180" s="252"/>
      <c r="M180" s="253" t="s">
        <v>19</v>
      </c>
      <c r="N180" s="254" t="s">
        <v>42</v>
      </c>
      <c r="O180" s="86"/>
      <c r="P180" s="211">
        <f>O180*H180</f>
        <v>0</v>
      </c>
      <c r="Q180" s="211">
        <v>0</v>
      </c>
      <c r="R180" s="211">
        <f>Q180*H180</f>
        <v>0</v>
      </c>
      <c r="S180" s="211">
        <v>0</v>
      </c>
      <c r="T180" s="212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3" t="s">
        <v>189</v>
      </c>
      <c r="AT180" s="213" t="s">
        <v>186</v>
      </c>
      <c r="AU180" s="213" t="s">
        <v>81</v>
      </c>
      <c r="AY180" s="19" t="s">
        <v>132</v>
      </c>
      <c r="BE180" s="214">
        <f>IF(N180="základní",J180,0)</f>
        <v>0</v>
      </c>
      <c r="BF180" s="214">
        <f>IF(N180="snížená",J180,0)</f>
        <v>0</v>
      </c>
      <c r="BG180" s="214">
        <f>IF(N180="zákl. přenesená",J180,0)</f>
        <v>0</v>
      </c>
      <c r="BH180" s="214">
        <f>IF(N180="sníž. přenesená",J180,0)</f>
        <v>0</v>
      </c>
      <c r="BI180" s="214">
        <f>IF(N180="nulová",J180,0)</f>
        <v>0</v>
      </c>
      <c r="BJ180" s="19" t="s">
        <v>79</v>
      </c>
      <c r="BK180" s="214">
        <f>ROUND(I180*H180,2)</f>
        <v>0</v>
      </c>
      <c r="BL180" s="19" t="s">
        <v>139</v>
      </c>
      <c r="BM180" s="213" t="s">
        <v>246</v>
      </c>
    </row>
    <row r="181" s="2" customFormat="1">
      <c r="A181" s="40"/>
      <c r="B181" s="41"/>
      <c r="C181" s="42"/>
      <c r="D181" s="215" t="s">
        <v>141</v>
      </c>
      <c r="E181" s="42"/>
      <c r="F181" s="216" t="s">
        <v>245</v>
      </c>
      <c r="G181" s="42"/>
      <c r="H181" s="42"/>
      <c r="I181" s="217"/>
      <c r="J181" s="42"/>
      <c r="K181" s="42"/>
      <c r="L181" s="46"/>
      <c r="M181" s="218"/>
      <c r="N181" s="219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141</v>
      </c>
      <c r="AU181" s="19" t="s">
        <v>81</v>
      </c>
    </row>
    <row r="182" s="13" customFormat="1">
      <c r="A182" s="13"/>
      <c r="B182" s="223"/>
      <c r="C182" s="224"/>
      <c r="D182" s="215" t="s">
        <v>147</v>
      </c>
      <c r="E182" s="224"/>
      <c r="F182" s="226" t="s">
        <v>247</v>
      </c>
      <c r="G182" s="224"/>
      <c r="H182" s="227">
        <v>1609.1020000000001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3" t="s">
        <v>147</v>
      </c>
      <c r="AU182" s="233" t="s">
        <v>81</v>
      </c>
      <c r="AV182" s="13" t="s">
        <v>81</v>
      </c>
      <c r="AW182" s="13" t="s">
        <v>4</v>
      </c>
      <c r="AX182" s="13" t="s">
        <v>79</v>
      </c>
      <c r="AY182" s="233" t="s">
        <v>132</v>
      </c>
    </row>
    <row r="183" s="12" customFormat="1" ht="22.8" customHeight="1">
      <c r="A183" s="12"/>
      <c r="B183" s="186"/>
      <c r="C183" s="187"/>
      <c r="D183" s="188" t="s">
        <v>70</v>
      </c>
      <c r="E183" s="200" t="s">
        <v>139</v>
      </c>
      <c r="F183" s="200" t="s">
        <v>248</v>
      </c>
      <c r="G183" s="187"/>
      <c r="H183" s="187"/>
      <c r="I183" s="190"/>
      <c r="J183" s="201">
        <f>BK183</f>
        <v>0</v>
      </c>
      <c r="K183" s="187"/>
      <c r="L183" s="192"/>
      <c r="M183" s="193"/>
      <c r="N183" s="194"/>
      <c r="O183" s="194"/>
      <c r="P183" s="195">
        <f>SUM(P184:P197)</f>
        <v>0</v>
      </c>
      <c r="Q183" s="194"/>
      <c r="R183" s="195">
        <f>SUM(R184:R197)</f>
        <v>0.37162319999999999</v>
      </c>
      <c r="S183" s="194"/>
      <c r="T183" s="196">
        <f>SUM(T184:T197)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97" t="s">
        <v>79</v>
      </c>
      <c r="AT183" s="198" t="s">
        <v>70</v>
      </c>
      <c r="AU183" s="198" t="s">
        <v>79</v>
      </c>
      <c r="AY183" s="197" t="s">
        <v>132</v>
      </c>
      <c r="BK183" s="199">
        <f>SUM(BK184:BK197)</f>
        <v>0</v>
      </c>
    </row>
    <row r="184" s="2" customFormat="1" ht="16.5" customHeight="1">
      <c r="A184" s="40"/>
      <c r="B184" s="41"/>
      <c r="C184" s="202" t="s">
        <v>249</v>
      </c>
      <c r="D184" s="202" t="s">
        <v>134</v>
      </c>
      <c r="E184" s="203" t="s">
        <v>250</v>
      </c>
      <c r="F184" s="204" t="s">
        <v>251</v>
      </c>
      <c r="G184" s="205" t="s">
        <v>137</v>
      </c>
      <c r="H184" s="206">
        <v>27.969000000000001</v>
      </c>
      <c r="I184" s="207"/>
      <c r="J184" s="208">
        <f>ROUND(I184*H184,2)</f>
        <v>0</v>
      </c>
      <c r="K184" s="204" t="s">
        <v>138</v>
      </c>
      <c r="L184" s="46"/>
      <c r="M184" s="209" t="s">
        <v>19</v>
      </c>
      <c r="N184" s="210" t="s">
        <v>42</v>
      </c>
      <c r="O184" s="86"/>
      <c r="P184" s="211">
        <f>O184*H184</f>
        <v>0</v>
      </c>
      <c r="Q184" s="211">
        <v>0</v>
      </c>
      <c r="R184" s="211">
        <f>Q184*H184</f>
        <v>0</v>
      </c>
      <c r="S184" s="211">
        <v>0</v>
      </c>
      <c r="T184" s="212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3" t="s">
        <v>139</v>
      </c>
      <c r="AT184" s="213" t="s">
        <v>134</v>
      </c>
      <c r="AU184" s="213" t="s">
        <v>81</v>
      </c>
      <c r="AY184" s="19" t="s">
        <v>132</v>
      </c>
      <c r="BE184" s="214">
        <f>IF(N184="základní",J184,0)</f>
        <v>0</v>
      </c>
      <c r="BF184" s="214">
        <f>IF(N184="snížená",J184,0)</f>
        <v>0</v>
      </c>
      <c r="BG184" s="214">
        <f>IF(N184="zákl. přenesená",J184,0)</f>
        <v>0</v>
      </c>
      <c r="BH184" s="214">
        <f>IF(N184="sníž. přenesená",J184,0)</f>
        <v>0</v>
      </c>
      <c r="BI184" s="214">
        <f>IF(N184="nulová",J184,0)</f>
        <v>0</v>
      </c>
      <c r="BJ184" s="19" t="s">
        <v>79</v>
      </c>
      <c r="BK184" s="214">
        <f>ROUND(I184*H184,2)</f>
        <v>0</v>
      </c>
      <c r="BL184" s="19" t="s">
        <v>139</v>
      </c>
      <c r="BM184" s="213" t="s">
        <v>252</v>
      </c>
    </row>
    <row r="185" s="2" customFormat="1">
      <c r="A185" s="40"/>
      <c r="B185" s="41"/>
      <c r="C185" s="42"/>
      <c r="D185" s="215" t="s">
        <v>141</v>
      </c>
      <c r="E185" s="42"/>
      <c r="F185" s="216" t="s">
        <v>253</v>
      </c>
      <c r="G185" s="42"/>
      <c r="H185" s="42"/>
      <c r="I185" s="217"/>
      <c r="J185" s="42"/>
      <c r="K185" s="42"/>
      <c r="L185" s="46"/>
      <c r="M185" s="218"/>
      <c r="N185" s="219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141</v>
      </c>
      <c r="AU185" s="19" t="s">
        <v>81</v>
      </c>
    </row>
    <row r="186" s="2" customFormat="1">
      <c r="A186" s="40"/>
      <c r="B186" s="41"/>
      <c r="C186" s="42"/>
      <c r="D186" s="220" t="s">
        <v>143</v>
      </c>
      <c r="E186" s="42"/>
      <c r="F186" s="221" t="s">
        <v>254</v>
      </c>
      <c r="G186" s="42"/>
      <c r="H186" s="42"/>
      <c r="I186" s="217"/>
      <c r="J186" s="42"/>
      <c r="K186" s="42"/>
      <c r="L186" s="46"/>
      <c r="M186" s="218"/>
      <c r="N186" s="219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143</v>
      </c>
      <c r="AU186" s="19" t="s">
        <v>81</v>
      </c>
    </row>
    <row r="187" s="13" customFormat="1">
      <c r="A187" s="13"/>
      <c r="B187" s="223"/>
      <c r="C187" s="224"/>
      <c r="D187" s="215" t="s">
        <v>147</v>
      </c>
      <c r="E187" s="225" t="s">
        <v>19</v>
      </c>
      <c r="F187" s="226" t="s">
        <v>255</v>
      </c>
      <c r="G187" s="224"/>
      <c r="H187" s="227">
        <v>27.969000000000001</v>
      </c>
      <c r="I187" s="228"/>
      <c r="J187" s="224"/>
      <c r="K187" s="224"/>
      <c r="L187" s="229"/>
      <c r="M187" s="230"/>
      <c r="N187" s="231"/>
      <c r="O187" s="231"/>
      <c r="P187" s="231"/>
      <c r="Q187" s="231"/>
      <c r="R187" s="231"/>
      <c r="S187" s="231"/>
      <c r="T187" s="23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3" t="s">
        <v>147</v>
      </c>
      <c r="AU187" s="233" t="s">
        <v>81</v>
      </c>
      <c r="AV187" s="13" t="s">
        <v>81</v>
      </c>
      <c r="AW187" s="13" t="s">
        <v>32</v>
      </c>
      <c r="AX187" s="13" t="s">
        <v>71</v>
      </c>
      <c r="AY187" s="233" t="s">
        <v>132</v>
      </c>
    </row>
    <row r="188" s="14" customFormat="1">
      <c r="A188" s="14"/>
      <c r="B188" s="234"/>
      <c r="C188" s="235"/>
      <c r="D188" s="215" t="s">
        <v>147</v>
      </c>
      <c r="E188" s="236" t="s">
        <v>19</v>
      </c>
      <c r="F188" s="237" t="s">
        <v>150</v>
      </c>
      <c r="G188" s="235"/>
      <c r="H188" s="238">
        <v>27.969000000000001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4" t="s">
        <v>147</v>
      </c>
      <c r="AU188" s="244" t="s">
        <v>81</v>
      </c>
      <c r="AV188" s="14" t="s">
        <v>139</v>
      </c>
      <c r="AW188" s="14" t="s">
        <v>32</v>
      </c>
      <c r="AX188" s="14" t="s">
        <v>79</v>
      </c>
      <c r="AY188" s="244" t="s">
        <v>132</v>
      </c>
    </row>
    <row r="189" s="2" customFormat="1" ht="24.15" customHeight="1">
      <c r="A189" s="40"/>
      <c r="B189" s="41"/>
      <c r="C189" s="245" t="s">
        <v>256</v>
      </c>
      <c r="D189" s="245" t="s">
        <v>186</v>
      </c>
      <c r="E189" s="246" t="s">
        <v>257</v>
      </c>
      <c r="F189" s="247" t="s">
        <v>258</v>
      </c>
      <c r="G189" s="248" t="s">
        <v>137</v>
      </c>
      <c r="H189" s="249">
        <v>28.808</v>
      </c>
      <c r="I189" s="250"/>
      <c r="J189" s="251">
        <f>ROUND(I189*H189,2)</f>
        <v>0</v>
      </c>
      <c r="K189" s="247" t="s">
        <v>138</v>
      </c>
      <c r="L189" s="252"/>
      <c r="M189" s="253" t="s">
        <v>19</v>
      </c>
      <c r="N189" s="254" t="s">
        <v>42</v>
      </c>
      <c r="O189" s="86"/>
      <c r="P189" s="211">
        <f>O189*H189</f>
        <v>0</v>
      </c>
      <c r="Q189" s="211">
        <v>0.0129</v>
      </c>
      <c r="R189" s="211">
        <f>Q189*H189</f>
        <v>0.37162319999999999</v>
      </c>
      <c r="S189" s="211">
        <v>0</v>
      </c>
      <c r="T189" s="212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3" t="s">
        <v>189</v>
      </c>
      <c r="AT189" s="213" t="s">
        <v>186</v>
      </c>
      <c r="AU189" s="213" t="s">
        <v>81</v>
      </c>
      <c r="AY189" s="19" t="s">
        <v>132</v>
      </c>
      <c r="BE189" s="214">
        <f>IF(N189="základní",J189,0)</f>
        <v>0</v>
      </c>
      <c r="BF189" s="214">
        <f>IF(N189="snížená",J189,0)</f>
        <v>0</v>
      </c>
      <c r="BG189" s="214">
        <f>IF(N189="zákl. přenesená",J189,0)</f>
        <v>0</v>
      </c>
      <c r="BH189" s="214">
        <f>IF(N189="sníž. přenesená",J189,0)</f>
        <v>0</v>
      </c>
      <c r="BI189" s="214">
        <f>IF(N189="nulová",J189,0)</f>
        <v>0</v>
      </c>
      <c r="BJ189" s="19" t="s">
        <v>79</v>
      </c>
      <c r="BK189" s="214">
        <f>ROUND(I189*H189,2)</f>
        <v>0</v>
      </c>
      <c r="BL189" s="19" t="s">
        <v>139</v>
      </c>
      <c r="BM189" s="213" t="s">
        <v>259</v>
      </c>
    </row>
    <row r="190" s="2" customFormat="1">
      <c r="A190" s="40"/>
      <c r="B190" s="41"/>
      <c r="C190" s="42"/>
      <c r="D190" s="215" t="s">
        <v>141</v>
      </c>
      <c r="E190" s="42"/>
      <c r="F190" s="216" t="s">
        <v>258</v>
      </c>
      <c r="G190" s="42"/>
      <c r="H190" s="42"/>
      <c r="I190" s="217"/>
      <c r="J190" s="42"/>
      <c r="K190" s="42"/>
      <c r="L190" s="46"/>
      <c r="M190" s="218"/>
      <c r="N190" s="219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141</v>
      </c>
      <c r="AU190" s="19" t="s">
        <v>81</v>
      </c>
    </row>
    <row r="191" s="13" customFormat="1">
      <c r="A191" s="13"/>
      <c r="B191" s="223"/>
      <c r="C191" s="224"/>
      <c r="D191" s="215" t="s">
        <v>147</v>
      </c>
      <c r="E191" s="224"/>
      <c r="F191" s="226" t="s">
        <v>260</v>
      </c>
      <c r="G191" s="224"/>
      <c r="H191" s="227">
        <v>28.808</v>
      </c>
      <c r="I191" s="228"/>
      <c r="J191" s="224"/>
      <c r="K191" s="224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147</v>
      </c>
      <c r="AU191" s="233" t="s">
        <v>81</v>
      </c>
      <c r="AV191" s="13" t="s">
        <v>81</v>
      </c>
      <c r="AW191" s="13" t="s">
        <v>4</v>
      </c>
      <c r="AX191" s="13" t="s">
        <v>79</v>
      </c>
      <c r="AY191" s="233" t="s">
        <v>132</v>
      </c>
    </row>
    <row r="192" s="2" customFormat="1" ht="21.75" customHeight="1">
      <c r="A192" s="40"/>
      <c r="B192" s="41"/>
      <c r="C192" s="202" t="s">
        <v>261</v>
      </c>
      <c r="D192" s="202" t="s">
        <v>134</v>
      </c>
      <c r="E192" s="203" t="s">
        <v>262</v>
      </c>
      <c r="F192" s="204" t="s">
        <v>263</v>
      </c>
      <c r="G192" s="205" t="s">
        <v>137</v>
      </c>
      <c r="H192" s="206">
        <v>183.78</v>
      </c>
      <c r="I192" s="207"/>
      <c r="J192" s="208">
        <f>ROUND(I192*H192,2)</f>
        <v>0</v>
      </c>
      <c r="K192" s="204" t="s">
        <v>138</v>
      </c>
      <c r="L192" s="46"/>
      <c r="M192" s="209" t="s">
        <v>19</v>
      </c>
      <c r="N192" s="210" t="s">
        <v>42</v>
      </c>
      <c r="O192" s="86"/>
      <c r="P192" s="211">
        <f>O192*H192</f>
        <v>0</v>
      </c>
      <c r="Q192" s="211">
        <v>0</v>
      </c>
      <c r="R192" s="211">
        <f>Q192*H192</f>
        <v>0</v>
      </c>
      <c r="S192" s="211">
        <v>0</v>
      </c>
      <c r="T192" s="212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3" t="s">
        <v>139</v>
      </c>
      <c r="AT192" s="213" t="s">
        <v>134</v>
      </c>
      <c r="AU192" s="213" t="s">
        <v>81</v>
      </c>
      <c r="AY192" s="19" t="s">
        <v>132</v>
      </c>
      <c r="BE192" s="214">
        <f>IF(N192="základní",J192,0)</f>
        <v>0</v>
      </c>
      <c r="BF192" s="214">
        <f>IF(N192="snížená",J192,0)</f>
        <v>0</v>
      </c>
      <c r="BG192" s="214">
        <f>IF(N192="zákl. přenesená",J192,0)</f>
        <v>0</v>
      </c>
      <c r="BH192" s="214">
        <f>IF(N192="sníž. přenesená",J192,0)</f>
        <v>0</v>
      </c>
      <c r="BI192" s="214">
        <f>IF(N192="nulová",J192,0)</f>
        <v>0</v>
      </c>
      <c r="BJ192" s="19" t="s">
        <v>79</v>
      </c>
      <c r="BK192" s="214">
        <f>ROUND(I192*H192,2)</f>
        <v>0</v>
      </c>
      <c r="BL192" s="19" t="s">
        <v>139</v>
      </c>
      <c r="BM192" s="213" t="s">
        <v>264</v>
      </c>
    </row>
    <row r="193" s="2" customFormat="1">
      <c r="A193" s="40"/>
      <c r="B193" s="41"/>
      <c r="C193" s="42"/>
      <c r="D193" s="215" t="s">
        <v>141</v>
      </c>
      <c r="E193" s="42"/>
      <c r="F193" s="216" t="s">
        <v>265</v>
      </c>
      <c r="G193" s="42"/>
      <c r="H193" s="42"/>
      <c r="I193" s="217"/>
      <c r="J193" s="42"/>
      <c r="K193" s="42"/>
      <c r="L193" s="46"/>
      <c r="M193" s="218"/>
      <c r="N193" s="219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141</v>
      </c>
      <c r="AU193" s="19" t="s">
        <v>81</v>
      </c>
    </row>
    <row r="194" s="2" customFormat="1">
      <c r="A194" s="40"/>
      <c r="B194" s="41"/>
      <c r="C194" s="42"/>
      <c r="D194" s="220" t="s">
        <v>143</v>
      </c>
      <c r="E194" s="42"/>
      <c r="F194" s="221" t="s">
        <v>266</v>
      </c>
      <c r="G194" s="42"/>
      <c r="H194" s="42"/>
      <c r="I194" s="217"/>
      <c r="J194" s="42"/>
      <c r="K194" s="42"/>
      <c r="L194" s="46"/>
      <c r="M194" s="218"/>
      <c r="N194" s="219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143</v>
      </c>
      <c r="AU194" s="19" t="s">
        <v>81</v>
      </c>
    </row>
    <row r="195" s="13" customFormat="1">
      <c r="A195" s="13"/>
      <c r="B195" s="223"/>
      <c r="C195" s="224"/>
      <c r="D195" s="215" t="s">
        <v>147</v>
      </c>
      <c r="E195" s="225" t="s">
        <v>19</v>
      </c>
      <c r="F195" s="226" t="s">
        <v>267</v>
      </c>
      <c r="G195" s="224"/>
      <c r="H195" s="227">
        <v>168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3" t="s">
        <v>147</v>
      </c>
      <c r="AU195" s="233" t="s">
        <v>81</v>
      </c>
      <c r="AV195" s="13" t="s">
        <v>81</v>
      </c>
      <c r="AW195" s="13" t="s">
        <v>32</v>
      </c>
      <c r="AX195" s="13" t="s">
        <v>71</v>
      </c>
      <c r="AY195" s="233" t="s">
        <v>132</v>
      </c>
    </row>
    <row r="196" s="13" customFormat="1">
      <c r="A196" s="13"/>
      <c r="B196" s="223"/>
      <c r="C196" s="224"/>
      <c r="D196" s="215" t="s">
        <v>147</v>
      </c>
      <c r="E196" s="225" t="s">
        <v>19</v>
      </c>
      <c r="F196" s="226" t="s">
        <v>268</v>
      </c>
      <c r="G196" s="224"/>
      <c r="H196" s="227">
        <v>15.779999999999999</v>
      </c>
      <c r="I196" s="228"/>
      <c r="J196" s="224"/>
      <c r="K196" s="224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147</v>
      </c>
      <c r="AU196" s="233" t="s">
        <v>81</v>
      </c>
      <c r="AV196" s="13" t="s">
        <v>81</v>
      </c>
      <c r="AW196" s="13" t="s">
        <v>32</v>
      </c>
      <c r="AX196" s="13" t="s">
        <v>71</v>
      </c>
      <c r="AY196" s="233" t="s">
        <v>132</v>
      </c>
    </row>
    <row r="197" s="14" customFormat="1">
      <c r="A197" s="14"/>
      <c r="B197" s="234"/>
      <c r="C197" s="235"/>
      <c r="D197" s="215" t="s">
        <v>147</v>
      </c>
      <c r="E197" s="236" t="s">
        <v>19</v>
      </c>
      <c r="F197" s="237" t="s">
        <v>150</v>
      </c>
      <c r="G197" s="235"/>
      <c r="H197" s="238">
        <v>183.78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4" t="s">
        <v>147</v>
      </c>
      <c r="AU197" s="244" t="s">
        <v>81</v>
      </c>
      <c r="AV197" s="14" t="s">
        <v>139</v>
      </c>
      <c r="AW197" s="14" t="s">
        <v>32</v>
      </c>
      <c r="AX197" s="14" t="s">
        <v>79</v>
      </c>
      <c r="AY197" s="244" t="s">
        <v>132</v>
      </c>
    </row>
    <row r="198" s="12" customFormat="1" ht="22.8" customHeight="1">
      <c r="A198" s="12"/>
      <c r="B198" s="186"/>
      <c r="C198" s="187"/>
      <c r="D198" s="188" t="s">
        <v>70</v>
      </c>
      <c r="E198" s="200" t="s">
        <v>177</v>
      </c>
      <c r="F198" s="200" t="s">
        <v>269</v>
      </c>
      <c r="G198" s="187"/>
      <c r="H198" s="187"/>
      <c r="I198" s="190"/>
      <c r="J198" s="201">
        <f>BK198</f>
        <v>0</v>
      </c>
      <c r="K198" s="187"/>
      <c r="L198" s="192"/>
      <c r="M198" s="193"/>
      <c r="N198" s="194"/>
      <c r="O198" s="194"/>
      <c r="P198" s="195">
        <f>SUM(P199:P204)</f>
        <v>0</v>
      </c>
      <c r="Q198" s="194"/>
      <c r="R198" s="195">
        <f>SUM(R199:R204)</f>
        <v>16.172639999999998</v>
      </c>
      <c r="S198" s="194"/>
      <c r="T198" s="196">
        <f>SUM(T199:T204)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97" t="s">
        <v>79</v>
      </c>
      <c r="AT198" s="198" t="s">
        <v>70</v>
      </c>
      <c r="AU198" s="198" t="s">
        <v>79</v>
      </c>
      <c r="AY198" s="197" t="s">
        <v>132</v>
      </c>
      <c r="BK198" s="199">
        <f>SUM(BK199:BK204)</f>
        <v>0</v>
      </c>
    </row>
    <row r="199" s="2" customFormat="1" ht="21.75" customHeight="1">
      <c r="A199" s="40"/>
      <c r="B199" s="41"/>
      <c r="C199" s="202" t="s">
        <v>7</v>
      </c>
      <c r="D199" s="202" t="s">
        <v>134</v>
      </c>
      <c r="E199" s="203" t="s">
        <v>270</v>
      </c>
      <c r="F199" s="204" t="s">
        <v>271</v>
      </c>
      <c r="G199" s="205" t="s">
        <v>137</v>
      </c>
      <c r="H199" s="206">
        <v>183.78</v>
      </c>
      <c r="I199" s="207"/>
      <c r="J199" s="208">
        <f>ROUND(I199*H199,2)</f>
        <v>0</v>
      </c>
      <c r="K199" s="204" t="s">
        <v>19</v>
      </c>
      <c r="L199" s="46"/>
      <c r="M199" s="209" t="s">
        <v>19</v>
      </c>
      <c r="N199" s="210" t="s">
        <v>42</v>
      </c>
      <c r="O199" s="86"/>
      <c r="P199" s="211">
        <f>O199*H199</f>
        <v>0</v>
      </c>
      <c r="Q199" s="211">
        <v>0.087999999999999995</v>
      </c>
      <c r="R199" s="211">
        <f>Q199*H199</f>
        <v>16.172639999999998</v>
      </c>
      <c r="S199" s="211">
        <v>0</v>
      </c>
      <c r="T199" s="212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3" t="s">
        <v>139</v>
      </c>
      <c r="AT199" s="213" t="s">
        <v>134</v>
      </c>
      <c r="AU199" s="213" t="s">
        <v>81</v>
      </c>
      <c r="AY199" s="19" t="s">
        <v>132</v>
      </c>
      <c r="BE199" s="214">
        <f>IF(N199="základní",J199,0)</f>
        <v>0</v>
      </c>
      <c r="BF199" s="214">
        <f>IF(N199="snížená",J199,0)</f>
        <v>0</v>
      </c>
      <c r="BG199" s="214">
        <f>IF(N199="zákl. přenesená",J199,0)</f>
        <v>0</v>
      </c>
      <c r="BH199" s="214">
        <f>IF(N199="sníž. přenesená",J199,0)</f>
        <v>0</v>
      </c>
      <c r="BI199" s="214">
        <f>IF(N199="nulová",J199,0)</f>
        <v>0</v>
      </c>
      <c r="BJ199" s="19" t="s">
        <v>79</v>
      </c>
      <c r="BK199" s="214">
        <f>ROUND(I199*H199,2)</f>
        <v>0</v>
      </c>
      <c r="BL199" s="19" t="s">
        <v>139</v>
      </c>
      <c r="BM199" s="213" t="s">
        <v>272</v>
      </c>
    </row>
    <row r="200" s="2" customFormat="1">
      <c r="A200" s="40"/>
      <c r="B200" s="41"/>
      <c r="C200" s="42"/>
      <c r="D200" s="215" t="s">
        <v>141</v>
      </c>
      <c r="E200" s="42"/>
      <c r="F200" s="216" t="s">
        <v>273</v>
      </c>
      <c r="G200" s="42"/>
      <c r="H200" s="42"/>
      <c r="I200" s="217"/>
      <c r="J200" s="42"/>
      <c r="K200" s="42"/>
      <c r="L200" s="46"/>
      <c r="M200" s="218"/>
      <c r="N200" s="219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141</v>
      </c>
      <c r="AU200" s="19" t="s">
        <v>81</v>
      </c>
    </row>
    <row r="201" s="2" customFormat="1">
      <c r="A201" s="40"/>
      <c r="B201" s="41"/>
      <c r="C201" s="42"/>
      <c r="D201" s="215" t="s">
        <v>145</v>
      </c>
      <c r="E201" s="42"/>
      <c r="F201" s="222" t="s">
        <v>274</v>
      </c>
      <c r="G201" s="42"/>
      <c r="H201" s="42"/>
      <c r="I201" s="217"/>
      <c r="J201" s="42"/>
      <c r="K201" s="42"/>
      <c r="L201" s="46"/>
      <c r="M201" s="218"/>
      <c r="N201" s="219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145</v>
      </c>
      <c r="AU201" s="19" t="s">
        <v>81</v>
      </c>
    </row>
    <row r="202" s="13" customFormat="1">
      <c r="A202" s="13"/>
      <c r="B202" s="223"/>
      <c r="C202" s="224"/>
      <c r="D202" s="215" t="s">
        <v>147</v>
      </c>
      <c r="E202" s="225" t="s">
        <v>19</v>
      </c>
      <c r="F202" s="226" t="s">
        <v>267</v>
      </c>
      <c r="G202" s="224"/>
      <c r="H202" s="227">
        <v>168</v>
      </c>
      <c r="I202" s="228"/>
      <c r="J202" s="224"/>
      <c r="K202" s="224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147</v>
      </c>
      <c r="AU202" s="233" t="s">
        <v>81</v>
      </c>
      <c r="AV202" s="13" t="s">
        <v>81</v>
      </c>
      <c r="AW202" s="13" t="s">
        <v>32</v>
      </c>
      <c r="AX202" s="13" t="s">
        <v>71</v>
      </c>
      <c r="AY202" s="233" t="s">
        <v>132</v>
      </c>
    </row>
    <row r="203" s="13" customFormat="1">
      <c r="A203" s="13"/>
      <c r="B203" s="223"/>
      <c r="C203" s="224"/>
      <c r="D203" s="215" t="s">
        <v>147</v>
      </c>
      <c r="E203" s="225" t="s">
        <v>19</v>
      </c>
      <c r="F203" s="226" t="s">
        <v>268</v>
      </c>
      <c r="G203" s="224"/>
      <c r="H203" s="227">
        <v>15.779999999999999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3" t="s">
        <v>147</v>
      </c>
      <c r="AU203" s="233" t="s">
        <v>81</v>
      </c>
      <c r="AV203" s="13" t="s">
        <v>81</v>
      </c>
      <c r="AW203" s="13" t="s">
        <v>32</v>
      </c>
      <c r="AX203" s="13" t="s">
        <v>71</v>
      </c>
      <c r="AY203" s="233" t="s">
        <v>132</v>
      </c>
    </row>
    <row r="204" s="14" customFormat="1">
      <c r="A204" s="14"/>
      <c r="B204" s="234"/>
      <c r="C204" s="235"/>
      <c r="D204" s="215" t="s">
        <v>147</v>
      </c>
      <c r="E204" s="236" t="s">
        <v>19</v>
      </c>
      <c r="F204" s="237" t="s">
        <v>150</v>
      </c>
      <c r="G204" s="235"/>
      <c r="H204" s="238">
        <v>183.78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4" t="s">
        <v>147</v>
      </c>
      <c r="AU204" s="244" t="s">
        <v>81</v>
      </c>
      <c r="AV204" s="14" t="s">
        <v>139</v>
      </c>
      <c r="AW204" s="14" t="s">
        <v>32</v>
      </c>
      <c r="AX204" s="14" t="s">
        <v>79</v>
      </c>
      <c r="AY204" s="244" t="s">
        <v>132</v>
      </c>
    </row>
    <row r="205" s="12" customFormat="1" ht="22.8" customHeight="1">
      <c r="A205" s="12"/>
      <c r="B205" s="186"/>
      <c r="C205" s="187"/>
      <c r="D205" s="188" t="s">
        <v>70</v>
      </c>
      <c r="E205" s="200" t="s">
        <v>185</v>
      </c>
      <c r="F205" s="200" t="s">
        <v>275</v>
      </c>
      <c r="G205" s="187"/>
      <c r="H205" s="187"/>
      <c r="I205" s="190"/>
      <c r="J205" s="201">
        <f>BK205</f>
        <v>0</v>
      </c>
      <c r="K205" s="187"/>
      <c r="L205" s="192"/>
      <c r="M205" s="193"/>
      <c r="N205" s="194"/>
      <c r="O205" s="194"/>
      <c r="P205" s="195">
        <f>SUM(P206:P259)</f>
        <v>0</v>
      </c>
      <c r="Q205" s="194"/>
      <c r="R205" s="195">
        <f>SUM(R206:R259)</f>
        <v>5.3811160000000005</v>
      </c>
      <c r="S205" s="194"/>
      <c r="T205" s="196">
        <f>SUM(T206:T259)</f>
        <v>0.29999999999999999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97" t="s">
        <v>79</v>
      </c>
      <c r="AT205" s="198" t="s">
        <v>70</v>
      </c>
      <c r="AU205" s="198" t="s">
        <v>79</v>
      </c>
      <c r="AY205" s="197" t="s">
        <v>132</v>
      </c>
      <c r="BK205" s="199">
        <f>SUM(BK206:BK259)</f>
        <v>0</v>
      </c>
    </row>
    <row r="206" s="2" customFormat="1" ht="16.5" customHeight="1">
      <c r="A206" s="40"/>
      <c r="B206" s="41"/>
      <c r="C206" s="202" t="s">
        <v>276</v>
      </c>
      <c r="D206" s="202" t="s">
        <v>134</v>
      </c>
      <c r="E206" s="203" t="s">
        <v>277</v>
      </c>
      <c r="F206" s="204" t="s">
        <v>278</v>
      </c>
      <c r="G206" s="205" t="s">
        <v>137</v>
      </c>
      <c r="H206" s="206">
        <v>91.075000000000003</v>
      </c>
      <c r="I206" s="207"/>
      <c r="J206" s="208">
        <f>ROUND(I206*H206,2)</f>
        <v>0</v>
      </c>
      <c r="K206" s="204" t="s">
        <v>138</v>
      </c>
      <c r="L206" s="46"/>
      <c r="M206" s="209" t="s">
        <v>19</v>
      </c>
      <c r="N206" s="210" t="s">
        <v>42</v>
      </c>
      <c r="O206" s="86"/>
      <c r="P206" s="211">
        <f>O206*H206</f>
        <v>0</v>
      </c>
      <c r="Q206" s="211">
        <v>0.017330000000000002</v>
      </c>
      <c r="R206" s="211">
        <f>Q206*H206</f>
        <v>1.5783297500000002</v>
      </c>
      <c r="S206" s="211">
        <v>0</v>
      </c>
      <c r="T206" s="212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3" t="s">
        <v>139</v>
      </c>
      <c r="AT206" s="213" t="s">
        <v>134</v>
      </c>
      <c r="AU206" s="213" t="s">
        <v>81</v>
      </c>
      <c r="AY206" s="19" t="s">
        <v>132</v>
      </c>
      <c r="BE206" s="214">
        <f>IF(N206="základní",J206,0)</f>
        <v>0</v>
      </c>
      <c r="BF206" s="214">
        <f>IF(N206="snížená",J206,0)</f>
        <v>0</v>
      </c>
      <c r="BG206" s="214">
        <f>IF(N206="zákl. přenesená",J206,0)</f>
        <v>0</v>
      </c>
      <c r="BH206" s="214">
        <f>IF(N206="sníž. přenesená",J206,0)</f>
        <v>0</v>
      </c>
      <c r="BI206" s="214">
        <f>IF(N206="nulová",J206,0)</f>
        <v>0</v>
      </c>
      <c r="BJ206" s="19" t="s">
        <v>79</v>
      </c>
      <c r="BK206" s="214">
        <f>ROUND(I206*H206,2)</f>
        <v>0</v>
      </c>
      <c r="BL206" s="19" t="s">
        <v>139</v>
      </c>
      <c r="BM206" s="213" t="s">
        <v>279</v>
      </c>
    </row>
    <row r="207" s="2" customFormat="1">
      <c r="A207" s="40"/>
      <c r="B207" s="41"/>
      <c r="C207" s="42"/>
      <c r="D207" s="215" t="s">
        <v>141</v>
      </c>
      <c r="E207" s="42"/>
      <c r="F207" s="216" t="s">
        <v>280</v>
      </c>
      <c r="G207" s="42"/>
      <c r="H207" s="42"/>
      <c r="I207" s="217"/>
      <c r="J207" s="42"/>
      <c r="K207" s="42"/>
      <c r="L207" s="46"/>
      <c r="M207" s="218"/>
      <c r="N207" s="219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141</v>
      </c>
      <c r="AU207" s="19" t="s">
        <v>81</v>
      </c>
    </row>
    <row r="208" s="2" customFormat="1">
      <c r="A208" s="40"/>
      <c r="B208" s="41"/>
      <c r="C208" s="42"/>
      <c r="D208" s="220" t="s">
        <v>143</v>
      </c>
      <c r="E208" s="42"/>
      <c r="F208" s="221" t="s">
        <v>281</v>
      </c>
      <c r="G208" s="42"/>
      <c r="H208" s="42"/>
      <c r="I208" s="217"/>
      <c r="J208" s="42"/>
      <c r="K208" s="42"/>
      <c r="L208" s="46"/>
      <c r="M208" s="218"/>
      <c r="N208" s="219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143</v>
      </c>
      <c r="AU208" s="19" t="s">
        <v>81</v>
      </c>
    </row>
    <row r="209" s="13" customFormat="1">
      <c r="A209" s="13"/>
      <c r="B209" s="223"/>
      <c r="C209" s="224"/>
      <c r="D209" s="215" t="s">
        <v>147</v>
      </c>
      <c r="E209" s="225" t="s">
        <v>19</v>
      </c>
      <c r="F209" s="226" t="s">
        <v>282</v>
      </c>
      <c r="G209" s="224"/>
      <c r="H209" s="227">
        <v>21.370999999999999</v>
      </c>
      <c r="I209" s="228"/>
      <c r="J209" s="224"/>
      <c r="K209" s="224"/>
      <c r="L209" s="229"/>
      <c r="M209" s="230"/>
      <c r="N209" s="231"/>
      <c r="O209" s="231"/>
      <c r="P209" s="231"/>
      <c r="Q209" s="231"/>
      <c r="R209" s="231"/>
      <c r="S209" s="231"/>
      <c r="T209" s="23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3" t="s">
        <v>147</v>
      </c>
      <c r="AU209" s="233" t="s">
        <v>81</v>
      </c>
      <c r="AV209" s="13" t="s">
        <v>81</v>
      </c>
      <c r="AW209" s="13" t="s">
        <v>32</v>
      </c>
      <c r="AX209" s="13" t="s">
        <v>71</v>
      </c>
      <c r="AY209" s="233" t="s">
        <v>132</v>
      </c>
    </row>
    <row r="210" s="13" customFormat="1">
      <c r="A210" s="13"/>
      <c r="B210" s="223"/>
      <c r="C210" s="224"/>
      <c r="D210" s="215" t="s">
        <v>147</v>
      </c>
      <c r="E210" s="225" t="s">
        <v>19</v>
      </c>
      <c r="F210" s="226" t="s">
        <v>283</v>
      </c>
      <c r="G210" s="224"/>
      <c r="H210" s="227">
        <v>23.844000000000001</v>
      </c>
      <c r="I210" s="228"/>
      <c r="J210" s="224"/>
      <c r="K210" s="224"/>
      <c r="L210" s="229"/>
      <c r="M210" s="230"/>
      <c r="N210" s="231"/>
      <c r="O210" s="231"/>
      <c r="P210" s="231"/>
      <c r="Q210" s="231"/>
      <c r="R210" s="231"/>
      <c r="S210" s="231"/>
      <c r="T210" s="23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3" t="s">
        <v>147</v>
      </c>
      <c r="AU210" s="233" t="s">
        <v>81</v>
      </c>
      <c r="AV210" s="13" t="s">
        <v>81</v>
      </c>
      <c r="AW210" s="13" t="s">
        <v>32</v>
      </c>
      <c r="AX210" s="13" t="s">
        <v>71</v>
      </c>
      <c r="AY210" s="233" t="s">
        <v>132</v>
      </c>
    </row>
    <row r="211" s="13" customFormat="1">
      <c r="A211" s="13"/>
      <c r="B211" s="223"/>
      <c r="C211" s="224"/>
      <c r="D211" s="215" t="s">
        <v>147</v>
      </c>
      <c r="E211" s="225" t="s">
        <v>19</v>
      </c>
      <c r="F211" s="226" t="s">
        <v>284</v>
      </c>
      <c r="G211" s="224"/>
      <c r="H211" s="227">
        <v>43.359999999999999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147</v>
      </c>
      <c r="AU211" s="233" t="s">
        <v>81</v>
      </c>
      <c r="AV211" s="13" t="s">
        <v>81</v>
      </c>
      <c r="AW211" s="13" t="s">
        <v>32</v>
      </c>
      <c r="AX211" s="13" t="s">
        <v>71</v>
      </c>
      <c r="AY211" s="233" t="s">
        <v>132</v>
      </c>
    </row>
    <row r="212" s="13" customFormat="1">
      <c r="A212" s="13"/>
      <c r="B212" s="223"/>
      <c r="C212" s="224"/>
      <c r="D212" s="215" t="s">
        <v>147</v>
      </c>
      <c r="E212" s="225" t="s">
        <v>19</v>
      </c>
      <c r="F212" s="226" t="s">
        <v>285</v>
      </c>
      <c r="G212" s="224"/>
      <c r="H212" s="227">
        <v>2.5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3" t="s">
        <v>147</v>
      </c>
      <c r="AU212" s="233" t="s">
        <v>81</v>
      </c>
      <c r="AV212" s="13" t="s">
        <v>81</v>
      </c>
      <c r="AW212" s="13" t="s">
        <v>32</v>
      </c>
      <c r="AX212" s="13" t="s">
        <v>71</v>
      </c>
      <c r="AY212" s="233" t="s">
        <v>132</v>
      </c>
    </row>
    <row r="213" s="14" customFormat="1">
      <c r="A213" s="14"/>
      <c r="B213" s="234"/>
      <c r="C213" s="235"/>
      <c r="D213" s="215" t="s">
        <v>147</v>
      </c>
      <c r="E213" s="236" t="s">
        <v>19</v>
      </c>
      <c r="F213" s="237" t="s">
        <v>150</v>
      </c>
      <c r="G213" s="235"/>
      <c r="H213" s="238">
        <v>91.075000000000003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4" t="s">
        <v>147</v>
      </c>
      <c r="AU213" s="244" t="s">
        <v>81</v>
      </c>
      <c r="AV213" s="14" t="s">
        <v>139</v>
      </c>
      <c r="AW213" s="14" t="s">
        <v>32</v>
      </c>
      <c r="AX213" s="14" t="s">
        <v>79</v>
      </c>
      <c r="AY213" s="244" t="s">
        <v>132</v>
      </c>
    </row>
    <row r="214" s="2" customFormat="1" ht="16.5" customHeight="1">
      <c r="A214" s="40"/>
      <c r="B214" s="41"/>
      <c r="C214" s="202" t="s">
        <v>286</v>
      </c>
      <c r="D214" s="202" t="s">
        <v>134</v>
      </c>
      <c r="E214" s="203" t="s">
        <v>287</v>
      </c>
      <c r="F214" s="204" t="s">
        <v>288</v>
      </c>
      <c r="G214" s="205" t="s">
        <v>137</v>
      </c>
      <c r="H214" s="206">
        <v>188.453</v>
      </c>
      <c r="I214" s="207"/>
      <c r="J214" s="208">
        <f>ROUND(I214*H214,2)</f>
        <v>0</v>
      </c>
      <c r="K214" s="204" t="s">
        <v>138</v>
      </c>
      <c r="L214" s="46"/>
      <c r="M214" s="209" t="s">
        <v>19</v>
      </c>
      <c r="N214" s="210" t="s">
        <v>42</v>
      </c>
      <c r="O214" s="86"/>
      <c r="P214" s="211">
        <f>O214*H214</f>
        <v>0</v>
      </c>
      <c r="Q214" s="211">
        <v>0.0073499999999999998</v>
      </c>
      <c r="R214" s="211">
        <f>Q214*H214</f>
        <v>1.38512955</v>
      </c>
      <c r="S214" s="211">
        <v>0</v>
      </c>
      <c r="T214" s="212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3" t="s">
        <v>139</v>
      </c>
      <c r="AT214" s="213" t="s">
        <v>134</v>
      </c>
      <c r="AU214" s="213" t="s">
        <v>81</v>
      </c>
      <c r="AY214" s="19" t="s">
        <v>132</v>
      </c>
      <c r="BE214" s="214">
        <f>IF(N214="základní",J214,0)</f>
        <v>0</v>
      </c>
      <c r="BF214" s="214">
        <f>IF(N214="snížená",J214,0)</f>
        <v>0</v>
      </c>
      <c r="BG214" s="214">
        <f>IF(N214="zákl. přenesená",J214,0)</f>
        <v>0</v>
      </c>
      <c r="BH214" s="214">
        <f>IF(N214="sníž. přenesená",J214,0)</f>
        <v>0</v>
      </c>
      <c r="BI214" s="214">
        <f>IF(N214="nulová",J214,0)</f>
        <v>0</v>
      </c>
      <c r="BJ214" s="19" t="s">
        <v>79</v>
      </c>
      <c r="BK214" s="214">
        <f>ROUND(I214*H214,2)</f>
        <v>0</v>
      </c>
      <c r="BL214" s="19" t="s">
        <v>139</v>
      </c>
      <c r="BM214" s="213" t="s">
        <v>289</v>
      </c>
    </row>
    <row r="215" s="2" customFormat="1">
      <c r="A215" s="40"/>
      <c r="B215" s="41"/>
      <c r="C215" s="42"/>
      <c r="D215" s="215" t="s">
        <v>141</v>
      </c>
      <c r="E215" s="42"/>
      <c r="F215" s="216" t="s">
        <v>290</v>
      </c>
      <c r="G215" s="42"/>
      <c r="H215" s="42"/>
      <c r="I215" s="217"/>
      <c r="J215" s="42"/>
      <c r="K215" s="42"/>
      <c r="L215" s="46"/>
      <c r="M215" s="218"/>
      <c r="N215" s="219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141</v>
      </c>
      <c r="AU215" s="19" t="s">
        <v>81</v>
      </c>
    </row>
    <row r="216" s="2" customFormat="1">
      <c r="A216" s="40"/>
      <c r="B216" s="41"/>
      <c r="C216" s="42"/>
      <c r="D216" s="220" t="s">
        <v>143</v>
      </c>
      <c r="E216" s="42"/>
      <c r="F216" s="221" t="s">
        <v>291</v>
      </c>
      <c r="G216" s="42"/>
      <c r="H216" s="42"/>
      <c r="I216" s="217"/>
      <c r="J216" s="42"/>
      <c r="K216" s="42"/>
      <c r="L216" s="46"/>
      <c r="M216" s="218"/>
      <c r="N216" s="219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143</v>
      </c>
      <c r="AU216" s="19" t="s">
        <v>81</v>
      </c>
    </row>
    <row r="217" s="13" customFormat="1">
      <c r="A217" s="13"/>
      <c r="B217" s="223"/>
      <c r="C217" s="224"/>
      <c r="D217" s="215" t="s">
        <v>147</v>
      </c>
      <c r="E217" s="224"/>
      <c r="F217" s="226" t="s">
        <v>292</v>
      </c>
      <c r="G217" s="224"/>
      <c r="H217" s="227">
        <v>188.453</v>
      </c>
      <c r="I217" s="228"/>
      <c r="J217" s="224"/>
      <c r="K217" s="224"/>
      <c r="L217" s="229"/>
      <c r="M217" s="230"/>
      <c r="N217" s="231"/>
      <c r="O217" s="231"/>
      <c r="P217" s="231"/>
      <c r="Q217" s="231"/>
      <c r="R217" s="231"/>
      <c r="S217" s="231"/>
      <c r="T217" s="23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3" t="s">
        <v>147</v>
      </c>
      <c r="AU217" s="233" t="s">
        <v>81</v>
      </c>
      <c r="AV217" s="13" t="s">
        <v>81</v>
      </c>
      <c r="AW217" s="13" t="s">
        <v>4</v>
      </c>
      <c r="AX217" s="13" t="s">
        <v>79</v>
      </c>
      <c r="AY217" s="233" t="s">
        <v>132</v>
      </c>
    </row>
    <row r="218" s="2" customFormat="1" ht="16.5" customHeight="1">
      <c r="A218" s="40"/>
      <c r="B218" s="41"/>
      <c r="C218" s="202" t="s">
        <v>293</v>
      </c>
      <c r="D218" s="202" t="s">
        <v>134</v>
      </c>
      <c r="E218" s="203" t="s">
        <v>294</v>
      </c>
      <c r="F218" s="204" t="s">
        <v>295</v>
      </c>
      <c r="G218" s="205" t="s">
        <v>296</v>
      </c>
      <c r="H218" s="206">
        <v>504.80000000000001</v>
      </c>
      <c r="I218" s="207"/>
      <c r="J218" s="208">
        <f>ROUND(I218*H218,2)</f>
        <v>0</v>
      </c>
      <c r="K218" s="204" t="s">
        <v>138</v>
      </c>
      <c r="L218" s="46"/>
      <c r="M218" s="209" t="s">
        <v>19</v>
      </c>
      <c r="N218" s="210" t="s">
        <v>42</v>
      </c>
      <c r="O218" s="86"/>
      <c r="P218" s="211">
        <f>O218*H218</f>
        <v>0</v>
      </c>
      <c r="Q218" s="211">
        <v>0.0015</v>
      </c>
      <c r="R218" s="211">
        <f>Q218*H218</f>
        <v>0.75719999999999998</v>
      </c>
      <c r="S218" s="211">
        <v>0</v>
      </c>
      <c r="T218" s="212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3" t="s">
        <v>139</v>
      </c>
      <c r="AT218" s="213" t="s">
        <v>134</v>
      </c>
      <c r="AU218" s="213" t="s">
        <v>81</v>
      </c>
      <c r="AY218" s="19" t="s">
        <v>132</v>
      </c>
      <c r="BE218" s="214">
        <f>IF(N218="základní",J218,0)</f>
        <v>0</v>
      </c>
      <c r="BF218" s="214">
        <f>IF(N218="snížená",J218,0)</f>
        <v>0</v>
      </c>
      <c r="BG218" s="214">
        <f>IF(N218="zákl. přenesená",J218,0)</f>
        <v>0</v>
      </c>
      <c r="BH218" s="214">
        <f>IF(N218="sníž. přenesená",J218,0)</f>
        <v>0</v>
      </c>
      <c r="BI218" s="214">
        <f>IF(N218="nulová",J218,0)</f>
        <v>0</v>
      </c>
      <c r="BJ218" s="19" t="s">
        <v>79</v>
      </c>
      <c r="BK218" s="214">
        <f>ROUND(I218*H218,2)</f>
        <v>0</v>
      </c>
      <c r="BL218" s="19" t="s">
        <v>139</v>
      </c>
      <c r="BM218" s="213" t="s">
        <v>297</v>
      </c>
    </row>
    <row r="219" s="2" customFormat="1">
      <c r="A219" s="40"/>
      <c r="B219" s="41"/>
      <c r="C219" s="42"/>
      <c r="D219" s="215" t="s">
        <v>141</v>
      </c>
      <c r="E219" s="42"/>
      <c r="F219" s="216" t="s">
        <v>298</v>
      </c>
      <c r="G219" s="42"/>
      <c r="H219" s="42"/>
      <c r="I219" s="217"/>
      <c r="J219" s="42"/>
      <c r="K219" s="42"/>
      <c r="L219" s="46"/>
      <c r="M219" s="218"/>
      <c r="N219" s="219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141</v>
      </c>
      <c r="AU219" s="19" t="s">
        <v>81</v>
      </c>
    </row>
    <row r="220" s="2" customFormat="1">
      <c r="A220" s="40"/>
      <c r="B220" s="41"/>
      <c r="C220" s="42"/>
      <c r="D220" s="220" t="s">
        <v>143</v>
      </c>
      <c r="E220" s="42"/>
      <c r="F220" s="221" t="s">
        <v>299</v>
      </c>
      <c r="G220" s="42"/>
      <c r="H220" s="42"/>
      <c r="I220" s="217"/>
      <c r="J220" s="42"/>
      <c r="K220" s="42"/>
      <c r="L220" s="46"/>
      <c r="M220" s="218"/>
      <c r="N220" s="219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143</v>
      </c>
      <c r="AU220" s="19" t="s">
        <v>81</v>
      </c>
    </row>
    <row r="221" s="13" customFormat="1">
      <c r="A221" s="13"/>
      <c r="B221" s="223"/>
      <c r="C221" s="224"/>
      <c r="D221" s="215" t="s">
        <v>147</v>
      </c>
      <c r="E221" s="225" t="s">
        <v>19</v>
      </c>
      <c r="F221" s="226" t="s">
        <v>300</v>
      </c>
      <c r="G221" s="224"/>
      <c r="H221" s="227">
        <v>435.60000000000002</v>
      </c>
      <c r="I221" s="228"/>
      <c r="J221" s="224"/>
      <c r="K221" s="224"/>
      <c r="L221" s="229"/>
      <c r="M221" s="230"/>
      <c r="N221" s="231"/>
      <c r="O221" s="231"/>
      <c r="P221" s="231"/>
      <c r="Q221" s="231"/>
      <c r="R221" s="231"/>
      <c r="S221" s="231"/>
      <c r="T221" s="23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3" t="s">
        <v>147</v>
      </c>
      <c r="AU221" s="233" t="s">
        <v>81</v>
      </c>
      <c r="AV221" s="13" t="s">
        <v>81</v>
      </c>
      <c r="AW221" s="13" t="s">
        <v>32</v>
      </c>
      <c r="AX221" s="13" t="s">
        <v>71</v>
      </c>
      <c r="AY221" s="233" t="s">
        <v>132</v>
      </c>
    </row>
    <row r="222" s="13" customFormat="1">
      <c r="A222" s="13"/>
      <c r="B222" s="223"/>
      <c r="C222" s="224"/>
      <c r="D222" s="215" t="s">
        <v>147</v>
      </c>
      <c r="E222" s="225" t="s">
        <v>19</v>
      </c>
      <c r="F222" s="226" t="s">
        <v>301</v>
      </c>
      <c r="G222" s="224"/>
      <c r="H222" s="227">
        <v>28</v>
      </c>
      <c r="I222" s="228"/>
      <c r="J222" s="224"/>
      <c r="K222" s="224"/>
      <c r="L222" s="229"/>
      <c r="M222" s="230"/>
      <c r="N222" s="231"/>
      <c r="O222" s="231"/>
      <c r="P222" s="231"/>
      <c r="Q222" s="231"/>
      <c r="R222" s="231"/>
      <c r="S222" s="231"/>
      <c r="T222" s="23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3" t="s">
        <v>147</v>
      </c>
      <c r="AU222" s="233" t="s">
        <v>81</v>
      </c>
      <c r="AV222" s="13" t="s">
        <v>81</v>
      </c>
      <c r="AW222" s="13" t="s">
        <v>32</v>
      </c>
      <c r="AX222" s="13" t="s">
        <v>71</v>
      </c>
      <c r="AY222" s="233" t="s">
        <v>132</v>
      </c>
    </row>
    <row r="223" s="13" customFormat="1">
      <c r="A223" s="13"/>
      <c r="B223" s="223"/>
      <c r="C223" s="224"/>
      <c r="D223" s="215" t="s">
        <v>147</v>
      </c>
      <c r="E223" s="225" t="s">
        <v>19</v>
      </c>
      <c r="F223" s="226" t="s">
        <v>302</v>
      </c>
      <c r="G223" s="224"/>
      <c r="H223" s="227">
        <v>14.800000000000001</v>
      </c>
      <c r="I223" s="228"/>
      <c r="J223" s="224"/>
      <c r="K223" s="224"/>
      <c r="L223" s="229"/>
      <c r="M223" s="230"/>
      <c r="N223" s="231"/>
      <c r="O223" s="231"/>
      <c r="P223" s="231"/>
      <c r="Q223" s="231"/>
      <c r="R223" s="231"/>
      <c r="S223" s="231"/>
      <c r="T223" s="23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3" t="s">
        <v>147</v>
      </c>
      <c r="AU223" s="233" t="s">
        <v>81</v>
      </c>
      <c r="AV223" s="13" t="s">
        <v>81</v>
      </c>
      <c r="AW223" s="13" t="s">
        <v>32</v>
      </c>
      <c r="AX223" s="13" t="s">
        <v>71</v>
      </c>
      <c r="AY223" s="233" t="s">
        <v>132</v>
      </c>
    </row>
    <row r="224" s="13" customFormat="1">
      <c r="A224" s="13"/>
      <c r="B224" s="223"/>
      <c r="C224" s="224"/>
      <c r="D224" s="215" t="s">
        <v>147</v>
      </c>
      <c r="E224" s="225" t="s">
        <v>19</v>
      </c>
      <c r="F224" s="226" t="s">
        <v>303</v>
      </c>
      <c r="G224" s="224"/>
      <c r="H224" s="227">
        <v>26.399999999999999</v>
      </c>
      <c r="I224" s="228"/>
      <c r="J224" s="224"/>
      <c r="K224" s="224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147</v>
      </c>
      <c r="AU224" s="233" t="s">
        <v>81</v>
      </c>
      <c r="AV224" s="13" t="s">
        <v>81</v>
      </c>
      <c r="AW224" s="13" t="s">
        <v>32</v>
      </c>
      <c r="AX224" s="13" t="s">
        <v>71</v>
      </c>
      <c r="AY224" s="233" t="s">
        <v>132</v>
      </c>
    </row>
    <row r="225" s="14" customFormat="1">
      <c r="A225" s="14"/>
      <c r="B225" s="234"/>
      <c r="C225" s="235"/>
      <c r="D225" s="215" t="s">
        <v>147</v>
      </c>
      <c r="E225" s="236" t="s">
        <v>19</v>
      </c>
      <c r="F225" s="237" t="s">
        <v>150</v>
      </c>
      <c r="G225" s="235"/>
      <c r="H225" s="238">
        <v>504.80000000000001</v>
      </c>
      <c r="I225" s="239"/>
      <c r="J225" s="235"/>
      <c r="K225" s="235"/>
      <c r="L225" s="240"/>
      <c r="M225" s="241"/>
      <c r="N225" s="242"/>
      <c r="O225" s="242"/>
      <c r="P225" s="242"/>
      <c r="Q225" s="242"/>
      <c r="R225" s="242"/>
      <c r="S225" s="242"/>
      <c r="T225" s="24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4" t="s">
        <v>147</v>
      </c>
      <c r="AU225" s="244" t="s">
        <v>81</v>
      </c>
      <c r="AV225" s="14" t="s">
        <v>139</v>
      </c>
      <c r="AW225" s="14" t="s">
        <v>32</v>
      </c>
      <c r="AX225" s="14" t="s">
        <v>79</v>
      </c>
      <c r="AY225" s="244" t="s">
        <v>132</v>
      </c>
    </row>
    <row r="226" s="2" customFormat="1" ht="16.5" customHeight="1">
      <c r="A226" s="40"/>
      <c r="B226" s="41"/>
      <c r="C226" s="202" t="s">
        <v>304</v>
      </c>
      <c r="D226" s="202" t="s">
        <v>134</v>
      </c>
      <c r="E226" s="203" t="s">
        <v>305</v>
      </c>
      <c r="F226" s="204" t="s">
        <v>306</v>
      </c>
      <c r="G226" s="205" t="s">
        <v>137</v>
      </c>
      <c r="H226" s="206">
        <v>500</v>
      </c>
      <c r="I226" s="207"/>
      <c r="J226" s="208">
        <f>ROUND(I226*H226,2)</f>
        <v>0</v>
      </c>
      <c r="K226" s="204" t="s">
        <v>19</v>
      </c>
      <c r="L226" s="46"/>
      <c r="M226" s="209" t="s">
        <v>19</v>
      </c>
      <c r="N226" s="210" t="s">
        <v>42</v>
      </c>
      <c r="O226" s="86"/>
      <c r="P226" s="211">
        <f>O226*H226</f>
        <v>0</v>
      </c>
      <c r="Q226" s="211">
        <v>0.00055000000000000003</v>
      </c>
      <c r="R226" s="211">
        <f>Q226*H226</f>
        <v>0.27500000000000002</v>
      </c>
      <c r="S226" s="211">
        <v>0.00059999999999999995</v>
      </c>
      <c r="T226" s="212">
        <f>S226*H226</f>
        <v>0.29999999999999999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3" t="s">
        <v>139</v>
      </c>
      <c r="AT226" s="213" t="s">
        <v>134</v>
      </c>
      <c r="AU226" s="213" t="s">
        <v>81</v>
      </c>
      <c r="AY226" s="19" t="s">
        <v>132</v>
      </c>
      <c r="BE226" s="214">
        <f>IF(N226="základní",J226,0)</f>
        <v>0</v>
      </c>
      <c r="BF226" s="214">
        <f>IF(N226="snížená",J226,0)</f>
        <v>0</v>
      </c>
      <c r="BG226" s="214">
        <f>IF(N226="zákl. přenesená",J226,0)</f>
        <v>0</v>
      </c>
      <c r="BH226" s="214">
        <f>IF(N226="sníž. přenesená",J226,0)</f>
        <v>0</v>
      </c>
      <c r="BI226" s="214">
        <f>IF(N226="nulová",J226,0)</f>
        <v>0</v>
      </c>
      <c r="BJ226" s="19" t="s">
        <v>79</v>
      </c>
      <c r="BK226" s="214">
        <f>ROUND(I226*H226,2)</f>
        <v>0</v>
      </c>
      <c r="BL226" s="19" t="s">
        <v>139</v>
      </c>
      <c r="BM226" s="213" t="s">
        <v>307</v>
      </c>
    </row>
    <row r="227" s="2" customFormat="1">
      <c r="A227" s="40"/>
      <c r="B227" s="41"/>
      <c r="C227" s="42"/>
      <c r="D227" s="215" t="s">
        <v>141</v>
      </c>
      <c r="E227" s="42"/>
      <c r="F227" s="216" t="s">
        <v>308</v>
      </c>
      <c r="G227" s="42"/>
      <c r="H227" s="42"/>
      <c r="I227" s="217"/>
      <c r="J227" s="42"/>
      <c r="K227" s="42"/>
      <c r="L227" s="46"/>
      <c r="M227" s="218"/>
      <c r="N227" s="219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141</v>
      </c>
      <c r="AU227" s="19" t="s">
        <v>81</v>
      </c>
    </row>
    <row r="228" s="2" customFormat="1" ht="16.5" customHeight="1">
      <c r="A228" s="40"/>
      <c r="B228" s="41"/>
      <c r="C228" s="202" t="s">
        <v>309</v>
      </c>
      <c r="D228" s="202" t="s">
        <v>134</v>
      </c>
      <c r="E228" s="203" t="s">
        <v>310</v>
      </c>
      <c r="F228" s="204" t="s">
        <v>311</v>
      </c>
      <c r="G228" s="205" t="s">
        <v>137</v>
      </c>
      <c r="H228" s="206">
        <v>112</v>
      </c>
      <c r="I228" s="207"/>
      <c r="J228" s="208">
        <f>ROUND(I228*H228,2)</f>
        <v>0</v>
      </c>
      <c r="K228" s="204" t="s">
        <v>138</v>
      </c>
      <c r="L228" s="46"/>
      <c r="M228" s="209" t="s">
        <v>19</v>
      </c>
      <c r="N228" s="210" t="s">
        <v>42</v>
      </c>
      <c r="O228" s="86"/>
      <c r="P228" s="211">
        <f>O228*H228</f>
        <v>0</v>
      </c>
      <c r="Q228" s="211">
        <v>0.0043800000000000002</v>
      </c>
      <c r="R228" s="211">
        <f>Q228*H228</f>
        <v>0.49056</v>
      </c>
      <c r="S228" s="211">
        <v>0</v>
      </c>
      <c r="T228" s="212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3" t="s">
        <v>139</v>
      </c>
      <c r="AT228" s="213" t="s">
        <v>134</v>
      </c>
      <c r="AU228" s="213" t="s">
        <v>81</v>
      </c>
      <c r="AY228" s="19" t="s">
        <v>132</v>
      </c>
      <c r="BE228" s="214">
        <f>IF(N228="základní",J228,0)</f>
        <v>0</v>
      </c>
      <c r="BF228" s="214">
        <f>IF(N228="snížená",J228,0)</f>
        <v>0</v>
      </c>
      <c r="BG228" s="214">
        <f>IF(N228="zákl. přenesená",J228,0)</f>
        <v>0</v>
      </c>
      <c r="BH228" s="214">
        <f>IF(N228="sníž. přenesená",J228,0)</f>
        <v>0</v>
      </c>
      <c r="BI228" s="214">
        <f>IF(N228="nulová",J228,0)</f>
        <v>0</v>
      </c>
      <c r="BJ228" s="19" t="s">
        <v>79</v>
      </c>
      <c r="BK228" s="214">
        <f>ROUND(I228*H228,2)</f>
        <v>0</v>
      </c>
      <c r="BL228" s="19" t="s">
        <v>139</v>
      </c>
      <c r="BM228" s="213" t="s">
        <v>312</v>
      </c>
    </row>
    <row r="229" s="2" customFormat="1">
      <c r="A229" s="40"/>
      <c r="B229" s="41"/>
      <c r="C229" s="42"/>
      <c r="D229" s="215" t="s">
        <v>141</v>
      </c>
      <c r="E229" s="42"/>
      <c r="F229" s="216" t="s">
        <v>313</v>
      </c>
      <c r="G229" s="42"/>
      <c r="H229" s="42"/>
      <c r="I229" s="217"/>
      <c r="J229" s="42"/>
      <c r="K229" s="42"/>
      <c r="L229" s="46"/>
      <c r="M229" s="218"/>
      <c r="N229" s="219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141</v>
      </c>
      <c r="AU229" s="19" t="s">
        <v>81</v>
      </c>
    </row>
    <row r="230" s="2" customFormat="1">
      <c r="A230" s="40"/>
      <c r="B230" s="41"/>
      <c r="C230" s="42"/>
      <c r="D230" s="220" t="s">
        <v>143</v>
      </c>
      <c r="E230" s="42"/>
      <c r="F230" s="221" t="s">
        <v>314</v>
      </c>
      <c r="G230" s="42"/>
      <c r="H230" s="42"/>
      <c r="I230" s="217"/>
      <c r="J230" s="42"/>
      <c r="K230" s="42"/>
      <c r="L230" s="46"/>
      <c r="M230" s="218"/>
      <c r="N230" s="219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143</v>
      </c>
      <c r="AU230" s="19" t="s">
        <v>81</v>
      </c>
    </row>
    <row r="231" s="13" customFormat="1">
      <c r="A231" s="13"/>
      <c r="B231" s="223"/>
      <c r="C231" s="224"/>
      <c r="D231" s="215" t="s">
        <v>147</v>
      </c>
      <c r="E231" s="225" t="s">
        <v>19</v>
      </c>
      <c r="F231" s="226" t="s">
        <v>315</v>
      </c>
      <c r="G231" s="224"/>
      <c r="H231" s="227">
        <v>112</v>
      </c>
      <c r="I231" s="228"/>
      <c r="J231" s="224"/>
      <c r="K231" s="224"/>
      <c r="L231" s="229"/>
      <c r="M231" s="230"/>
      <c r="N231" s="231"/>
      <c r="O231" s="231"/>
      <c r="P231" s="231"/>
      <c r="Q231" s="231"/>
      <c r="R231" s="231"/>
      <c r="S231" s="231"/>
      <c r="T231" s="23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3" t="s">
        <v>147</v>
      </c>
      <c r="AU231" s="233" t="s">
        <v>81</v>
      </c>
      <c r="AV231" s="13" t="s">
        <v>81</v>
      </c>
      <c r="AW231" s="13" t="s">
        <v>32</v>
      </c>
      <c r="AX231" s="13" t="s">
        <v>79</v>
      </c>
      <c r="AY231" s="233" t="s">
        <v>132</v>
      </c>
    </row>
    <row r="232" s="2" customFormat="1" ht="16.5" customHeight="1">
      <c r="A232" s="40"/>
      <c r="B232" s="41"/>
      <c r="C232" s="202" t="s">
        <v>316</v>
      </c>
      <c r="D232" s="202" t="s">
        <v>134</v>
      </c>
      <c r="E232" s="203" t="s">
        <v>317</v>
      </c>
      <c r="F232" s="204" t="s">
        <v>318</v>
      </c>
      <c r="G232" s="205" t="s">
        <v>296</v>
      </c>
      <c r="H232" s="206">
        <v>173.78</v>
      </c>
      <c r="I232" s="207"/>
      <c r="J232" s="208">
        <f>ROUND(I232*H232,2)</f>
        <v>0</v>
      </c>
      <c r="K232" s="204" t="s">
        <v>138</v>
      </c>
      <c r="L232" s="46"/>
      <c r="M232" s="209" t="s">
        <v>19</v>
      </c>
      <c r="N232" s="210" t="s">
        <v>42</v>
      </c>
      <c r="O232" s="86"/>
      <c r="P232" s="211">
        <f>O232*H232</f>
        <v>0</v>
      </c>
      <c r="Q232" s="211">
        <v>0.00010000000000000001</v>
      </c>
      <c r="R232" s="211">
        <f>Q232*H232</f>
        <v>0.017378000000000001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139</v>
      </c>
      <c r="AT232" s="213" t="s">
        <v>134</v>
      </c>
      <c r="AU232" s="213" t="s">
        <v>81</v>
      </c>
      <c r="AY232" s="19" t="s">
        <v>132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9" t="s">
        <v>79</v>
      </c>
      <c r="BK232" s="214">
        <f>ROUND(I232*H232,2)</f>
        <v>0</v>
      </c>
      <c r="BL232" s="19" t="s">
        <v>139</v>
      </c>
      <c r="BM232" s="213" t="s">
        <v>319</v>
      </c>
    </row>
    <row r="233" s="2" customFormat="1">
      <c r="A233" s="40"/>
      <c r="B233" s="41"/>
      <c r="C233" s="42"/>
      <c r="D233" s="215" t="s">
        <v>141</v>
      </c>
      <c r="E233" s="42"/>
      <c r="F233" s="216" t="s">
        <v>320</v>
      </c>
      <c r="G233" s="42"/>
      <c r="H233" s="42"/>
      <c r="I233" s="217"/>
      <c r="J233" s="42"/>
      <c r="K233" s="42"/>
      <c r="L233" s="46"/>
      <c r="M233" s="218"/>
      <c r="N233" s="219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141</v>
      </c>
      <c r="AU233" s="19" t="s">
        <v>81</v>
      </c>
    </row>
    <row r="234" s="2" customFormat="1">
      <c r="A234" s="40"/>
      <c r="B234" s="41"/>
      <c r="C234" s="42"/>
      <c r="D234" s="220" t="s">
        <v>143</v>
      </c>
      <c r="E234" s="42"/>
      <c r="F234" s="221" t="s">
        <v>321</v>
      </c>
      <c r="G234" s="42"/>
      <c r="H234" s="42"/>
      <c r="I234" s="217"/>
      <c r="J234" s="42"/>
      <c r="K234" s="42"/>
      <c r="L234" s="46"/>
      <c r="M234" s="218"/>
      <c r="N234" s="219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143</v>
      </c>
      <c r="AU234" s="19" t="s">
        <v>81</v>
      </c>
    </row>
    <row r="235" s="2" customFormat="1">
      <c r="A235" s="40"/>
      <c r="B235" s="41"/>
      <c r="C235" s="42"/>
      <c r="D235" s="215" t="s">
        <v>145</v>
      </c>
      <c r="E235" s="42"/>
      <c r="F235" s="222" t="s">
        <v>322</v>
      </c>
      <c r="G235" s="42"/>
      <c r="H235" s="42"/>
      <c r="I235" s="217"/>
      <c r="J235" s="42"/>
      <c r="K235" s="42"/>
      <c r="L235" s="46"/>
      <c r="M235" s="218"/>
      <c r="N235" s="219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145</v>
      </c>
      <c r="AU235" s="19" t="s">
        <v>81</v>
      </c>
    </row>
    <row r="236" s="13" customFormat="1">
      <c r="A236" s="13"/>
      <c r="B236" s="223"/>
      <c r="C236" s="224"/>
      <c r="D236" s="215" t="s">
        <v>147</v>
      </c>
      <c r="E236" s="225" t="s">
        <v>19</v>
      </c>
      <c r="F236" s="226" t="s">
        <v>323</v>
      </c>
      <c r="G236" s="224"/>
      <c r="H236" s="227">
        <v>160</v>
      </c>
      <c r="I236" s="228"/>
      <c r="J236" s="224"/>
      <c r="K236" s="224"/>
      <c r="L236" s="229"/>
      <c r="M236" s="230"/>
      <c r="N236" s="231"/>
      <c r="O236" s="231"/>
      <c r="P236" s="231"/>
      <c r="Q236" s="231"/>
      <c r="R236" s="231"/>
      <c r="S236" s="231"/>
      <c r="T236" s="23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3" t="s">
        <v>147</v>
      </c>
      <c r="AU236" s="233" t="s">
        <v>81</v>
      </c>
      <c r="AV236" s="13" t="s">
        <v>81</v>
      </c>
      <c r="AW236" s="13" t="s">
        <v>32</v>
      </c>
      <c r="AX236" s="13" t="s">
        <v>71</v>
      </c>
      <c r="AY236" s="233" t="s">
        <v>132</v>
      </c>
    </row>
    <row r="237" s="13" customFormat="1">
      <c r="A237" s="13"/>
      <c r="B237" s="223"/>
      <c r="C237" s="224"/>
      <c r="D237" s="215" t="s">
        <v>147</v>
      </c>
      <c r="E237" s="225" t="s">
        <v>19</v>
      </c>
      <c r="F237" s="226" t="s">
        <v>324</v>
      </c>
      <c r="G237" s="224"/>
      <c r="H237" s="227">
        <v>13.779999999999999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3" t="s">
        <v>147</v>
      </c>
      <c r="AU237" s="233" t="s">
        <v>81</v>
      </c>
      <c r="AV237" s="13" t="s">
        <v>81</v>
      </c>
      <c r="AW237" s="13" t="s">
        <v>32</v>
      </c>
      <c r="AX237" s="13" t="s">
        <v>71</v>
      </c>
      <c r="AY237" s="233" t="s">
        <v>132</v>
      </c>
    </row>
    <row r="238" s="14" customFormat="1">
      <c r="A238" s="14"/>
      <c r="B238" s="234"/>
      <c r="C238" s="235"/>
      <c r="D238" s="215" t="s">
        <v>147</v>
      </c>
      <c r="E238" s="236" t="s">
        <v>19</v>
      </c>
      <c r="F238" s="237" t="s">
        <v>150</v>
      </c>
      <c r="G238" s="235"/>
      <c r="H238" s="238">
        <v>173.78</v>
      </c>
      <c r="I238" s="239"/>
      <c r="J238" s="235"/>
      <c r="K238" s="235"/>
      <c r="L238" s="240"/>
      <c r="M238" s="241"/>
      <c r="N238" s="242"/>
      <c r="O238" s="242"/>
      <c r="P238" s="242"/>
      <c r="Q238" s="242"/>
      <c r="R238" s="242"/>
      <c r="S238" s="242"/>
      <c r="T238" s="24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4" t="s">
        <v>147</v>
      </c>
      <c r="AU238" s="244" t="s">
        <v>81</v>
      </c>
      <c r="AV238" s="14" t="s">
        <v>139</v>
      </c>
      <c r="AW238" s="14" t="s">
        <v>32</v>
      </c>
      <c r="AX238" s="14" t="s">
        <v>79</v>
      </c>
      <c r="AY238" s="244" t="s">
        <v>132</v>
      </c>
    </row>
    <row r="239" s="2" customFormat="1" ht="16.5" customHeight="1">
      <c r="A239" s="40"/>
      <c r="B239" s="41"/>
      <c r="C239" s="245" t="s">
        <v>325</v>
      </c>
      <c r="D239" s="245" t="s">
        <v>186</v>
      </c>
      <c r="E239" s="246" t="s">
        <v>326</v>
      </c>
      <c r="F239" s="247" t="s">
        <v>327</v>
      </c>
      <c r="G239" s="248" t="s">
        <v>296</v>
      </c>
      <c r="H239" s="249">
        <v>182.46899999999999</v>
      </c>
      <c r="I239" s="250"/>
      <c r="J239" s="251">
        <f>ROUND(I239*H239,2)</f>
        <v>0</v>
      </c>
      <c r="K239" s="247" t="s">
        <v>138</v>
      </c>
      <c r="L239" s="252"/>
      <c r="M239" s="253" t="s">
        <v>19</v>
      </c>
      <c r="N239" s="254" t="s">
        <v>42</v>
      </c>
      <c r="O239" s="86"/>
      <c r="P239" s="211">
        <f>O239*H239</f>
        <v>0</v>
      </c>
      <c r="Q239" s="211">
        <v>0.00059999999999999995</v>
      </c>
      <c r="R239" s="211">
        <f>Q239*H239</f>
        <v>0.10948139999999999</v>
      </c>
      <c r="S239" s="211">
        <v>0</v>
      </c>
      <c r="T239" s="212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3" t="s">
        <v>189</v>
      </c>
      <c r="AT239" s="213" t="s">
        <v>186</v>
      </c>
      <c r="AU239" s="213" t="s">
        <v>81</v>
      </c>
      <c r="AY239" s="19" t="s">
        <v>132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19" t="s">
        <v>79</v>
      </c>
      <c r="BK239" s="214">
        <f>ROUND(I239*H239,2)</f>
        <v>0</v>
      </c>
      <c r="BL239" s="19" t="s">
        <v>139</v>
      </c>
      <c r="BM239" s="213" t="s">
        <v>328</v>
      </c>
    </row>
    <row r="240" s="2" customFormat="1">
      <c r="A240" s="40"/>
      <c r="B240" s="41"/>
      <c r="C240" s="42"/>
      <c r="D240" s="215" t="s">
        <v>141</v>
      </c>
      <c r="E240" s="42"/>
      <c r="F240" s="216" t="s">
        <v>327</v>
      </c>
      <c r="G240" s="42"/>
      <c r="H240" s="42"/>
      <c r="I240" s="217"/>
      <c r="J240" s="42"/>
      <c r="K240" s="42"/>
      <c r="L240" s="46"/>
      <c r="M240" s="218"/>
      <c r="N240" s="219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141</v>
      </c>
      <c r="AU240" s="19" t="s">
        <v>81</v>
      </c>
    </row>
    <row r="241" s="13" customFormat="1">
      <c r="A241" s="13"/>
      <c r="B241" s="223"/>
      <c r="C241" s="224"/>
      <c r="D241" s="215" t="s">
        <v>147</v>
      </c>
      <c r="E241" s="224"/>
      <c r="F241" s="226" t="s">
        <v>329</v>
      </c>
      <c r="G241" s="224"/>
      <c r="H241" s="227">
        <v>182.46899999999999</v>
      </c>
      <c r="I241" s="228"/>
      <c r="J241" s="224"/>
      <c r="K241" s="224"/>
      <c r="L241" s="229"/>
      <c r="M241" s="230"/>
      <c r="N241" s="231"/>
      <c r="O241" s="231"/>
      <c r="P241" s="231"/>
      <c r="Q241" s="231"/>
      <c r="R241" s="231"/>
      <c r="S241" s="231"/>
      <c r="T241" s="23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3" t="s">
        <v>147</v>
      </c>
      <c r="AU241" s="233" t="s">
        <v>81</v>
      </c>
      <c r="AV241" s="13" t="s">
        <v>81</v>
      </c>
      <c r="AW241" s="13" t="s">
        <v>4</v>
      </c>
      <c r="AX241" s="13" t="s">
        <v>79</v>
      </c>
      <c r="AY241" s="233" t="s">
        <v>132</v>
      </c>
    </row>
    <row r="242" s="2" customFormat="1" ht="16.5" customHeight="1">
      <c r="A242" s="40"/>
      <c r="B242" s="41"/>
      <c r="C242" s="245" t="s">
        <v>330</v>
      </c>
      <c r="D242" s="245" t="s">
        <v>186</v>
      </c>
      <c r="E242" s="246" t="s">
        <v>331</v>
      </c>
      <c r="F242" s="247" t="s">
        <v>332</v>
      </c>
      <c r="G242" s="248" t="s">
        <v>180</v>
      </c>
      <c r="H242" s="249">
        <v>1021.826</v>
      </c>
      <c r="I242" s="250"/>
      <c r="J242" s="251">
        <f>ROUND(I242*H242,2)</f>
        <v>0</v>
      </c>
      <c r="K242" s="247" t="s">
        <v>138</v>
      </c>
      <c r="L242" s="252"/>
      <c r="M242" s="253" t="s">
        <v>19</v>
      </c>
      <c r="N242" s="254" t="s">
        <v>42</v>
      </c>
      <c r="O242" s="86"/>
      <c r="P242" s="211">
        <f>O242*H242</f>
        <v>0</v>
      </c>
      <c r="Q242" s="211">
        <v>5.0000000000000002E-05</v>
      </c>
      <c r="R242" s="211">
        <f>Q242*H242</f>
        <v>0.051091300000000006</v>
      </c>
      <c r="S242" s="211">
        <v>0</v>
      </c>
      <c r="T242" s="212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3" t="s">
        <v>189</v>
      </c>
      <c r="AT242" s="213" t="s">
        <v>186</v>
      </c>
      <c r="AU242" s="213" t="s">
        <v>81</v>
      </c>
      <c r="AY242" s="19" t="s">
        <v>132</v>
      </c>
      <c r="BE242" s="214">
        <f>IF(N242="základní",J242,0)</f>
        <v>0</v>
      </c>
      <c r="BF242" s="214">
        <f>IF(N242="snížená",J242,0)</f>
        <v>0</v>
      </c>
      <c r="BG242" s="214">
        <f>IF(N242="zákl. přenesená",J242,0)</f>
        <v>0</v>
      </c>
      <c r="BH242" s="214">
        <f>IF(N242="sníž. přenesená",J242,0)</f>
        <v>0</v>
      </c>
      <c r="BI242" s="214">
        <f>IF(N242="nulová",J242,0)</f>
        <v>0</v>
      </c>
      <c r="BJ242" s="19" t="s">
        <v>79</v>
      </c>
      <c r="BK242" s="214">
        <f>ROUND(I242*H242,2)</f>
        <v>0</v>
      </c>
      <c r="BL242" s="19" t="s">
        <v>139</v>
      </c>
      <c r="BM242" s="213" t="s">
        <v>333</v>
      </c>
    </row>
    <row r="243" s="2" customFormat="1">
      <c r="A243" s="40"/>
      <c r="B243" s="41"/>
      <c r="C243" s="42"/>
      <c r="D243" s="215" t="s">
        <v>141</v>
      </c>
      <c r="E243" s="42"/>
      <c r="F243" s="216" t="s">
        <v>332</v>
      </c>
      <c r="G243" s="42"/>
      <c r="H243" s="42"/>
      <c r="I243" s="217"/>
      <c r="J243" s="42"/>
      <c r="K243" s="42"/>
      <c r="L243" s="46"/>
      <c r="M243" s="218"/>
      <c r="N243" s="219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141</v>
      </c>
      <c r="AU243" s="19" t="s">
        <v>81</v>
      </c>
    </row>
    <row r="244" s="13" customFormat="1">
      <c r="A244" s="13"/>
      <c r="B244" s="223"/>
      <c r="C244" s="224"/>
      <c r="D244" s="215" t="s">
        <v>147</v>
      </c>
      <c r="E244" s="224"/>
      <c r="F244" s="226" t="s">
        <v>334</v>
      </c>
      <c r="G244" s="224"/>
      <c r="H244" s="227">
        <v>1021.826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147</v>
      </c>
      <c r="AU244" s="233" t="s">
        <v>81</v>
      </c>
      <c r="AV244" s="13" t="s">
        <v>81</v>
      </c>
      <c r="AW244" s="13" t="s">
        <v>4</v>
      </c>
      <c r="AX244" s="13" t="s">
        <v>79</v>
      </c>
      <c r="AY244" s="233" t="s">
        <v>132</v>
      </c>
    </row>
    <row r="245" s="2" customFormat="1" ht="16.5" customHeight="1">
      <c r="A245" s="40"/>
      <c r="B245" s="41"/>
      <c r="C245" s="202" t="s">
        <v>335</v>
      </c>
      <c r="D245" s="202" t="s">
        <v>134</v>
      </c>
      <c r="E245" s="203" t="s">
        <v>336</v>
      </c>
      <c r="F245" s="204" t="s">
        <v>337</v>
      </c>
      <c r="G245" s="205" t="s">
        <v>137</v>
      </c>
      <c r="H245" s="206">
        <v>125.78</v>
      </c>
      <c r="I245" s="207"/>
      <c r="J245" s="208">
        <f>ROUND(I245*H245,2)</f>
        <v>0</v>
      </c>
      <c r="K245" s="204" t="s">
        <v>138</v>
      </c>
      <c r="L245" s="46"/>
      <c r="M245" s="209" t="s">
        <v>19</v>
      </c>
      <c r="N245" s="210" t="s">
        <v>42</v>
      </c>
      <c r="O245" s="86"/>
      <c r="P245" s="211">
        <f>O245*H245</f>
        <v>0</v>
      </c>
      <c r="Q245" s="211">
        <v>0.0057000000000000002</v>
      </c>
      <c r="R245" s="211">
        <f>Q245*H245</f>
        <v>0.71694600000000008</v>
      </c>
      <c r="S245" s="211">
        <v>0</v>
      </c>
      <c r="T245" s="212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3" t="s">
        <v>139</v>
      </c>
      <c r="AT245" s="213" t="s">
        <v>134</v>
      </c>
      <c r="AU245" s="213" t="s">
        <v>81</v>
      </c>
      <c r="AY245" s="19" t="s">
        <v>132</v>
      </c>
      <c r="BE245" s="214">
        <f>IF(N245="základní",J245,0)</f>
        <v>0</v>
      </c>
      <c r="BF245" s="214">
        <f>IF(N245="snížená",J245,0)</f>
        <v>0</v>
      </c>
      <c r="BG245" s="214">
        <f>IF(N245="zákl. přenesená",J245,0)</f>
        <v>0</v>
      </c>
      <c r="BH245" s="214">
        <f>IF(N245="sníž. přenesená",J245,0)</f>
        <v>0</v>
      </c>
      <c r="BI245" s="214">
        <f>IF(N245="nulová",J245,0)</f>
        <v>0</v>
      </c>
      <c r="BJ245" s="19" t="s">
        <v>79</v>
      </c>
      <c r="BK245" s="214">
        <f>ROUND(I245*H245,2)</f>
        <v>0</v>
      </c>
      <c r="BL245" s="19" t="s">
        <v>139</v>
      </c>
      <c r="BM245" s="213" t="s">
        <v>338</v>
      </c>
    </row>
    <row r="246" s="2" customFormat="1">
      <c r="A246" s="40"/>
      <c r="B246" s="41"/>
      <c r="C246" s="42"/>
      <c r="D246" s="215" t="s">
        <v>141</v>
      </c>
      <c r="E246" s="42"/>
      <c r="F246" s="216" t="s">
        <v>339</v>
      </c>
      <c r="G246" s="42"/>
      <c r="H246" s="42"/>
      <c r="I246" s="217"/>
      <c r="J246" s="42"/>
      <c r="K246" s="42"/>
      <c r="L246" s="46"/>
      <c r="M246" s="218"/>
      <c r="N246" s="219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141</v>
      </c>
      <c r="AU246" s="19" t="s">
        <v>81</v>
      </c>
    </row>
    <row r="247" s="2" customFormat="1">
      <c r="A247" s="40"/>
      <c r="B247" s="41"/>
      <c r="C247" s="42"/>
      <c r="D247" s="220" t="s">
        <v>143</v>
      </c>
      <c r="E247" s="42"/>
      <c r="F247" s="221" t="s">
        <v>340</v>
      </c>
      <c r="G247" s="42"/>
      <c r="H247" s="42"/>
      <c r="I247" s="217"/>
      <c r="J247" s="42"/>
      <c r="K247" s="42"/>
      <c r="L247" s="46"/>
      <c r="M247" s="218"/>
      <c r="N247" s="219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143</v>
      </c>
      <c r="AU247" s="19" t="s">
        <v>81</v>
      </c>
    </row>
    <row r="248" s="2" customFormat="1">
      <c r="A248" s="40"/>
      <c r="B248" s="41"/>
      <c r="C248" s="42"/>
      <c r="D248" s="215" t="s">
        <v>145</v>
      </c>
      <c r="E248" s="42"/>
      <c r="F248" s="222" t="s">
        <v>341</v>
      </c>
      <c r="G248" s="42"/>
      <c r="H248" s="42"/>
      <c r="I248" s="217"/>
      <c r="J248" s="42"/>
      <c r="K248" s="42"/>
      <c r="L248" s="46"/>
      <c r="M248" s="218"/>
      <c r="N248" s="219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145</v>
      </c>
      <c r="AU248" s="19" t="s">
        <v>81</v>
      </c>
    </row>
    <row r="249" s="13" customFormat="1">
      <c r="A249" s="13"/>
      <c r="B249" s="223"/>
      <c r="C249" s="224"/>
      <c r="D249" s="215" t="s">
        <v>147</v>
      </c>
      <c r="E249" s="225" t="s">
        <v>19</v>
      </c>
      <c r="F249" s="226" t="s">
        <v>342</v>
      </c>
      <c r="G249" s="224"/>
      <c r="H249" s="227">
        <v>112</v>
      </c>
      <c r="I249" s="228"/>
      <c r="J249" s="224"/>
      <c r="K249" s="224"/>
      <c r="L249" s="229"/>
      <c r="M249" s="230"/>
      <c r="N249" s="231"/>
      <c r="O249" s="231"/>
      <c r="P249" s="231"/>
      <c r="Q249" s="231"/>
      <c r="R249" s="231"/>
      <c r="S249" s="231"/>
      <c r="T249" s="23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3" t="s">
        <v>147</v>
      </c>
      <c r="AU249" s="233" t="s">
        <v>81</v>
      </c>
      <c r="AV249" s="13" t="s">
        <v>81</v>
      </c>
      <c r="AW249" s="13" t="s">
        <v>32</v>
      </c>
      <c r="AX249" s="13" t="s">
        <v>71</v>
      </c>
      <c r="AY249" s="233" t="s">
        <v>132</v>
      </c>
    </row>
    <row r="250" s="13" customFormat="1">
      <c r="A250" s="13"/>
      <c r="B250" s="223"/>
      <c r="C250" s="224"/>
      <c r="D250" s="215" t="s">
        <v>147</v>
      </c>
      <c r="E250" s="225" t="s">
        <v>19</v>
      </c>
      <c r="F250" s="226" t="s">
        <v>343</v>
      </c>
      <c r="G250" s="224"/>
      <c r="H250" s="227">
        <v>13.779999999999999</v>
      </c>
      <c r="I250" s="228"/>
      <c r="J250" s="224"/>
      <c r="K250" s="224"/>
      <c r="L250" s="229"/>
      <c r="M250" s="230"/>
      <c r="N250" s="231"/>
      <c r="O250" s="231"/>
      <c r="P250" s="231"/>
      <c r="Q250" s="231"/>
      <c r="R250" s="231"/>
      <c r="S250" s="231"/>
      <c r="T250" s="23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3" t="s">
        <v>147</v>
      </c>
      <c r="AU250" s="233" t="s">
        <v>81</v>
      </c>
      <c r="AV250" s="13" t="s">
        <v>81</v>
      </c>
      <c r="AW250" s="13" t="s">
        <v>32</v>
      </c>
      <c r="AX250" s="13" t="s">
        <v>71</v>
      </c>
      <c r="AY250" s="233" t="s">
        <v>132</v>
      </c>
    </row>
    <row r="251" s="14" customFormat="1">
      <c r="A251" s="14"/>
      <c r="B251" s="234"/>
      <c r="C251" s="235"/>
      <c r="D251" s="215" t="s">
        <v>147</v>
      </c>
      <c r="E251" s="236" t="s">
        <v>19</v>
      </c>
      <c r="F251" s="237" t="s">
        <v>150</v>
      </c>
      <c r="G251" s="235"/>
      <c r="H251" s="238">
        <v>125.78</v>
      </c>
      <c r="I251" s="239"/>
      <c r="J251" s="235"/>
      <c r="K251" s="235"/>
      <c r="L251" s="240"/>
      <c r="M251" s="241"/>
      <c r="N251" s="242"/>
      <c r="O251" s="242"/>
      <c r="P251" s="242"/>
      <c r="Q251" s="242"/>
      <c r="R251" s="242"/>
      <c r="S251" s="242"/>
      <c r="T251" s="24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4" t="s">
        <v>147</v>
      </c>
      <c r="AU251" s="244" t="s">
        <v>81</v>
      </c>
      <c r="AV251" s="14" t="s">
        <v>139</v>
      </c>
      <c r="AW251" s="14" t="s">
        <v>32</v>
      </c>
      <c r="AX251" s="14" t="s">
        <v>79</v>
      </c>
      <c r="AY251" s="244" t="s">
        <v>132</v>
      </c>
    </row>
    <row r="252" s="2" customFormat="1" ht="16.5" customHeight="1">
      <c r="A252" s="40"/>
      <c r="B252" s="41"/>
      <c r="C252" s="202" t="s">
        <v>344</v>
      </c>
      <c r="D252" s="202" t="s">
        <v>134</v>
      </c>
      <c r="E252" s="203" t="s">
        <v>345</v>
      </c>
      <c r="F252" s="204" t="s">
        <v>346</v>
      </c>
      <c r="G252" s="205" t="s">
        <v>137</v>
      </c>
      <c r="H252" s="206">
        <v>161.63999999999999</v>
      </c>
      <c r="I252" s="207"/>
      <c r="J252" s="208">
        <f>ROUND(I252*H252,2)</f>
        <v>0</v>
      </c>
      <c r="K252" s="204" t="s">
        <v>138</v>
      </c>
      <c r="L252" s="46"/>
      <c r="M252" s="209" t="s">
        <v>19</v>
      </c>
      <c r="N252" s="210" t="s">
        <v>42</v>
      </c>
      <c r="O252" s="86"/>
      <c r="P252" s="211">
        <f>O252*H252</f>
        <v>0</v>
      </c>
      <c r="Q252" s="211">
        <v>0</v>
      </c>
      <c r="R252" s="211">
        <f>Q252*H252</f>
        <v>0</v>
      </c>
      <c r="S252" s="211">
        <v>0</v>
      </c>
      <c r="T252" s="212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3" t="s">
        <v>139</v>
      </c>
      <c r="AT252" s="213" t="s">
        <v>134</v>
      </c>
      <c r="AU252" s="213" t="s">
        <v>81</v>
      </c>
      <c r="AY252" s="19" t="s">
        <v>132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19" t="s">
        <v>79</v>
      </c>
      <c r="BK252" s="214">
        <f>ROUND(I252*H252,2)</f>
        <v>0</v>
      </c>
      <c r="BL252" s="19" t="s">
        <v>139</v>
      </c>
      <c r="BM252" s="213" t="s">
        <v>347</v>
      </c>
    </row>
    <row r="253" s="2" customFormat="1">
      <c r="A253" s="40"/>
      <c r="B253" s="41"/>
      <c r="C253" s="42"/>
      <c r="D253" s="215" t="s">
        <v>141</v>
      </c>
      <c r="E253" s="42"/>
      <c r="F253" s="216" t="s">
        <v>348</v>
      </c>
      <c r="G253" s="42"/>
      <c r="H253" s="42"/>
      <c r="I253" s="217"/>
      <c r="J253" s="42"/>
      <c r="K253" s="42"/>
      <c r="L253" s="46"/>
      <c r="M253" s="218"/>
      <c r="N253" s="219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141</v>
      </c>
      <c r="AU253" s="19" t="s">
        <v>81</v>
      </c>
    </row>
    <row r="254" s="2" customFormat="1">
      <c r="A254" s="40"/>
      <c r="B254" s="41"/>
      <c r="C254" s="42"/>
      <c r="D254" s="220" t="s">
        <v>143</v>
      </c>
      <c r="E254" s="42"/>
      <c r="F254" s="221" t="s">
        <v>349</v>
      </c>
      <c r="G254" s="42"/>
      <c r="H254" s="42"/>
      <c r="I254" s="217"/>
      <c r="J254" s="42"/>
      <c r="K254" s="42"/>
      <c r="L254" s="46"/>
      <c r="M254" s="218"/>
      <c r="N254" s="219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143</v>
      </c>
      <c r="AU254" s="19" t="s">
        <v>81</v>
      </c>
    </row>
    <row r="255" s="2" customFormat="1">
      <c r="A255" s="40"/>
      <c r="B255" s="41"/>
      <c r="C255" s="42"/>
      <c r="D255" s="215" t="s">
        <v>145</v>
      </c>
      <c r="E255" s="42"/>
      <c r="F255" s="222" t="s">
        <v>350</v>
      </c>
      <c r="G255" s="42"/>
      <c r="H255" s="42"/>
      <c r="I255" s="217"/>
      <c r="J255" s="42"/>
      <c r="K255" s="42"/>
      <c r="L255" s="46"/>
      <c r="M255" s="218"/>
      <c r="N255" s="219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145</v>
      </c>
      <c r="AU255" s="19" t="s">
        <v>81</v>
      </c>
    </row>
    <row r="256" s="13" customFormat="1">
      <c r="A256" s="13"/>
      <c r="B256" s="223"/>
      <c r="C256" s="224"/>
      <c r="D256" s="215" t="s">
        <v>147</v>
      </c>
      <c r="E256" s="225" t="s">
        <v>19</v>
      </c>
      <c r="F256" s="226" t="s">
        <v>351</v>
      </c>
      <c r="G256" s="224"/>
      <c r="H256" s="227">
        <v>112</v>
      </c>
      <c r="I256" s="228"/>
      <c r="J256" s="224"/>
      <c r="K256" s="224"/>
      <c r="L256" s="229"/>
      <c r="M256" s="230"/>
      <c r="N256" s="231"/>
      <c r="O256" s="231"/>
      <c r="P256" s="231"/>
      <c r="Q256" s="231"/>
      <c r="R256" s="231"/>
      <c r="S256" s="231"/>
      <c r="T256" s="23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3" t="s">
        <v>147</v>
      </c>
      <c r="AU256" s="233" t="s">
        <v>81</v>
      </c>
      <c r="AV256" s="13" t="s">
        <v>81</v>
      </c>
      <c r="AW256" s="13" t="s">
        <v>32</v>
      </c>
      <c r="AX256" s="13" t="s">
        <v>71</v>
      </c>
      <c r="AY256" s="233" t="s">
        <v>132</v>
      </c>
    </row>
    <row r="257" s="13" customFormat="1">
      <c r="A257" s="13"/>
      <c r="B257" s="223"/>
      <c r="C257" s="224"/>
      <c r="D257" s="215" t="s">
        <v>147</v>
      </c>
      <c r="E257" s="225" t="s">
        <v>19</v>
      </c>
      <c r="F257" s="226" t="s">
        <v>352</v>
      </c>
      <c r="G257" s="224"/>
      <c r="H257" s="227">
        <v>13.779999999999999</v>
      </c>
      <c r="I257" s="228"/>
      <c r="J257" s="224"/>
      <c r="K257" s="224"/>
      <c r="L257" s="229"/>
      <c r="M257" s="230"/>
      <c r="N257" s="231"/>
      <c r="O257" s="231"/>
      <c r="P257" s="231"/>
      <c r="Q257" s="231"/>
      <c r="R257" s="231"/>
      <c r="S257" s="231"/>
      <c r="T257" s="23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3" t="s">
        <v>147</v>
      </c>
      <c r="AU257" s="233" t="s">
        <v>81</v>
      </c>
      <c r="AV257" s="13" t="s">
        <v>81</v>
      </c>
      <c r="AW257" s="13" t="s">
        <v>32</v>
      </c>
      <c r="AX257" s="13" t="s">
        <v>71</v>
      </c>
      <c r="AY257" s="233" t="s">
        <v>132</v>
      </c>
    </row>
    <row r="258" s="13" customFormat="1">
      <c r="A258" s="13"/>
      <c r="B258" s="223"/>
      <c r="C258" s="224"/>
      <c r="D258" s="215" t="s">
        <v>147</v>
      </c>
      <c r="E258" s="225" t="s">
        <v>19</v>
      </c>
      <c r="F258" s="226" t="s">
        <v>353</v>
      </c>
      <c r="G258" s="224"/>
      <c r="H258" s="227">
        <v>35.859999999999999</v>
      </c>
      <c r="I258" s="228"/>
      <c r="J258" s="224"/>
      <c r="K258" s="224"/>
      <c r="L258" s="229"/>
      <c r="M258" s="230"/>
      <c r="N258" s="231"/>
      <c r="O258" s="231"/>
      <c r="P258" s="231"/>
      <c r="Q258" s="231"/>
      <c r="R258" s="231"/>
      <c r="S258" s="231"/>
      <c r="T258" s="23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3" t="s">
        <v>147</v>
      </c>
      <c r="AU258" s="233" t="s">
        <v>81</v>
      </c>
      <c r="AV258" s="13" t="s">
        <v>81</v>
      </c>
      <c r="AW258" s="13" t="s">
        <v>32</v>
      </c>
      <c r="AX258" s="13" t="s">
        <v>71</v>
      </c>
      <c r="AY258" s="233" t="s">
        <v>132</v>
      </c>
    </row>
    <row r="259" s="14" customFormat="1">
      <c r="A259" s="14"/>
      <c r="B259" s="234"/>
      <c r="C259" s="235"/>
      <c r="D259" s="215" t="s">
        <v>147</v>
      </c>
      <c r="E259" s="236" t="s">
        <v>19</v>
      </c>
      <c r="F259" s="237" t="s">
        <v>150</v>
      </c>
      <c r="G259" s="235"/>
      <c r="H259" s="238">
        <v>161.63999999999999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4" t="s">
        <v>147</v>
      </c>
      <c r="AU259" s="244" t="s">
        <v>81</v>
      </c>
      <c r="AV259" s="14" t="s">
        <v>139</v>
      </c>
      <c r="AW259" s="14" t="s">
        <v>32</v>
      </c>
      <c r="AX259" s="14" t="s">
        <v>79</v>
      </c>
      <c r="AY259" s="244" t="s">
        <v>132</v>
      </c>
    </row>
    <row r="260" s="12" customFormat="1" ht="22.8" customHeight="1">
      <c r="A260" s="12"/>
      <c r="B260" s="186"/>
      <c r="C260" s="187"/>
      <c r="D260" s="188" t="s">
        <v>70</v>
      </c>
      <c r="E260" s="200" t="s">
        <v>192</v>
      </c>
      <c r="F260" s="200" t="s">
        <v>354</v>
      </c>
      <c r="G260" s="187"/>
      <c r="H260" s="187"/>
      <c r="I260" s="190"/>
      <c r="J260" s="201">
        <f>BK260</f>
        <v>0</v>
      </c>
      <c r="K260" s="187"/>
      <c r="L260" s="192"/>
      <c r="M260" s="193"/>
      <c r="N260" s="194"/>
      <c r="O260" s="194"/>
      <c r="P260" s="195">
        <f>SUM(P261:P318)</f>
        <v>0</v>
      </c>
      <c r="Q260" s="194"/>
      <c r="R260" s="195">
        <f>SUM(R261:R318)</f>
        <v>5.4391399999999992</v>
      </c>
      <c r="S260" s="194"/>
      <c r="T260" s="196">
        <f>SUM(T261:T318)</f>
        <v>30.00348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7" t="s">
        <v>79</v>
      </c>
      <c r="AT260" s="198" t="s">
        <v>70</v>
      </c>
      <c r="AU260" s="198" t="s">
        <v>79</v>
      </c>
      <c r="AY260" s="197" t="s">
        <v>132</v>
      </c>
      <c r="BK260" s="199">
        <f>SUM(BK261:BK318)</f>
        <v>0</v>
      </c>
    </row>
    <row r="261" s="2" customFormat="1" ht="16.5" customHeight="1">
      <c r="A261" s="40"/>
      <c r="B261" s="41"/>
      <c r="C261" s="202" t="s">
        <v>355</v>
      </c>
      <c r="D261" s="202" t="s">
        <v>134</v>
      </c>
      <c r="E261" s="203" t="s">
        <v>356</v>
      </c>
      <c r="F261" s="204" t="s">
        <v>357</v>
      </c>
      <c r="G261" s="205" t="s">
        <v>358</v>
      </c>
      <c r="H261" s="206">
        <v>180</v>
      </c>
      <c r="I261" s="207"/>
      <c r="J261" s="208">
        <f>ROUND(I261*H261,2)</f>
        <v>0</v>
      </c>
      <c r="K261" s="204" t="s">
        <v>138</v>
      </c>
      <c r="L261" s="46"/>
      <c r="M261" s="209" t="s">
        <v>19</v>
      </c>
      <c r="N261" s="210" t="s">
        <v>42</v>
      </c>
      <c r="O261" s="86"/>
      <c r="P261" s="211">
        <f>O261*H261</f>
        <v>0</v>
      </c>
      <c r="Q261" s="211">
        <v>0</v>
      </c>
      <c r="R261" s="211">
        <f>Q261*H261</f>
        <v>0</v>
      </c>
      <c r="S261" s="211">
        <v>0</v>
      </c>
      <c r="T261" s="212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3" t="s">
        <v>139</v>
      </c>
      <c r="AT261" s="213" t="s">
        <v>134</v>
      </c>
      <c r="AU261" s="213" t="s">
        <v>81</v>
      </c>
      <c r="AY261" s="19" t="s">
        <v>132</v>
      </c>
      <c r="BE261" s="214">
        <f>IF(N261="základní",J261,0)</f>
        <v>0</v>
      </c>
      <c r="BF261" s="214">
        <f>IF(N261="snížená",J261,0)</f>
        <v>0</v>
      </c>
      <c r="BG261" s="214">
        <f>IF(N261="zákl. přenesená",J261,0)</f>
        <v>0</v>
      </c>
      <c r="BH261" s="214">
        <f>IF(N261="sníž. přenesená",J261,0)</f>
        <v>0</v>
      </c>
      <c r="BI261" s="214">
        <f>IF(N261="nulová",J261,0)</f>
        <v>0</v>
      </c>
      <c r="BJ261" s="19" t="s">
        <v>79</v>
      </c>
      <c r="BK261" s="214">
        <f>ROUND(I261*H261,2)</f>
        <v>0</v>
      </c>
      <c r="BL261" s="19" t="s">
        <v>139</v>
      </c>
      <c r="BM261" s="213" t="s">
        <v>359</v>
      </c>
    </row>
    <row r="262" s="2" customFormat="1">
      <c r="A262" s="40"/>
      <c r="B262" s="41"/>
      <c r="C262" s="42"/>
      <c r="D262" s="215" t="s">
        <v>141</v>
      </c>
      <c r="E262" s="42"/>
      <c r="F262" s="216" t="s">
        <v>360</v>
      </c>
      <c r="G262" s="42"/>
      <c r="H262" s="42"/>
      <c r="I262" s="217"/>
      <c r="J262" s="42"/>
      <c r="K262" s="42"/>
      <c r="L262" s="46"/>
      <c r="M262" s="218"/>
      <c r="N262" s="219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141</v>
      </c>
      <c r="AU262" s="19" t="s">
        <v>81</v>
      </c>
    </row>
    <row r="263" s="2" customFormat="1">
      <c r="A263" s="40"/>
      <c r="B263" s="41"/>
      <c r="C263" s="42"/>
      <c r="D263" s="220" t="s">
        <v>143</v>
      </c>
      <c r="E263" s="42"/>
      <c r="F263" s="221" t="s">
        <v>361</v>
      </c>
      <c r="G263" s="42"/>
      <c r="H263" s="42"/>
      <c r="I263" s="217"/>
      <c r="J263" s="42"/>
      <c r="K263" s="42"/>
      <c r="L263" s="46"/>
      <c r="M263" s="218"/>
      <c r="N263" s="219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143</v>
      </c>
      <c r="AU263" s="19" t="s">
        <v>81</v>
      </c>
    </row>
    <row r="264" s="2" customFormat="1">
      <c r="A264" s="40"/>
      <c r="B264" s="41"/>
      <c r="C264" s="42"/>
      <c r="D264" s="215" t="s">
        <v>145</v>
      </c>
      <c r="E264" s="42"/>
      <c r="F264" s="222" t="s">
        <v>362</v>
      </c>
      <c r="G264" s="42"/>
      <c r="H264" s="42"/>
      <c r="I264" s="217"/>
      <c r="J264" s="42"/>
      <c r="K264" s="42"/>
      <c r="L264" s="46"/>
      <c r="M264" s="218"/>
      <c r="N264" s="219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145</v>
      </c>
      <c r="AU264" s="19" t="s">
        <v>81</v>
      </c>
    </row>
    <row r="265" s="13" customFormat="1">
      <c r="A265" s="13"/>
      <c r="B265" s="223"/>
      <c r="C265" s="224"/>
      <c r="D265" s="215" t="s">
        <v>147</v>
      </c>
      <c r="E265" s="225" t="s">
        <v>19</v>
      </c>
      <c r="F265" s="226" t="s">
        <v>363</v>
      </c>
      <c r="G265" s="224"/>
      <c r="H265" s="227">
        <v>180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3" t="s">
        <v>147</v>
      </c>
      <c r="AU265" s="233" t="s">
        <v>81</v>
      </c>
      <c r="AV265" s="13" t="s">
        <v>81</v>
      </c>
      <c r="AW265" s="13" t="s">
        <v>32</v>
      </c>
      <c r="AX265" s="13" t="s">
        <v>79</v>
      </c>
      <c r="AY265" s="233" t="s">
        <v>132</v>
      </c>
    </row>
    <row r="266" s="2" customFormat="1" ht="21.75" customHeight="1">
      <c r="A266" s="40"/>
      <c r="B266" s="41"/>
      <c r="C266" s="202" t="s">
        <v>364</v>
      </c>
      <c r="D266" s="202" t="s">
        <v>134</v>
      </c>
      <c r="E266" s="203" t="s">
        <v>365</v>
      </c>
      <c r="F266" s="204" t="s">
        <v>366</v>
      </c>
      <c r="G266" s="205" t="s">
        <v>367</v>
      </c>
      <c r="H266" s="206">
        <v>5.4349999999999996</v>
      </c>
      <c r="I266" s="207"/>
      <c r="J266" s="208">
        <f>ROUND(I266*H266,2)</f>
        <v>0</v>
      </c>
      <c r="K266" s="204" t="s">
        <v>138</v>
      </c>
      <c r="L266" s="46"/>
      <c r="M266" s="209" t="s">
        <v>19</v>
      </c>
      <c r="N266" s="210" t="s">
        <v>42</v>
      </c>
      <c r="O266" s="86"/>
      <c r="P266" s="211">
        <f>O266*H266</f>
        <v>0</v>
      </c>
      <c r="Q266" s="211">
        <v>0</v>
      </c>
      <c r="R266" s="211">
        <f>Q266*H266</f>
        <v>0</v>
      </c>
      <c r="S266" s="211">
        <v>0</v>
      </c>
      <c r="T266" s="212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3" t="s">
        <v>139</v>
      </c>
      <c r="AT266" s="213" t="s">
        <v>134</v>
      </c>
      <c r="AU266" s="213" t="s">
        <v>81</v>
      </c>
      <c r="AY266" s="19" t="s">
        <v>132</v>
      </c>
      <c r="BE266" s="214">
        <f>IF(N266="základní",J266,0)</f>
        <v>0</v>
      </c>
      <c r="BF266" s="214">
        <f>IF(N266="snížená",J266,0)</f>
        <v>0</v>
      </c>
      <c r="BG266" s="214">
        <f>IF(N266="zákl. přenesená",J266,0)</f>
        <v>0</v>
      </c>
      <c r="BH266" s="214">
        <f>IF(N266="sníž. přenesená",J266,0)</f>
        <v>0</v>
      </c>
      <c r="BI266" s="214">
        <f>IF(N266="nulová",J266,0)</f>
        <v>0</v>
      </c>
      <c r="BJ266" s="19" t="s">
        <v>79</v>
      </c>
      <c r="BK266" s="214">
        <f>ROUND(I266*H266,2)</f>
        <v>0</v>
      </c>
      <c r="BL266" s="19" t="s">
        <v>139</v>
      </c>
      <c r="BM266" s="213" t="s">
        <v>368</v>
      </c>
    </row>
    <row r="267" s="2" customFormat="1">
      <c r="A267" s="40"/>
      <c r="B267" s="41"/>
      <c r="C267" s="42"/>
      <c r="D267" s="215" t="s">
        <v>141</v>
      </c>
      <c r="E267" s="42"/>
      <c r="F267" s="216" t="s">
        <v>369</v>
      </c>
      <c r="G267" s="42"/>
      <c r="H267" s="42"/>
      <c r="I267" s="217"/>
      <c r="J267" s="42"/>
      <c r="K267" s="42"/>
      <c r="L267" s="46"/>
      <c r="M267" s="218"/>
      <c r="N267" s="219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141</v>
      </c>
      <c r="AU267" s="19" t="s">
        <v>81</v>
      </c>
    </row>
    <row r="268" s="2" customFormat="1">
      <c r="A268" s="40"/>
      <c r="B268" s="41"/>
      <c r="C268" s="42"/>
      <c r="D268" s="220" t="s">
        <v>143</v>
      </c>
      <c r="E268" s="42"/>
      <c r="F268" s="221" t="s">
        <v>370</v>
      </c>
      <c r="G268" s="42"/>
      <c r="H268" s="42"/>
      <c r="I268" s="217"/>
      <c r="J268" s="42"/>
      <c r="K268" s="42"/>
      <c r="L268" s="46"/>
      <c r="M268" s="218"/>
      <c r="N268" s="219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143</v>
      </c>
      <c r="AU268" s="19" t="s">
        <v>81</v>
      </c>
    </row>
    <row r="269" s="2" customFormat="1">
      <c r="A269" s="40"/>
      <c r="B269" s="41"/>
      <c r="C269" s="42"/>
      <c r="D269" s="215" t="s">
        <v>145</v>
      </c>
      <c r="E269" s="42"/>
      <c r="F269" s="222" t="s">
        <v>371</v>
      </c>
      <c r="G269" s="42"/>
      <c r="H269" s="42"/>
      <c r="I269" s="217"/>
      <c r="J269" s="42"/>
      <c r="K269" s="42"/>
      <c r="L269" s="46"/>
      <c r="M269" s="218"/>
      <c r="N269" s="219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145</v>
      </c>
      <c r="AU269" s="19" t="s">
        <v>81</v>
      </c>
    </row>
    <row r="270" s="13" customFormat="1">
      <c r="A270" s="13"/>
      <c r="B270" s="223"/>
      <c r="C270" s="224"/>
      <c r="D270" s="215" t="s">
        <v>147</v>
      </c>
      <c r="E270" s="225" t="s">
        <v>19</v>
      </c>
      <c r="F270" s="226" t="s">
        <v>372</v>
      </c>
      <c r="G270" s="224"/>
      <c r="H270" s="227">
        <v>4.3499999999999996</v>
      </c>
      <c r="I270" s="228"/>
      <c r="J270" s="224"/>
      <c r="K270" s="224"/>
      <c r="L270" s="229"/>
      <c r="M270" s="230"/>
      <c r="N270" s="231"/>
      <c r="O270" s="231"/>
      <c r="P270" s="231"/>
      <c r="Q270" s="231"/>
      <c r="R270" s="231"/>
      <c r="S270" s="231"/>
      <c r="T270" s="23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3" t="s">
        <v>147</v>
      </c>
      <c r="AU270" s="233" t="s">
        <v>81</v>
      </c>
      <c r="AV270" s="13" t="s">
        <v>81</v>
      </c>
      <c r="AW270" s="13" t="s">
        <v>32</v>
      </c>
      <c r="AX270" s="13" t="s">
        <v>71</v>
      </c>
      <c r="AY270" s="233" t="s">
        <v>132</v>
      </c>
    </row>
    <row r="271" s="13" customFormat="1">
      <c r="A271" s="13"/>
      <c r="B271" s="223"/>
      <c r="C271" s="224"/>
      <c r="D271" s="215" t="s">
        <v>147</v>
      </c>
      <c r="E271" s="225" t="s">
        <v>19</v>
      </c>
      <c r="F271" s="226" t="s">
        <v>373</v>
      </c>
      <c r="G271" s="224"/>
      <c r="H271" s="227">
        <v>1.085</v>
      </c>
      <c r="I271" s="228"/>
      <c r="J271" s="224"/>
      <c r="K271" s="224"/>
      <c r="L271" s="229"/>
      <c r="M271" s="230"/>
      <c r="N271" s="231"/>
      <c r="O271" s="231"/>
      <c r="P271" s="231"/>
      <c r="Q271" s="231"/>
      <c r="R271" s="231"/>
      <c r="S271" s="231"/>
      <c r="T271" s="23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3" t="s">
        <v>147</v>
      </c>
      <c r="AU271" s="233" t="s">
        <v>81</v>
      </c>
      <c r="AV271" s="13" t="s">
        <v>81</v>
      </c>
      <c r="AW271" s="13" t="s">
        <v>32</v>
      </c>
      <c r="AX271" s="13" t="s">
        <v>71</v>
      </c>
      <c r="AY271" s="233" t="s">
        <v>132</v>
      </c>
    </row>
    <row r="272" s="14" customFormat="1">
      <c r="A272" s="14"/>
      <c r="B272" s="234"/>
      <c r="C272" s="235"/>
      <c r="D272" s="215" t="s">
        <v>147</v>
      </c>
      <c r="E272" s="236" t="s">
        <v>19</v>
      </c>
      <c r="F272" s="237" t="s">
        <v>150</v>
      </c>
      <c r="G272" s="235"/>
      <c r="H272" s="238">
        <v>5.4349999999999996</v>
      </c>
      <c r="I272" s="239"/>
      <c r="J272" s="235"/>
      <c r="K272" s="235"/>
      <c r="L272" s="240"/>
      <c r="M272" s="241"/>
      <c r="N272" s="242"/>
      <c r="O272" s="242"/>
      <c r="P272" s="242"/>
      <c r="Q272" s="242"/>
      <c r="R272" s="242"/>
      <c r="S272" s="242"/>
      <c r="T272" s="24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4" t="s">
        <v>147</v>
      </c>
      <c r="AU272" s="244" t="s">
        <v>81</v>
      </c>
      <c r="AV272" s="14" t="s">
        <v>139</v>
      </c>
      <c r="AW272" s="14" t="s">
        <v>32</v>
      </c>
      <c r="AX272" s="14" t="s">
        <v>79</v>
      </c>
      <c r="AY272" s="244" t="s">
        <v>132</v>
      </c>
    </row>
    <row r="273" s="2" customFormat="1" ht="16.5" customHeight="1">
      <c r="A273" s="40"/>
      <c r="B273" s="41"/>
      <c r="C273" s="245" t="s">
        <v>374</v>
      </c>
      <c r="D273" s="245" t="s">
        <v>186</v>
      </c>
      <c r="E273" s="246" t="s">
        <v>375</v>
      </c>
      <c r="F273" s="247" t="s">
        <v>376</v>
      </c>
      <c r="G273" s="248" t="s">
        <v>367</v>
      </c>
      <c r="H273" s="249">
        <v>4.3499999999999996</v>
      </c>
      <c r="I273" s="250"/>
      <c r="J273" s="251">
        <f>ROUND(I273*H273,2)</f>
        <v>0</v>
      </c>
      <c r="K273" s="247" t="s">
        <v>138</v>
      </c>
      <c r="L273" s="252"/>
      <c r="M273" s="253" t="s">
        <v>19</v>
      </c>
      <c r="N273" s="254" t="s">
        <v>42</v>
      </c>
      <c r="O273" s="86"/>
      <c r="P273" s="211">
        <f>O273*H273</f>
        <v>0</v>
      </c>
      <c r="Q273" s="211">
        <v>1</v>
      </c>
      <c r="R273" s="211">
        <f>Q273*H273</f>
        <v>4.3499999999999996</v>
      </c>
      <c r="S273" s="211">
        <v>0</v>
      </c>
      <c r="T273" s="212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3" t="s">
        <v>189</v>
      </c>
      <c r="AT273" s="213" t="s">
        <v>186</v>
      </c>
      <c r="AU273" s="213" t="s">
        <v>81</v>
      </c>
      <c r="AY273" s="19" t="s">
        <v>132</v>
      </c>
      <c r="BE273" s="214">
        <f>IF(N273="základní",J273,0)</f>
        <v>0</v>
      </c>
      <c r="BF273" s="214">
        <f>IF(N273="snížená",J273,0)</f>
        <v>0</v>
      </c>
      <c r="BG273" s="214">
        <f>IF(N273="zákl. přenesená",J273,0)</f>
        <v>0</v>
      </c>
      <c r="BH273" s="214">
        <f>IF(N273="sníž. přenesená",J273,0)</f>
        <v>0</v>
      </c>
      <c r="BI273" s="214">
        <f>IF(N273="nulová",J273,0)</f>
        <v>0</v>
      </c>
      <c r="BJ273" s="19" t="s">
        <v>79</v>
      </c>
      <c r="BK273" s="214">
        <f>ROUND(I273*H273,2)</f>
        <v>0</v>
      </c>
      <c r="BL273" s="19" t="s">
        <v>139</v>
      </c>
      <c r="BM273" s="213" t="s">
        <v>377</v>
      </c>
    </row>
    <row r="274" s="2" customFormat="1">
      <c r="A274" s="40"/>
      <c r="B274" s="41"/>
      <c r="C274" s="42"/>
      <c r="D274" s="215" t="s">
        <v>141</v>
      </c>
      <c r="E274" s="42"/>
      <c r="F274" s="216" t="s">
        <v>376</v>
      </c>
      <c r="G274" s="42"/>
      <c r="H274" s="42"/>
      <c r="I274" s="217"/>
      <c r="J274" s="42"/>
      <c r="K274" s="42"/>
      <c r="L274" s="46"/>
      <c r="M274" s="218"/>
      <c r="N274" s="219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141</v>
      </c>
      <c r="AU274" s="19" t="s">
        <v>81</v>
      </c>
    </row>
    <row r="275" s="13" customFormat="1">
      <c r="A275" s="13"/>
      <c r="B275" s="223"/>
      <c r="C275" s="224"/>
      <c r="D275" s="215" t="s">
        <v>147</v>
      </c>
      <c r="E275" s="225" t="s">
        <v>19</v>
      </c>
      <c r="F275" s="226" t="s">
        <v>378</v>
      </c>
      <c r="G275" s="224"/>
      <c r="H275" s="227">
        <v>1.48</v>
      </c>
      <c r="I275" s="228"/>
      <c r="J275" s="224"/>
      <c r="K275" s="224"/>
      <c r="L275" s="229"/>
      <c r="M275" s="230"/>
      <c r="N275" s="231"/>
      <c r="O275" s="231"/>
      <c r="P275" s="231"/>
      <c r="Q275" s="231"/>
      <c r="R275" s="231"/>
      <c r="S275" s="231"/>
      <c r="T275" s="23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3" t="s">
        <v>147</v>
      </c>
      <c r="AU275" s="233" t="s">
        <v>81</v>
      </c>
      <c r="AV275" s="13" t="s">
        <v>81</v>
      </c>
      <c r="AW275" s="13" t="s">
        <v>32</v>
      </c>
      <c r="AX275" s="13" t="s">
        <v>71</v>
      </c>
      <c r="AY275" s="233" t="s">
        <v>132</v>
      </c>
    </row>
    <row r="276" s="13" customFormat="1">
      <c r="A276" s="13"/>
      <c r="B276" s="223"/>
      <c r="C276" s="224"/>
      <c r="D276" s="215" t="s">
        <v>147</v>
      </c>
      <c r="E276" s="225" t="s">
        <v>19</v>
      </c>
      <c r="F276" s="226" t="s">
        <v>379</v>
      </c>
      <c r="G276" s="224"/>
      <c r="H276" s="227">
        <v>0.56499999999999995</v>
      </c>
      <c r="I276" s="228"/>
      <c r="J276" s="224"/>
      <c r="K276" s="224"/>
      <c r="L276" s="229"/>
      <c r="M276" s="230"/>
      <c r="N276" s="231"/>
      <c r="O276" s="231"/>
      <c r="P276" s="231"/>
      <c r="Q276" s="231"/>
      <c r="R276" s="231"/>
      <c r="S276" s="231"/>
      <c r="T276" s="23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3" t="s">
        <v>147</v>
      </c>
      <c r="AU276" s="233" t="s">
        <v>81</v>
      </c>
      <c r="AV276" s="13" t="s">
        <v>81</v>
      </c>
      <c r="AW276" s="13" t="s">
        <v>32</v>
      </c>
      <c r="AX276" s="13" t="s">
        <v>71</v>
      </c>
      <c r="AY276" s="233" t="s">
        <v>132</v>
      </c>
    </row>
    <row r="277" s="13" customFormat="1">
      <c r="A277" s="13"/>
      <c r="B277" s="223"/>
      <c r="C277" s="224"/>
      <c r="D277" s="215" t="s">
        <v>147</v>
      </c>
      <c r="E277" s="225" t="s">
        <v>19</v>
      </c>
      <c r="F277" s="226" t="s">
        <v>380</v>
      </c>
      <c r="G277" s="224"/>
      <c r="H277" s="227">
        <v>1.647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3" t="s">
        <v>147</v>
      </c>
      <c r="AU277" s="233" t="s">
        <v>81</v>
      </c>
      <c r="AV277" s="13" t="s">
        <v>81</v>
      </c>
      <c r="AW277" s="13" t="s">
        <v>32</v>
      </c>
      <c r="AX277" s="13" t="s">
        <v>71</v>
      </c>
      <c r="AY277" s="233" t="s">
        <v>132</v>
      </c>
    </row>
    <row r="278" s="13" customFormat="1">
      <c r="A278" s="13"/>
      <c r="B278" s="223"/>
      <c r="C278" s="224"/>
      <c r="D278" s="215" t="s">
        <v>147</v>
      </c>
      <c r="E278" s="225" t="s">
        <v>19</v>
      </c>
      <c r="F278" s="226" t="s">
        <v>381</v>
      </c>
      <c r="G278" s="224"/>
      <c r="H278" s="227">
        <v>0.51100000000000001</v>
      </c>
      <c r="I278" s="228"/>
      <c r="J278" s="224"/>
      <c r="K278" s="224"/>
      <c r="L278" s="229"/>
      <c r="M278" s="230"/>
      <c r="N278" s="231"/>
      <c r="O278" s="231"/>
      <c r="P278" s="231"/>
      <c r="Q278" s="231"/>
      <c r="R278" s="231"/>
      <c r="S278" s="231"/>
      <c r="T278" s="23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3" t="s">
        <v>147</v>
      </c>
      <c r="AU278" s="233" t="s">
        <v>81</v>
      </c>
      <c r="AV278" s="13" t="s">
        <v>81</v>
      </c>
      <c r="AW278" s="13" t="s">
        <v>32</v>
      </c>
      <c r="AX278" s="13" t="s">
        <v>71</v>
      </c>
      <c r="AY278" s="233" t="s">
        <v>132</v>
      </c>
    </row>
    <row r="279" s="13" customFormat="1">
      <c r="A279" s="13"/>
      <c r="B279" s="223"/>
      <c r="C279" s="224"/>
      <c r="D279" s="215" t="s">
        <v>147</v>
      </c>
      <c r="E279" s="225" t="s">
        <v>19</v>
      </c>
      <c r="F279" s="226" t="s">
        <v>382</v>
      </c>
      <c r="G279" s="224"/>
      <c r="H279" s="227">
        <v>0.14699999999999999</v>
      </c>
      <c r="I279" s="228"/>
      <c r="J279" s="224"/>
      <c r="K279" s="224"/>
      <c r="L279" s="229"/>
      <c r="M279" s="230"/>
      <c r="N279" s="231"/>
      <c r="O279" s="231"/>
      <c r="P279" s="231"/>
      <c r="Q279" s="231"/>
      <c r="R279" s="231"/>
      <c r="S279" s="231"/>
      <c r="T279" s="23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3" t="s">
        <v>147</v>
      </c>
      <c r="AU279" s="233" t="s">
        <v>81</v>
      </c>
      <c r="AV279" s="13" t="s">
        <v>81</v>
      </c>
      <c r="AW279" s="13" t="s">
        <v>32</v>
      </c>
      <c r="AX279" s="13" t="s">
        <v>71</v>
      </c>
      <c r="AY279" s="233" t="s">
        <v>132</v>
      </c>
    </row>
    <row r="280" s="14" customFormat="1">
      <c r="A280" s="14"/>
      <c r="B280" s="234"/>
      <c r="C280" s="235"/>
      <c r="D280" s="215" t="s">
        <v>147</v>
      </c>
      <c r="E280" s="236" t="s">
        <v>19</v>
      </c>
      <c r="F280" s="237" t="s">
        <v>150</v>
      </c>
      <c r="G280" s="235"/>
      <c r="H280" s="238">
        <v>4.3499999999999996</v>
      </c>
      <c r="I280" s="239"/>
      <c r="J280" s="235"/>
      <c r="K280" s="235"/>
      <c r="L280" s="240"/>
      <c r="M280" s="241"/>
      <c r="N280" s="242"/>
      <c r="O280" s="242"/>
      <c r="P280" s="242"/>
      <c r="Q280" s="242"/>
      <c r="R280" s="242"/>
      <c r="S280" s="242"/>
      <c r="T280" s="243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4" t="s">
        <v>147</v>
      </c>
      <c r="AU280" s="244" t="s">
        <v>81</v>
      </c>
      <c r="AV280" s="14" t="s">
        <v>139</v>
      </c>
      <c r="AW280" s="14" t="s">
        <v>32</v>
      </c>
      <c r="AX280" s="14" t="s">
        <v>79</v>
      </c>
      <c r="AY280" s="244" t="s">
        <v>132</v>
      </c>
    </row>
    <row r="281" s="2" customFormat="1" ht="16.5" customHeight="1">
      <c r="A281" s="40"/>
      <c r="B281" s="41"/>
      <c r="C281" s="245" t="s">
        <v>383</v>
      </c>
      <c r="D281" s="245" t="s">
        <v>186</v>
      </c>
      <c r="E281" s="246" t="s">
        <v>384</v>
      </c>
      <c r="F281" s="247" t="s">
        <v>385</v>
      </c>
      <c r="G281" s="248" t="s">
        <v>367</v>
      </c>
      <c r="H281" s="249">
        <v>1.085</v>
      </c>
      <c r="I281" s="250"/>
      <c r="J281" s="251">
        <f>ROUND(I281*H281,2)</f>
        <v>0</v>
      </c>
      <c r="K281" s="247" t="s">
        <v>138</v>
      </c>
      <c r="L281" s="252"/>
      <c r="M281" s="253" t="s">
        <v>19</v>
      </c>
      <c r="N281" s="254" t="s">
        <v>42</v>
      </c>
      <c r="O281" s="86"/>
      <c r="P281" s="211">
        <f>O281*H281</f>
        <v>0</v>
      </c>
      <c r="Q281" s="211">
        <v>1</v>
      </c>
      <c r="R281" s="211">
        <f>Q281*H281</f>
        <v>1.085</v>
      </c>
      <c r="S281" s="211">
        <v>0</v>
      </c>
      <c r="T281" s="212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3" t="s">
        <v>189</v>
      </c>
      <c r="AT281" s="213" t="s">
        <v>186</v>
      </c>
      <c r="AU281" s="213" t="s">
        <v>81</v>
      </c>
      <c r="AY281" s="19" t="s">
        <v>132</v>
      </c>
      <c r="BE281" s="214">
        <f>IF(N281="základní",J281,0)</f>
        <v>0</v>
      </c>
      <c r="BF281" s="214">
        <f>IF(N281="snížená",J281,0)</f>
        <v>0</v>
      </c>
      <c r="BG281" s="214">
        <f>IF(N281="zákl. přenesená",J281,0)</f>
        <v>0</v>
      </c>
      <c r="BH281" s="214">
        <f>IF(N281="sníž. přenesená",J281,0)</f>
        <v>0</v>
      </c>
      <c r="BI281" s="214">
        <f>IF(N281="nulová",J281,0)</f>
        <v>0</v>
      </c>
      <c r="BJ281" s="19" t="s">
        <v>79</v>
      </c>
      <c r="BK281" s="214">
        <f>ROUND(I281*H281,2)</f>
        <v>0</v>
      </c>
      <c r="BL281" s="19" t="s">
        <v>139</v>
      </c>
      <c r="BM281" s="213" t="s">
        <v>386</v>
      </c>
    </row>
    <row r="282" s="2" customFormat="1">
      <c r="A282" s="40"/>
      <c r="B282" s="41"/>
      <c r="C282" s="42"/>
      <c r="D282" s="215" t="s">
        <v>141</v>
      </c>
      <c r="E282" s="42"/>
      <c r="F282" s="216" t="s">
        <v>385</v>
      </c>
      <c r="G282" s="42"/>
      <c r="H282" s="42"/>
      <c r="I282" s="217"/>
      <c r="J282" s="42"/>
      <c r="K282" s="42"/>
      <c r="L282" s="46"/>
      <c r="M282" s="218"/>
      <c r="N282" s="219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141</v>
      </c>
      <c r="AU282" s="19" t="s">
        <v>81</v>
      </c>
    </row>
    <row r="283" s="13" customFormat="1">
      <c r="A283" s="13"/>
      <c r="B283" s="223"/>
      <c r="C283" s="224"/>
      <c r="D283" s="215" t="s">
        <v>147</v>
      </c>
      <c r="E283" s="225" t="s">
        <v>19</v>
      </c>
      <c r="F283" s="226" t="s">
        <v>387</v>
      </c>
      <c r="G283" s="224"/>
      <c r="H283" s="227">
        <v>0.129</v>
      </c>
      <c r="I283" s="228"/>
      <c r="J283" s="224"/>
      <c r="K283" s="224"/>
      <c r="L283" s="229"/>
      <c r="M283" s="230"/>
      <c r="N283" s="231"/>
      <c r="O283" s="231"/>
      <c r="P283" s="231"/>
      <c r="Q283" s="231"/>
      <c r="R283" s="231"/>
      <c r="S283" s="231"/>
      <c r="T283" s="23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3" t="s">
        <v>147</v>
      </c>
      <c r="AU283" s="233" t="s">
        <v>81</v>
      </c>
      <c r="AV283" s="13" t="s">
        <v>81</v>
      </c>
      <c r="AW283" s="13" t="s">
        <v>32</v>
      </c>
      <c r="AX283" s="13" t="s">
        <v>71</v>
      </c>
      <c r="AY283" s="233" t="s">
        <v>132</v>
      </c>
    </row>
    <row r="284" s="13" customFormat="1">
      <c r="A284" s="13"/>
      <c r="B284" s="223"/>
      <c r="C284" s="224"/>
      <c r="D284" s="215" t="s">
        <v>147</v>
      </c>
      <c r="E284" s="225" t="s">
        <v>19</v>
      </c>
      <c r="F284" s="226" t="s">
        <v>388</v>
      </c>
      <c r="G284" s="224"/>
      <c r="H284" s="227">
        <v>0.31</v>
      </c>
      <c r="I284" s="228"/>
      <c r="J284" s="224"/>
      <c r="K284" s="224"/>
      <c r="L284" s="229"/>
      <c r="M284" s="230"/>
      <c r="N284" s="231"/>
      <c r="O284" s="231"/>
      <c r="P284" s="231"/>
      <c r="Q284" s="231"/>
      <c r="R284" s="231"/>
      <c r="S284" s="231"/>
      <c r="T284" s="23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3" t="s">
        <v>147</v>
      </c>
      <c r="AU284" s="233" t="s">
        <v>81</v>
      </c>
      <c r="AV284" s="13" t="s">
        <v>81</v>
      </c>
      <c r="AW284" s="13" t="s">
        <v>32</v>
      </c>
      <c r="AX284" s="13" t="s">
        <v>71</v>
      </c>
      <c r="AY284" s="233" t="s">
        <v>132</v>
      </c>
    </row>
    <row r="285" s="13" customFormat="1">
      <c r="A285" s="13"/>
      <c r="B285" s="223"/>
      <c r="C285" s="224"/>
      <c r="D285" s="215" t="s">
        <v>147</v>
      </c>
      <c r="E285" s="225" t="s">
        <v>19</v>
      </c>
      <c r="F285" s="226" t="s">
        <v>389</v>
      </c>
      <c r="G285" s="224"/>
      <c r="H285" s="227">
        <v>0.129</v>
      </c>
      <c r="I285" s="228"/>
      <c r="J285" s="224"/>
      <c r="K285" s="224"/>
      <c r="L285" s="229"/>
      <c r="M285" s="230"/>
      <c r="N285" s="231"/>
      <c r="O285" s="231"/>
      <c r="P285" s="231"/>
      <c r="Q285" s="231"/>
      <c r="R285" s="231"/>
      <c r="S285" s="231"/>
      <c r="T285" s="23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3" t="s">
        <v>147</v>
      </c>
      <c r="AU285" s="233" t="s">
        <v>81</v>
      </c>
      <c r="AV285" s="13" t="s">
        <v>81</v>
      </c>
      <c r="AW285" s="13" t="s">
        <v>32</v>
      </c>
      <c r="AX285" s="13" t="s">
        <v>71</v>
      </c>
      <c r="AY285" s="233" t="s">
        <v>132</v>
      </c>
    </row>
    <row r="286" s="13" customFormat="1">
      <c r="A286" s="13"/>
      <c r="B286" s="223"/>
      <c r="C286" s="224"/>
      <c r="D286" s="215" t="s">
        <v>147</v>
      </c>
      <c r="E286" s="225" t="s">
        <v>19</v>
      </c>
      <c r="F286" s="226" t="s">
        <v>390</v>
      </c>
      <c r="G286" s="224"/>
      <c r="H286" s="227">
        <v>0.51700000000000002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3" t="s">
        <v>147</v>
      </c>
      <c r="AU286" s="233" t="s">
        <v>81</v>
      </c>
      <c r="AV286" s="13" t="s">
        <v>81</v>
      </c>
      <c r="AW286" s="13" t="s">
        <v>32</v>
      </c>
      <c r="AX286" s="13" t="s">
        <v>71</v>
      </c>
      <c r="AY286" s="233" t="s">
        <v>132</v>
      </c>
    </row>
    <row r="287" s="14" customFormat="1">
      <c r="A287" s="14"/>
      <c r="B287" s="234"/>
      <c r="C287" s="235"/>
      <c r="D287" s="215" t="s">
        <v>147</v>
      </c>
      <c r="E287" s="236" t="s">
        <v>19</v>
      </c>
      <c r="F287" s="237" t="s">
        <v>150</v>
      </c>
      <c r="G287" s="235"/>
      <c r="H287" s="238">
        <v>1.085</v>
      </c>
      <c r="I287" s="239"/>
      <c r="J287" s="235"/>
      <c r="K287" s="235"/>
      <c r="L287" s="240"/>
      <c r="M287" s="241"/>
      <c r="N287" s="242"/>
      <c r="O287" s="242"/>
      <c r="P287" s="242"/>
      <c r="Q287" s="242"/>
      <c r="R287" s="242"/>
      <c r="S287" s="242"/>
      <c r="T287" s="24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4" t="s">
        <v>147</v>
      </c>
      <c r="AU287" s="244" t="s">
        <v>81</v>
      </c>
      <c r="AV287" s="14" t="s">
        <v>139</v>
      </c>
      <c r="AW287" s="14" t="s">
        <v>32</v>
      </c>
      <c r="AX287" s="14" t="s">
        <v>79</v>
      </c>
      <c r="AY287" s="244" t="s">
        <v>132</v>
      </c>
    </row>
    <row r="288" s="2" customFormat="1" ht="16.5" customHeight="1">
      <c r="A288" s="40"/>
      <c r="B288" s="41"/>
      <c r="C288" s="202" t="s">
        <v>391</v>
      </c>
      <c r="D288" s="202" t="s">
        <v>134</v>
      </c>
      <c r="E288" s="203" t="s">
        <v>392</v>
      </c>
      <c r="F288" s="204" t="s">
        <v>393</v>
      </c>
      <c r="G288" s="205" t="s">
        <v>367</v>
      </c>
      <c r="H288" s="206">
        <v>13.4</v>
      </c>
      <c r="I288" s="207"/>
      <c r="J288" s="208">
        <f>ROUND(I288*H288,2)</f>
        <v>0</v>
      </c>
      <c r="K288" s="204" t="s">
        <v>138</v>
      </c>
      <c r="L288" s="46"/>
      <c r="M288" s="209" t="s">
        <v>19</v>
      </c>
      <c r="N288" s="210" t="s">
        <v>42</v>
      </c>
      <c r="O288" s="86"/>
      <c r="P288" s="211">
        <f>O288*H288</f>
        <v>0</v>
      </c>
      <c r="Q288" s="211">
        <v>0</v>
      </c>
      <c r="R288" s="211">
        <f>Q288*H288</f>
        <v>0</v>
      </c>
      <c r="S288" s="211">
        <v>1</v>
      </c>
      <c r="T288" s="212">
        <f>S288*H288</f>
        <v>13.4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3" t="s">
        <v>139</v>
      </c>
      <c r="AT288" s="213" t="s">
        <v>134</v>
      </c>
      <c r="AU288" s="213" t="s">
        <v>81</v>
      </c>
      <c r="AY288" s="19" t="s">
        <v>132</v>
      </c>
      <c r="BE288" s="214">
        <f>IF(N288="základní",J288,0)</f>
        <v>0</v>
      </c>
      <c r="BF288" s="214">
        <f>IF(N288="snížená",J288,0)</f>
        <v>0</v>
      </c>
      <c r="BG288" s="214">
        <f>IF(N288="zákl. přenesená",J288,0)</f>
        <v>0</v>
      </c>
      <c r="BH288" s="214">
        <f>IF(N288="sníž. přenesená",J288,0)</f>
        <v>0</v>
      </c>
      <c r="BI288" s="214">
        <f>IF(N288="nulová",J288,0)</f>
        <v>0</v>
      </c>
      <c r="BJ288" s="19" t="s">
        <v>79</v>
      </c>
      <c r="BK288" s="214">
        <f>ROUND(I288*H288,2)</f>
        <v>0</v>
      </c>
      <c r="BL288" s="19" t="s">
        <v>139</v>
      </c>
      <c r="BM288" s="213" t="s">
        <v>394</v>
      </c>
    </row>
    <row r="289" s="2" customFormat="1">
      <c r="A289" s="40"/>
      <c r="B289" s="41"/>
      <c r="C289" s="42"/>
      <c r="D289" s="215" t="s">
        <v>141</v>
      </c>
      <c r="E289" s="42"/>
      <c r="F289" s="216" t="s">
        <v>395</v>
      </c>
      <c r="G289" s="42"/>
      <c r="H289" s="42"/>
      <c r="I289" s="217"/>
      <c r="J289" s="42"/>
      <c r="K289" s="42"/>
      <c r="L289" s="46"/>
      <c r="M289" s="218"/>
      <c r="N289" s="219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141</v>
      </c>
      <c r="AU289" s="19" t="s">
        <v>81</v>
      </c>
    </row>
    <row r="290" s="2" customFormat="1">
      <c r="A290" s="40"/>
      <c r="B290" s="41"/>
      <c r="C290" s="42"/>
      <c r="D290" s="220" t="s">
        <v>143</v>
      </c>
      <c r="E290" s="42"/>
      <c r="F290" s="221" t="s">
        <v>396</v>
      </c>
      <c r="G290" s="42"/>
      <c r="H290" s="42"/>
      <c r="I290" s="217"/>
      <c r="J290" s="42"/>
      <c r="K290" s="42"/>
      <c r="L290" s="46"/>
      <c r="M290" s="218"/>
      <c r="N290" s="219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143</v>
      </c>
      <c r="AU290" s="19" t="s">
        <v>81</v>
      </c>
    </row>
    <row r="291" s="13" customFormat="1">
      <c r="A291" s="13"/>
      <c r="B291" s="223"/>
      <c r="C291" s="224"/>
      <c r="D291" s="215" t="s">
        <v>147</v>
      </c>
      <c r="E291" s="225" t="s">
        <v>19</v>
      </c>
      <c r="F291" s="226" t="s">
        <v>397</v>
      </c>
      <c r="G291" s="224"/>
      <c r="H291" s="227">
        <v>3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3" t="s">
        <v>147</v>
      </c>
      <c r="AU291" s="233" t="s">
        <v>81</v>
      </c>
      <c r="AV291" s="13" t="s">
        <v>81</v>
      </c>
      <c r="AW291" s="13" t="s">
        <v>32</v>
      </c>
      <c r="AX291" s="13" t="s">
        <v>71</v>
      </c>
      <c r="AY291" s="233" t="s">
        <v>132</v>
      </c>
    </row>
    <row r="292" s="13" customFormat="1">
      <c r="A292" s="13"/>
      <c r="B292" s="223"/>
      <c r="C292" s="224"/>
      <c r="D292" s="215" t="s">
        <v>147</v>
      </c>
      <c r="E292" s="225" t="s">
        <v>19</v>
      </c>
      <c r="F292" s="226" t="s">
        <v>398</v>
      </c>
      <c r="G292" s="224"/>
      <c r="H292" s="227">
        <v>4.4000000000000004</v>
      </c>
      <c r="I292" s="228"/>
      <c r="J292" s="224"/>
      <c r="K292" s="224"/>
      <c r="L292" s="229"/>
      <c r="M292" s="230"/>
      <c r="N292" s="231"/>
      <c r="O292" s="231"/>
      <c r="P292" s="231"/>
      <c r="Q292" s="231"/>
      <c r="R292" s="231"/>
      <c r="S292" s="231"/>
      <c r="T292" s="23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3" t="s">
        <v>147</v>
      </c>
      <c r="AU292" s="233" t="s">
        <v>81</v>
      </c>
      <c r="AV292" s="13" t="s">
        <v>81</v>
      </c>
      <c r="AW292" s="13" t="s">
        <v>32</v>
      </c>
      <c r="AX292" s="13" t="s">
        <v>71</v>
      </c>
      <c r="AY292" s="233" t="s">
        <v>132</v>
      </c>
    </row>
    <row r="293" s="13" customFormat="1">
      <c r="A293" s="13"/>
      <c r="B293" s="223"/>
      <c r="C293" s="224"/>
      <c r="D293" s="215" t="s">
        <v>147</v>
      </c>
      <c r="E293" s="225" t="s">
        <v>19</v>
      </c>
      <c r="F293" s="226" t="s">
        <v>399</v>
      </c>
      <c r="G293" s="224"/>
      <c r="H293" s="227">
        <v>6</v>
      </c>
      <c r="I293" s="228"/>
      <c r="J293" s="224"/>
      <c r="K293" s="224"/>
      <c r="L293" s="229"/>
      <c r="M293" s="230"/>
      <c r="N293" s="231"/>
      <c r="O293" s="231"/>
      <c r="P293" s="231"/>
      <c r="Q293" s="231"/>
      <c r="R293" s="231"/>
      <c r="S293" s="231"/>
      <c r="T293" s="23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3" t="s">
        <v>147</v>
      </c>
      <c r="AU293" s="233" t="s">
        <v>81</v>
      </c>
      <c r="AV293" s="13" t="s">
        <v>81</v>
      </c>
      <c r="AW293" s="13" t="s">
        <v>32</v>
      </c>
      <c r="AX293" s="13" t="s">
        <v>71</v>
      </c>
      <c r="AY293" s="233" t="s">
        <v>132</v>
      </c>
    </row>
    <row r="294" s="14" customFormat="1">
      <c r="A294" s="14"/>
      <c r="B294" s="234"/>
      <c r="C294" s="235"/>
      <c r="D294" s="215" t="s">
        <v>147</v>
      </c>
      <c r="E294" s="236" t="s">
        <v>19</v>
      </c>
      <c r="F294" s="237" t="s">
        <v>150</v>
      </c>
      <c r="G294" s="235"/>
      <c r="H294" s="238">
        <v>13.4</v>
      </c>
      <c r="I294" s="239"/>
      <c r="J294" s="235"/>
      <c r="K294" s="235"/>
      <c r="L294" s="240"/>
      <c r="M294" s="241"/>
      <c r="N294" s="242"/>
      <c r="O294" s="242"/>
      <c r="P294" s="242"/>
      <c r="Q294" s="242"/>
      <c r="R294" s="242"/>
      <c r="S294" s="242"/>
      <c r="T294" s="243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4" t="s">
        <v>147</v>
      </c>
      <c r="AU294" s="244" t="s">
        <v>81</v>
      </c>
      <c r="AV294" s="14" t="s">
        <v>139</v>
      </c>
      <c r="AW294" s="14" t="s">
        <v>32</v>
      </c>
      <c r="AX294" s="14" t="s">
        <v>79</v>
      </c>
      <c r="AY294" s="244" t="s">
        <v>132</v>
      </c>
    </row>
    <row r="295" s="2" customFormat="1" ht="16.5" customHeight="1">
      <c r="A295" s="40"/>
      <c r="B295" s="41"/>
      <c r="C295" s="202" t="s">
        <v>400</v>
      </c>
      <c r="D295" s="202" t="s">
        <v>134</v>
      </c>
      <c r="E295" s="203" t="s">
        <v>401</v>
      </c>
      <c r="F295" s="204" t="s">
        <v>402</v>
      </c>
      <c r="G295" s="205" t="s">
        <v>137</v>
      </c>
      <c r="H295" s="206">
        <v>310.72000000000003</v>
      </c>
      <c r="I295" s="207"/>
      <c r="J295" s="208">
        <f>ROUND(I295*H295,2)</f>
        <v>0</v>
      </c>
      <c r="K295" s="204" t="s">
        <v>138</v>
      </c>
      <c r="L295" s="46"/>
      <c r="M295" s="209" t="s">
        <v>19</v>
      </c>
      <c r="N295" s="210" t="s">
        <v>42</v>
      </c>
      <c r="O295" s="86"/>
      <c r="P295" s="211">
        <f>O295*H295</f>
        <v>0</v>
      </c>
      <c r="Q295" s="211">
        <v>0</v>
      </c>
      <c r="R295" s="211">
        <f>Q295*H295</f>
        <v>0</v>
      </c>
      <c r="S295" s="211">
        <v>0.034000000000000002</v>
      </c>
      <c r="T295" s="212">
        <f>S295*H295</f>
        <v>10.564480000000001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3" t="s">
        <v>139</v>
      </c>
      <c r="AT295" s="213" t="s">
        <v>134</v>
      </c>
      <c r="AU295" s="213" t="s">
        <v>81</v>
      </c>
      <c r="AY295" s="19" t="s">
        <v>132</v>
      </c>
      <c r="BE295" s="214">
        <f>IF(N295="základní",J295,0)</f>
        <v>0</v>
      </c>
      <c r="BF295" s="214">
        <f>IF(N295="snížená",J295,0)</f>
        <v>0</v>
      </c>
      <c r="BG295" s="214">
        <f>IF(N295="zákl. přenesená",J295,0)</f>
        <v>0</v>
      </c>
      <c r="BH295" s="214">
        <f>IF(N295="sníž. přenesená",J295,0)</f>
        <v>0</v>
      </c>
      <c r="BI295" s="214">
        <f>IF(N295="nulová",J295,0)</f>
        <v>0</v>
      </c>
      <c r="BJ295" s="19" t="s">
        <v>79</v>
      </c>
      <c r="BK295" s="214">
        <f>ROUND(I295*H295,2)</f>
        <v>0</v>
      </c>
      <c r="BL295" s="19" t="s">
        <v>139</v>
      </c>
      <c r="BM295" s="213" t="s">
        <v>403</v>
      </c>
    </row>
    <row r="296" s="2" customFormat="1">
      <c r="A296" s="40"/>
      <c r="B296" s="41"/>
      <c r="C296" s="42"/>
      <c r="D296" s="215" t="s">
        <v>141</v>
      </c>
      <c r="E296" s="42"/>
      <c r="F296" s="216" t="s">
        <v>404</v>
      </c>
      <c r="G296" s="42"/>
      <c r="H296" s="42"/>
      <c r="I296" s="217"/>
      <c r="J296" s="42"/>
      <c r="K296" s="42"/>
      <c r="L296" s="46"/>
      <c r="M296" s="218"/>
      <c r="N296" s="219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141</v>
      </c>
      <c r="AU296" s="19" t="s">
        <v>81</v>
      </c>
    </row>
    <row r="297" s="2" customFormat="1">
      <c r="A297" s="40"/>
      <c r="B297" s="41"/>
      <c r="C297" s="42"/>
      <c r="D297" s="220" t="s">
        <v>143</v>
      </c>
      <c r="E297" s="42"/>
      <c r="F297" s="221" t="s">
        <v>405</v>
      </c>
      <c r="G297" s="42"/>
      <c r="H297" s="42"/>
      <c r="I297" s="217"/>
      <c r="J297" s="42"/>
      <c r="K297" s="42"/>
      <c r="L297" s="46"/>
      <c r="M297" s="218"/>
      <c r="N297" s="219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143</v>
      </c>
      <c r="AU297" s="19" t="s">
        <v>81</v>
      </c>
    </row>
    <row r="298" s="13" customFormat="1">
      <c r="A298" s="13"/>
      <c r="B298" s="223"/>
      <c r="C298" s="224"/>
      <c r="D298" s="215" t="s">
        <v>147</v>
      </c>
      <c r="E298" s="225" t="s">
        <v>19</v>
      </c>
      <c r="F298" s="226" t="s">
        <v>406</v>
      </c>
      <c r="G298" s="224"/>
      <c r="H298" s="227">
        <v>43.200000000000003</v>
      </c>
      <c r="I298" s="228"/>
      <c r="J298" s="224"/>
      <c r="K298" s="224"/>
      <c r="L298" s="229"/>
      <c r="M298" s="230"/>
      <c r="N298" s="231"/>
      <c r="O298" s="231"/>
      <c r="P298" s="231"/>
      <c r="Q298" s="231"/>
      <c r="R298" s="231"/>
      <c r="S298" s="231"/>
      <c r="T298" s="23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3" t="s">
        <v>147</v>
      </c>
      <c r="AU298" s="233" t="s">
        <v>81</v>
      </c>
      <c r="AV298" s="13" t="s">
        <v>81</v>
      </c>
      <c r="AW298" s="13" t="s">
        <v>32</v>
      </c>
      <c r="AX298" s="13" t="s">
        <v>71</v>
      </c>
      <c r="AY298" s="233" t="s">
        <v>132</v>
      </c>
    </row>
    <row r="299" s="13" customFormat="1">
      <c r="A299" s="13"/>
      <c r="B299" s="223"/>
      <c r="C299" s="224"/>
      <c r="D299" s="215" t="s">
        <v>147</v>
      </c>
      <c r="E299" s="225" t="s">
        <v>19</v>
      </c>
      <c r="F299" s="226" t="s">
        <v>407</v>
      </c>
      <c r="G299" s="224"/>
      <c r="H299" s="227">
        <v>137.91999999999999</v>
      </c>
      <c r="I299" s="228"/>
      <c r="J299" s="224"/>
      <c r="K299" s="224"/>
      <c r="L299" s="229"/>
      <c r="M299" s="230"/>
      <c r="N299" s="231"/>
      <c r="O299" s="231"/>
      <c r="P299" s="231"/>
      <c r="Q299" s="231"/>
      <c r="R299" s="231"/>
      <c r="S299" s="231"/>
      <c r="T299" s="23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3" t="s">
        <v>147</v>
      </c>
      <c r="AU299" s="233" t="s">
        <v>81</v>
      </c>
      <c r="AV299" s="13" t="s">
        <v>81</v>
      </c>
      <c r="AW299" s="13" t="s">
        <v>32</v>
      </c>
      <c r="AX299" s="13" t="s">
        <v>71</v>
      </c>
      <c r="AY299" s="233" t="s">
        <v>132</v>
      </c>
    </row>
    <row r="300" s="13" customFormat="1">
      <c r="A300" s="13"/>
      <c r="B300" s="223"/>
      <c r="C300" s="224"/>
      <c r="D300" s="215" t="s">
        <v>147</v>
      </c>
      <c r="E300" s="225" t="s">
        <v>19</v>
      </c>
      <c r="F300" s="226" t="s">
        <v>408</v>
      </c>
      <c r="G300" s="224"/>
      <c r="H300" s="227">
        <v>86.400000000000006</v>
      </c>
      <c r="I300" s="228"/>
      <c r="J300" s="224"/>
      <c r="K300" s="224"/>
      <c r="L300" s="229"/>
      <c r="M300" s="230"/>
      <c r="N300" s="231"/>
      <c r="O300" s="231"/>
      <c r="P300" s="231"/>
      <c r="Q300" s="231"/>
      <c r="R300" s="231"/>
      <c r="S300" s="231"/>
      <c r="T300" s="23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3" t="s">
        <v>147</v>
      </c>
      <c r="AU300" s="233" t="s">
        <v>81</v>
      </c>
      <c r="AV300" s="13" t="s">
        <v>81</v>
      </c>
      <c r="AW300" s="13" t="s">
        <v>32</v>
      </c>
      <c r="AX300" s="13" t="s">
        <v>71</v>
      </c>
      <c r="AY300" s="233" t="s">
        <v>132</v>
      </c>
    </row>
    <row r="301" s="13" customFormat="1">
      <c r="A301" s="13"/>
      <c r="B301" s="223"/>
      <c r="C301" s="224"/>
      <c r="D301" s="215" t="s">
        <v>147</v>
      </c>
      <c r="E301" s="225" t="s">
        <v>19</v>
      </c>
      <c r="F301" s="226" t="s">
        <v>409</v>
      </c>
      <c r="G301" s="224"/>
      <c r="H301" s="227">
        <v>43.200000000000003</v>
      </c>
      <c r="I301" s="228"/>
      <c r="J301" s="224"/>
      <c r="K301" s="224"/>
      <c r="L301" s="229"/>
      <c r="M301" s="230"/>
      <c r="N301" s="231"/>
      <c r="O301" s="231"/>
      <c r="P301" s="231"/>
      <c r="Q301" s="231"/>
      <c r="R301" s="231"/>
      <c r="S301" s="231"/>
      <c r="T301" s="23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3" t="s">
        <v>147</v>
      </c>
      <c r="AU301" s="233" t="s">
        <v>81</v>
      </c>
      <c r="AV301" s="13" t="s">
        <v>81</v>
      </c>
      <c r="AW301" s="13" t="s">
        <v>32</v>
      </c>
      <c r="AX301" s="13" t="s">
        <v>71</v>
      </c>
      <c r="AY301" s="233" t="s">
        <v>132</v>
      </c>
    </row>
    <row r="302" s="14" customFormat="1">
      <c r="A302" s="14"/>
      <c r="B302" s="234"/>
      <c r="C302" s="235"/>
      <c r="D302" s="215" t="s">
        <v>147</v>
      </c>
      <c r="E302" s="236" t="s">
        <v>19</v>
      </c>
      <c r="F302" s="237" t="s">
        <v>150</v>
      </c>
      <c r="G302" s="235"/>
      <c r="H302" s="238">
        <v>310.72000000000003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4" t="s">
        <v>147</v>
      </c>
      <c r="AU302" s="244" t="s">
        <v>81</v>
      </c>
      <c r="AV302" s="14" t="s">
        <v>139</v>
      </c>
      <c r="AW302" s="14" t="s">
        <v>32</v>
      </c>
      <c r="AX302" s="14" t="s">
        <v>79</v>
      </c>
      <c r="AY302" s="244" t="s">
        <v>132</v>
      </c>
    </row>
    <row r="303" s="2" customFormat="1" ht="16.5" customHeight="1">
      <c r="A303" s="40"/>
      <c r="B303" s="41"/>
      <c r="C303" s="202" t="s">
        <v>410</v>
      </c>
      <c r="D303" s="202" t="s">
        <v>134</v>
      </c>
      <c r="E303" s="203" t="s">
        <v>411</v>
      </c>
      <c r="F303" s="204" t="s">
        <v>412</v>
      </c>
      <c r="G303" s="205" t="s">
        <v>153</v>
      </c>
      <c r="H303" s="206">
        <v>0.58299999999999996</v>
      </c>
      <c r="I303" s="207"/>
      <c r="J303" s="208">
        <f>ROUND(I303*H303,2)</f>
        <v>0</v>
      </c>
      <c r="K303" s="204" t="s">
        <v>138</v>
      </c>
      <c r="L303" s="46"/>
      <c r="M303" s="209" t="s">
        <v>19</v>
      </c>
      <c r="N303" s="210" t="s">
        <v>42</v>
      </c>
      <c r="O303" s="86"/>
      <c r="P303" s="211">
        <f>O303*H303</f>
        <v>0</v>
      </c>
      <c r="Q303" s="211">
        <v>0</v>
      </c>
      <c r="R303" s="211">
        <f>Q303*H303</f>
        <v>0</v>
      </c>
      <c r="S303" s="211">
        <v>1.8</v>
      </c>
      <c r="T303" s="212">
        <f>S303*H303</f>
        <v>1.0493999999999999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3" t="s">
        <v>139</v>
      </c>
      <c r="AT303" s="213" t="s">
        <v>134</v>
      </c>
      <c r="AU303" s="213" t="s">
        <v>81</v>
      </c>
      <c r="AY303" s="19" t="s">
        <v>132</v>
      </c>
      <c r="BE303" s="214">
        <f>IF(N303="základní",J303,0)</f>
        <v>0</v>
      </c>
      <c r="BF303" s="214">
        <f>IF(N303="snížená",J303,0)</f>
        <v>0</v>
      </c>
      <c r="BG303" s="214">
        <f>IF(N303="zákl. přenesená",J303,0)</f>
        <v>0</v>
      </c>
      <c r="BH303" s="214">
        <f>IF(N303="sníž. přenesená",J303,0)</f>
        <v>0</v>
      </c>
      <c r="BI303" s="214">
        <f>IF(N303="nulová",J303,0)</f>
        <v>0</v>
      </c>
      <c r="BJ303" s="19" t="s">
        <v>79</v>
      </c>
      <c r="BK303" s="214">
        <f>ROUND(I303*H303,2)</f>
        <v>0</v>
      </c>
      <c r="BL303" s="19" t="s">
        <v>139</v>
      </c>
      <c r="BM303" s="213" t="s">
        <v>413</v>
      </c>
    </row>
    <row r="304" s="2" customFormat="1">
      <c r="A304" s="40"/>
      <c r="B304" s="41"/>
      <c r="C304" s="42"/>
      <c r="D304" s="215" t="s">
        <v>141</v>
      </c>
      <c r="E304" s="42"/>
      <c r="F304" s="216" t="s">
        <v>414</v>
      </c>
      <c r="G304" s="42"/>
      <c r="H304" s="42"/>
      <c r="I304" s="217"/>
      <c r="J304" s="42"/>
      <c r="K304" s="42"/>
      <c r="L304" s="46"/>
      <c r="M304" s="218"/>
      <c r="N304" s="219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141</v>
      </c>
      <c r="AU304" s="19" t="s">
        <v>81</v>
      </c>
    </row>
    <row r="305" s="2" customFormat="1">
      <c r="A305" s="40"/>
      <c r="B305" s="41"/>
      <c r="C305" s="42"/>
      <c r="D305" s="220" t="s">
        <v>143</v>
      </c>
      <c r="E305" s="42"/>
      <c r="F305" s="221" t="s">
        <v>415</v>
      </c>
      <c r="G305" s="42"/>
      <c r="H305" s="42"/>
      <c r="I305" s="217"/>
      <c r="J305" s="42"/>
      <c r="K305" s="42"/>
      <c r="L305" s="46"/>
      <c r="M305" s="218"/>
      <c r="N305" s="219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143</v>
      </c>
      <c r="AU305" s="19" t="s">
        <v>81</v>
      </c>
    </row>
    <row r="306" s="2" customFormat="1">
      <c r="A306" s="40"/>
      <c r="B306" s="41"/>
      <c r="C306" s="42"/>
      <c r="D306" s="215" t="s">
        <v>145</v>
      </c>
      <c r="E306" s="42"/>
      <c r="F306" s="222" t="s">
        <v>416</v>
      </c>
      <c r="G306" s="42"/>
      <c r="H306" s="42"/>
      <c r="I306" s="217"/>
      <c r="J306" s="42"/>
      <c r="K306" s="42"/>
      <c r="L306" s="46"/>
      <c r="M306" s="218"/>
      <c r="N306" s="219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145</v>
      </c>
      <c r="AU306" s="19" t="s">
        <v>81</v>
      </c>
    </row>
    <row r="307" s="13" customFormat="1">
      <c r="A307" s="13"/>
      <c r="B307" s="223"/>
      <c r="C307" s="224"/>
      <c r="D307" s="215" t="s">
        <v>147</v>
      </c>
      <c r="E307" s="225" t="s">
        <v>19</v>
      </c>
      <c r="F307" s="226" t="s">
        <v>417</v>
      </c>
      <c r="G307" s="224"/>
      <c r="H307" s="227">
        <v>0.52000000000000002</v>
      </c>
      <c r="I307" s="228"/>
      <c r="J307" s="224"/>
      <c r="K307" s="224"/>
      <c r="L307" s="229"/>
      <c r="M307" s="230"/>
      <c r="N307" s="231"/>
      <c r="O307" s="231"/>
      <c r="P307" s="231"/>
      <c r="Q307" s="231"/>
      <c r="R307" s="231"/>
      <c r="S307" s="231"/>
      <c r="T307" s="232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3" t="s">
        <v>147</v>
      </c>
      <c r="AU307" s="233" t="s">
        <v>81</v>
      </c>
      <c r="AV307" s="13" t="s">
        <v>81</v>
      </c>
      <c r="AW307" s="13" t="s">
        <v>32</v>
      </c>
      <c r="AX307" s="13" t="s">
        <v>71</v>
      </c>
      <c r="AY307" s="233" t="s">
        <v>132</v>
      </c>
    </row>
    <row r="308" s="13" customFormat="1">
      <c r="A308" s="13"/>
      <c r="B308" s="223"/>
      <c r="C308" s="224"/>
      <c r="D308" s="215" t="s">
        <v>147</v>
      </c>
      <c r="E308" s="225" t="s">
        <v>19</v>
      </c>
      <c r="F308" s="226" t="s">
        <v>418</v>
      </c>
      <c r="G308" s="224"/>
      <c r="H308" s="227">
        <v>0.063</v>
      </c>
      <c r="I308" s="228"/>
      <c r="J308" s="224"/>
      <c r="K308" s="224"/>
      <c r="L308" s="229"/>
      <c r="M308" s="230"/>
      <c r="N308" s="231"/>
      <c r="O308" s="231"/>
      <c r="P308" s="231"/>
      <c r="Q308" s="231"/>
      <c r="R308" s="231"/>
      <c r="S308" s="231"/>
      <c r="T308" s="23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3" t="s">
        <v>147</v>
      </c>
      <c r="AU308" s="233" t="s">
        <v>81</v>
      </c>
      <c r="AV308" s="13" t="s">
        <v>81</v>
      </c>
      <c r="AW308" s="13" t="s">
        <v>32</v>
      </c>
      <c r="AX308" s="13" t="s">
        <v>71</v>
      </c>
      <c r="AY308" s="233" t="s">
        <v>132</v>
      </c>
    </row>
    <row r="309" s="14" customFormat="1">
      <c r="A309" s="14"/>
      <c r="B309" s="234"/>
      <c r="C309" s="235"/>
      <c r="D309" s="215" t="s">
        <v>147</v>
      </c>
      <c r="E309" s="236" t="s">
        <v>19</v>
      </c>
      <c r="F309" s="237" t="s">
        <v>150</v>
      </c>
      <c r="G309" s="235"/>
      <c r="H309" s="238">
        <v>0.58299999999999996</v>
      </c>
      <c r="I309" s="239"/>
      <c r="J309" s="235"/>
      <c r="K309" s="235"/>
      <c r="L309" s="240"/>
      <c r="M309" s="241"/>
      <c r="N309" s="242"/>
      <c r="O309" s="242"/>
      <c r="P309" s="242"/>
      <c r="Q309" s="242"/>
      <c r="R309" s="242"/>
      <c r="S309" s="242"/>
      <c r="T309" s="24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4" t="s">
        <v>147</v>
      </c>
      <c r="AU309" s="244" t="s">
        <v>81</v>
      </c>
      <c r="AV309" s="14" t="s">
        <v>139</v>
      </c>
      <c r="AW309" s="14" t="s">
        <v>32</v>
      </c>
      <c r="AX309" s="14" t="s">
        <v>79</v>
      </c>
      <c r="AY309" s="244" t="s">
        <v>132</v>
      </c>
    </row>
    <row r="310" s="2" customFormat="1" ht="16.5" customHeight="1">
      <c r="A310" s="40"/>
      <c r="B310" s="41"/>
      <c r="C310" s="202" t="s">
        <v>419</v>
      </c>
      <c r="D310" s="202" t="s">
        <v>134</v>
      </c>
      <c r="E310" s="203" t="s">
        <v>420</v>
      </c>
      <c r="F310" s="204" t="s">
        <v>421</v>
      </c>
      <c r="G310" s="205" t="s">
        <v>153</v>
      </c>
      <c r="H310" s="206">
        <v>2.7719999999999998</v>
      </c>
      <c r="I310" s="207"/>
      <c r="J310" s="208">
        <f>ROUND(I310*H310,2)</f>
        <v>0</v>
      </c>
      <c r="K310" s="204" t="s">
        <v>138</v>
      </c>
      <c r="L310" s="46"/>
      <c r="M310" s="209" t="s">
        <v>19</v>
      </c>
      <c r="N310" s="210" t="s">
        <v>42</v>
      </c>
      <c r="O310" s="86"/>
      <c r="P310" s="211">
        <f>O310*H310</f>
        <v>0</v>
      </c>
      <c r="Q310" s="211">
        <v>0</v>
      </c>
      <c r="R310" s="211">
        <f>Q310*H310</f>
        <v>0</v>
      </c>
      <c r="S310" s="211">
        <v>1.8</v>
      </c>
      <c r="T310" s="212">
        <f>S310*H310</f>
        <v>4.9895999999999994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3" t="s">
        <v>139</v>
      </c>
      <c r="AT310" s="213" t="s">
        <v>134</v>
      </c>
      <c r="AU310" s="213" t="s">
        <v>81</v>
      </c>
      <c r="AY310" s="19" t="s">
        <v>132</v>
      </c>
      <c r="BE310" s="214">
        <f>IF(N310="základní",J310,0)</f>
        <v>0</v>
      </c>
      <c r="BF310" s="214">
        <f>IF(N310="snížená",J310,0)</f>
        <v>0</v>
      </c>
      <c r="BG310" s="214">
        <f>IF(N310="zákl. přenesená",J310,0)</f>
        <v>0</v>
      </c>
      <c r="BH310" s="214">
        <f>IF(N310="sníž. přenesená",J310,0)</f>
        <v>0</v>
      </c>
      <c r="BI310" s="214">
        <f>IF(N310="nulová",J310,0)</f>
        <v>0</v>
      </c>
      <c r="BJ310" s="19" t="s">
        <v>79</v>
      </c>
      <c r="BK310" s="214">
        <f>ROUND(I310*H310,2)</f>
        <v>0</v>
      </c>
      <c r="BL310" s="19" t="s">
        <v>139</v>
      </c>
      <c r="BM310" s="213" t="s">
        <v>422</v>
      </c>
    </row>
    <row r="311" s="2" customFormat="1">
      <c r="A311" s="40"/>
      <c r="B311" s="41"/>
      <c r="C311" s="42"/>
      <c r="D311" s="215" t="s">
        <v>141</v>
      </c>
      <c r="E311" s="42"/>
      <c r="F311" s="216" t="s">
        <v>423</v>
      </c>
      <c r="G311" s="42"/>
      <c r="H311" s="42"/>
      <c r="I311" s="217"/>
      <c r="J311" s="42"/>
      <c r="K311" s="42"/>
      <c r="L311" s="46"/>
      <c r="M311" s="218"/>
      <c r="N311" s="219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141</v>
      </c>
      <c r="AU311" s="19" t="s">
        <v>81</v>
      </c>
    </row>
    <row r="312" s="2" customFormat="1">
      <c r="A312" s="40"/>
      <c r="B312" s="41"/>
      <c r="C312" s="42"/>
      <c r="D312" s="220" t="s">
        <v>143</v>
      </c>
      <c r="E312" s="42"/>
      <c r="F312" s="221" t="s">
        <v>424</v>
      </c>
      <c r="G312" s="42"/>
      <c r="H312" s="42"/>
      <c r="I312" s="217"/>
      <c r="J312" s="42"/>
      <c r="K312" s="42"/>
      <c r="L312" s="46"/>
      <c r="M312" s="218"/>
      <c r="N312" s="219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143</v>
      </c>
      <c r="AU312" s="19" t="s">
        <v>81</v>
      </c>
    </row>
    <row r="313" s="13" customFormat="1">
      <c r="A313" s="13"/>
      <c r="B313" s="223"/>
      <c r="C313" s="224"/>
      <c r="D313" s="215" t="s">
        <v>147</v>
      </c>
      <c r="E313" s="225" t="s">
        <v>19</v>
      </c>
      <c r="F313" s="226" t="s">
        <v>425</v>
      </c>
      <c r="G313" s="224"/>
      <c r="H313" s="227">
        <v>1.3859999999999999</v>
      </c>
      <c r="I313" s="228"/>
      <c r="J313" s="224"/>
      <c r="K313" s="224"/>
      <c r="L313" s="229"/>
      <c r="M313" s="230"/>
      <c r="N313" s="231"/>
      <c r="O313" s="231"/>
      <c r="P313" s="231"/>
      <c r="Q313" s="231"/>
      <c r="R313" s="231"/>
      <c r="S313" s="231"/>
      <c r="T313" s="232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3" t="s">
        <v>147</v>
      </c>
      <c r="AU313" s="233" t="s">
        <v>81</v>
      </c>
      <c r="AV313" s="13" t="s">
        <v>81</v>
      </c>
      <c r="AW313" s="13" t="s">
        <v>32</v>
      </c>
      <c r="AX313" s="13" t="s">
        <v>71</v>
      </c>
      <c r="AY313" s="233" t="s">
        <v>132</v>
      </c>
    </row>
    <row r="314" s="13" customFormat="1">
      <c r="A314" s="13"/>
      <c r="B314" s="223"/>
      <c r="C314" s="224"/>
      <c r="D314" s="215" t="s">
        <v>147</v>
      </c>
      <c r="E314" s="225" t="s">
        <v>19</v>
      </c>
      <c r="F314" s="226" t="s">
        <v>426</v>
      </c>
      <c r="G314" s="224"/>
      <c r="H314" s="227">
        <v>1.3859999999999999</v>
      </c>
      <c r="I314" s="228"/>
      <c r="J314" s="224"/>
      <c r="K314" s="224"/>
      <c r="L314" s="229"/>
      <c r="M314" s="230"/>
      <c r="N314" s="231"/>
      <c r="O314" s="231"/>
      <c r="P314" s="231"/>
      <c r="Q314" s="231"/>
      <c r="R314" s="231"/>
      <c r="S314" s="231"/>
      <c r="T314" s="23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3" t="s">
        <v>147</v>
      </c>
      <c r="AU314" s="233" t="s">
        <v>81</v>
      </c>
      <c r="AV314" s="13" t="s">
        <v>81</v>
      </c>
      <c r="AW314" s="13" t="s">
        <v>32</v>
      </c>
      <c r="AX314" s="13" t="s">
        <v>71</v>
      </c>
      <c r="AY314" s="233" t="s">
        <v>132</v>
      </c>
    </row>
    <row r="315" s="14" customFormat="1">
      <c r="A315" s="14"/>
      <c r="B315" s="234"/>
      <c r="C315" s="235"/>
      <c r="D315" s="215" t="s">
        <v>147</v>
      </c>
      <c r="E315" s="236" t="s">
        <v>19</v>
      </c>
      <c r="F315" s="237" t="s">
        <v>150</v>
      </c>
      <c r="G315" s="235"/>
      <c r="H315" s="238">
        <v>2.7719999999999998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4" t="s">
        <v>147</v>
      </c>
      <c r="AU315" s="244" t="s">
        <v>81</v>
      </c>
      <c r="AV315" s="14" t="s">
        <v>139</v>
      </c>
      <c r="AW315" s="14" t="s">
        <v>32</v>
      </c>
      <c r="AX315" s="14" t="s">
        <v>79</v>
      </c>
      <c r="AY315" s="244" t="s">
        <v>132</v>
      </c>
    </row>
    <row r="316" s="2" customFormat="1" ht="16.5" customHeight="1">
      <c r="A316" s="40"/>
      <c r="B316" s="41"/>
      <c r="C316" s="202" t="s">
        <v>427</v>
      </c>
      <c r="D316" s="202" t="s">
        <v>134</v>
      </c>
      <c r="E316" s="203" t="s">
        <v>428</v>
      </c>
      <c r="F316" s="204" t="s">
        <v>429</v>
      </c>
      <c r="G316" s="205" t="s">
        <v>180</v>
      </c>
      <c r="H316" s="206">
        <v>138</v>
      </c>
      <c r="I316" s="207"/>
      <c r="J316" s="208">
        <f>ROUND(I316*H316,2)</f>
        <v>0</v>
      </c>
      <c r="K316" s="204" t="s">
        <v>138</v>
      </c>
      <c r="L316" s="46"/>
      <c r="M316" s="209" t="s">
        <v>19</v>
      </c>
      <c r="N316" s="210" t="s">
        <v>42</v>
      </c>
      <c r="O316" s="86"/>
      <c r="P316" s="211">
        <f>O316*H316</f>
        <v>0</v>
      </c>
      <c r="Q316" s="211">
        <v>3.0000000000000001E-05</v>
      </c>
      <c r="R316" s="211">
        <f>Q316*H316</f>
        <v>0.0041400000000000005</v>
      </c>
      <c r="S316" s="211">
        <v>0</v>
      </c>
      <c r="T316" s="212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3" t="s">
        <v>139</v>
      </c>
      <c r="AT316" s="213" t="s">
        <v>134</v>
      </c>
      <c r="AU316" s="213" t="s">
        <v>81</v>
      </c>
      <c r="AY316" s="19" t="s">
        <v>132</v>
      </c>
      <c r="BE316" s="214">
        <f>IF(N316="základní",J316,0)</f>
        <v>0</v>
      </c>
      <c r="BF316" s="214">
        <f>IF(N316="snížená",J316,0)</f>
        <v>0</v>
      </c>
      <c r="BG316" s="214">
        <f>IF(N316="zákl. přenesená",J316,0)</f>
        <v>0</v>
      </c>
      <c r="BH316" s="214">
        <f>IF(N316="sníž. přenesená",J316,0)</f>
        <v>0</v>
      </c>
      <c r="BI316" s="214">
        <f>IF(N316="nulová",J316,0)</f>
        <v>0</v>
      </c>
      <c r="BJ316" s="19" t="s">
        <v>79</v>
      </c>
      <c r="BK316" s="214">
        <f>ROUND(I316*H316,2)</f>
        <v>0</v>
      </c>
      <c r="BL316" s="19" t="s">
        <v>139</v>
      </c>
      <c r="BM316" s="213" t="s">
        <v>430</v>
      </c>
    </row>
    <row r="317" s="2" customFormat="1">
      <c r="A317" s="40"/>
      <c r="B317" s="41"/>
      <c r="C317" s="42"/>
      <c r="D317" s="215" t="s">
        <v>141</v>
      </c>
      <c r="E317" s="42"/>
      <c r="F317" s="216" t="s">
        <v>429</v>
      </c>
      <c r="G317" s="42"/>
      <c r="H317" s="42"/>
      <c r="I317" s="217"/>
      <c r="J317" s="42"/>
      <c r="K317" s="42"/>
      <c r="L317" s="46"/>
      <c r="M317" s="218"/>
      <c r="N317" s="219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141</v>
      </c>
      <c r="AU317" s="19" t="s">
        <v>81</v>
      </c>
    </row>
    <row r="318" s="2" customFormat="1">
      <c r="A318" s="40"/>
      <c r="B318" s="41"/>
      <c r="C318" s="42"/>
      <c r="D318" s="220" t="s">
        <v>143</v>
      </c>
      <c r="E318" s="42"/>
      <c r="F318" s="221" t="s">
        <v>431</v>
      </c>
      <c r="G318" s="42"/>
      <c r="H318" s="42"/>
      <c r="I318" s="217"/>
      <c r="J318" s="42"/>
      <c r="K318" s="42"/>
      <c r="L318" s="46"/>
      <c r="M318" s="218"/>
      <c r="N318" s="219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143</v>
      </c>
      <c r="AU318" s="19" t="s">
        <v>81</v>
      </c>
    </row>
    <row r="319" s="12" customFormat="1" ht="22.8" customHeight="1">
      <c r="A319" s="12"/>
      <c r="B319" s="186"/>
      <c r="C319" s="187"/>
      <c r="D319" s="188" t="s">
        <v>70</v>
      </c>
      <c r="E319" s="200" t="s">
        <v>432</v>
      </c>
      <c r="F319" s="200" t="s">
        <v>433</v>
      </c>
      <c r="G319" s="187"/>
      <c r="H319" s="187"/>
      <c r="I319" s="190"/>
      <c r="J319" s="201">
        <f>BK319</f>
        <v>0</v>
      </c>
      <c r="K319" s="187"/>
      <c r="L319" s="192"/>
      <c r="M319" s="193"/>
      <c r="N319" s="194"/>
      <c r="O319" s="194"/>
      <c r="P319" s="195">
        <f>SUM(P320:P350)</f>
        <v>0</v>
      </c>
      <c r="Q319" s="194"/>
      <c r="R319" s="195">
        <f>SUM(R320:R350)</f>
        <v>0</v>
      </c>
      <c r="S319" s="194"/>
      <c r="T319" s="196">
        <f>SUM(T320:T350)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97" t="s">
        <v>79</v>
      </c>
      <c r="AT319" s="198" t="s">
        <v>70</v>
      </c>
      <c r="AU319" s="198" t="s">
        <v>79</v>
      </c>
      <c r="AY319" s="197" t="s">
        <v>132</v>
      </c>
      <c r="BK319" s="199">
        <f>SUM(BK320:BK350)</f>
        <v>0</v>
      </c>
    </row>
    <row r="320" s="2" customFormat="1" ht="16.5" customHeight="1">
      <c r="A320" s="40"/>
      <c r="B320" s="41"/>
      <c r="C320" s="202" t="s">
        <v>434</v>
      </c>
      <c r="D320" s="202" t="s">
        <v>134</v>
      </c>
      <c r="E320" s="203" t="s">
        <v>435</v>
      </c>
      <c r="F320" s="204" t="s">
        <v>436</v>
      </c>
      <c r="G320" s="205" t="s">
        <v>367</v>
      </c>
      <c r="H320" s="206">
        <v>79.388000000000005</v>
      </c>
      <c r="I320" s="207"/>
      <c r="J320" s="208">
        <f>ROUND(I320*H320,2)</f>
        <v>0</v>
      </c>
      <c r="K320" s="204" t="s">
        <v>138</v>
      </c>
      <c r="L320" s="46"/>
      <c r="M320" s="209" t="s">
        <v>19</v>
      </c>
      <c r="N320" s="210" t="s">
        <v>42</v>
      </c>
      <c r="O320" s="86"/>
      <c r="P320" s="211">
        <f>O320*H320</f>
        <v>0</v>
      </c>
      <c r="Q320" s="211">
        <v>0</v>
      </c>
      <c r="R320" s="211">
        <f>Q320*H320</f>
        <v>0</v>
      </c>
      <c r="S320" s="211">
        <v>0</v>
      </c>
      <c r="T320" s="212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3" t="s">
        <v>139</v>
      </c>
      <c r="AT320" s="213" t="s">
        <v>134</v>
      </c>
      <c r="AU320" s="213" t="s">
        <v>81</v>
      </c>
      <c r="AY320" s="19" t="s">
        <v>132</v>
      </c>
      <c r="BE320" s="214">
        <f>IF(N320="základní",J320,0)</f>
        <v>0</v>
      </c>
      <c r="BF320" s="214">
        <f>IF(N320="snížená",J320,0)</f>
        <v>0</v>
      </c>
      <c r="BG320" s="214">
        <f>IF(N320="zákl. přenesená",J320,0)</f>
        <v>0</v>
      </c>
      <c r="BH320" s="214">
        <f>IF(N320="sníž. přenesená",J320,0)</f>
        <v>0</v>
      </c>
      <c r="BI320" s="214">
        <f>IF(N320="nulová",J320,0)</f>
        <v>0</v>
      </c>
      <c r="BJ320" s="19" t="s">
        <v>79</v>
      </c>
      <c r="BK320" s="214">
        <f>ROUND(I320*H320,2)</f>
        <v>0</v>
      </c>
      <c r="BL320" s="19" t="s">
        <v>139</v>
      </c>
      <c r="BM320" s="213" t="s">
        <v>437</v>
      </c>
    </row>
    <row r="321" s="2" customFormat="1">
      <c r="A321" s="40"/>
      <c r="B321" s="41"/>
      <c r="C321" s="42"/>
      <c r="D321" s="215" t="s">
        <v>141</v>
      </c>
      <c r="E321" s="42"/>
      <c r="F321" s="216" t="s">
        <v>438</v>
      </c>
      <c r="G321" s="42"/>
      <c r="H321" s="42"/>
      <c r="I321" s="217"/>
      <c r="J321" s="42"/>
      <c r="K321" s="42"/>
      <c r="L321" s="46"/>
      <c r="M321" s="218"/>
      <c r="N321" s="219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141</v>
      </c>
      <c r="AU321" s="19" t="s">
        <v>81</v>
      </c>
    </row>
    <row r="322" s="2" customFormat="1">
      <c r="A322" s="40"/>
      <c r="B322" s="41"/>
      <c r="C322" s="42"/>
      <c r="D322" s="220" t="s">
        <v>143</v>
      </c>
      <c r="E322" s="42"/>
      <c r="F322" s="221" t="s">
        <v>439</v>
      </c>
      <c r="G322" s="42"/>
      <c r="H322" s="42"/>
      <c r="I322" s="217"/>
      <c r="J322" s="42"/>
      <c r="K322" s="42"/>
      <c r="L322" s="46"/>
      <c r="M322" s="218"/>
      <c r="N322" s="219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143</v>
      </c>
      <c r="AU322" s="19" t="s">
        <v>81</v>
      </c>
    </row>
    <row r="323" s="2" customFormat="1" ht="21.75" customHeight="1">
      <c r="A323" s="40"/>
      <c r="B323" s="41"/>
      <c r="C323" s="202" t="s">
        <v>440</v>
      </c>
      <c r="D323" s="202" t="s">
        <v>134</v>
      </c>
      <c r="E323" s="203" t="s">
        <v>441</v>
      </c>
      <c r="F323" s="204" t="s">
        <v>442</v>
      </c>
      <c r="G323" s="205" t="s">
        <v>367</v>
      </c>
      <c r="H323" s="206">
        <v>79.388000000000005</v>
      </c>
      <c r="I323" s="207"/>
      <c r="J323" s="208">
        <f>ROUND(I323*H323,2)</f>
        <v>0</v>
      </c>
      <c r="K323" s="204" t="s">
        <v>138</v>
      </c>
      <c r="L323" s="46"/>
      <c r="M323" s="209" t="s">
        <v>19</v>
      </c>
      <c r="N323" s="210" t="s">
        <v>42</v>
      </c>
      <c r="O323" s="86"/>
      <c r="P323" s="211">
        <f>O323*H323</f>
        <v>0</v>
      </c>
      <c r="Q323" s="211">
        <v>0</v>
      </c>
      <c r="R323" s="211">
        <f>Q323*H323</f>
        <v>0</v>
      </c>
      <c r="S323" s="211">
        <v>0</v>
      </c>
      <c r="T323" s="212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3" t="s">
        <v>139</v>
      </c>
      <c r="AT323" s="213" t="s">
        <v>134</v>
      </c>
      <c r="AU323" s="213" t="s">
        <v>81</v>
      </c>
      <c r="AY323" s="19" t="s">
        <v>132</v>
      </c>
      <c r="BE323" s="214">
        <f>IF(N323="základní",J323,0)</f>
        <v>0</v>
      </c>
      <c r="BF323" s="214">
        <f>IF(N323="snížená",J323,0)</f>
        <v>0</v>
      </c>
      <c r="BG323" s="214">
        <f>IF(N323="zákl. přenesená",J323,0)</f>
        <v>0</v>
      </c>
      <c r="BH323" s="214">
        <f>IF(N323="sníž. přenesená",J323,0)</f>
        <v>0</v>
      </c>
      <c r="BI323" s="214">
        <f>IF(N323="nulová",J323,0)</f>
        <v>0</v>
      </c>
      <c r="BJ323" s="19" t="s">
        <v>79</v>
      </c>
      <c r="BK323" s="214">
        <f>ROUND(I323*H323,2)</f>
        <v>0</v>
      </c>
      <c r="BL323" s="19" t="s">
        <v>139</v>
      </c>
      <c r="BM323" s="213" t="s">
        <v>443</v>
      </c>
    </row>
    <row r="324" s="2" customFormat="1">
      <c r="A324" s="40"/>
      <c r="B324" s="41"/>
      <c r="C324" s="42"/>
      <c r="D324" s="215" t="s">
        <v>141</v>
      </c>
      <c r="E324" s="42"/>
      <c r="F324" s="216" t="s">
        <v>444</v>
      </c>
      <c r="G324" s="42"/>
      <c r="H324" s="42"/>
      <c r="I324" s="217"/>
      <c r="J324" s="42"/>
      <c r="K324" s="42"/>
      <c r="L324" s="46"/>
      <c r="M324" s="218"/>
      <c r="N324" s="219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141</v>
      </c>
      <c r="AU324" s="19" t="s">
        <v>81</v>
      </c>
    </row>
    <row r="325" s="2" customFormat="1">
      <c r="A325" s="40"/>
      <c r="B325" s="41"/>
      <c r="C325" s="42"/>
      <c r="D325" s="220" t="s">
        <v>143</v>
      </c>
      <c r="E325" s="42"/>
      <c r="F325" s="221" t="s">
        <v>445</v>
      </c>
      <c r="G325" s="42"/>
      <c r="H325" s="42"/>
      <c r="I325" s="217"/>
      <c r="J325" s="42"/>
      <c r="K325" s="42"/>
      <c r="L325" s="46"/>
      <c r="M325" s="218"/>
      <c r="N325" s="219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143</v>
      </c>
      <c r="AU325" s="19" t="s">
        <v>81</v>
      </c>
    </row>
    <row r="326" s="2" customFormat="1" ht="16.5" customHeight="1">
      <c r="A326" s="40"/>
      <c r="B326" s="41"/>
      <c r="C326" s="202" t="s">
        <v>446</v>
      </c>
      <c r="D326" s="202" t="s">
        <v>134</v>
      </c>
      <c r="E326" s="203" t="s">
        <v>447</v>
      </c>
      <c r="F326" s="204" t="s">
        <v>448</v>
      </c>
      <c r="G326" s="205" t="s">
        <v>367</v>
      </c>
      <c r="H326" s="206">
        <v>96.861999999999995</v>
      </c>
      <c r="I326" s="207"/>
      <c r="J326" s="208">
        <f>ROUND(I326*H326,2)</f>
        <v>0</v>
      </c>
      <c r="K326" s="204" t="s">
        <v>138</v>
      </c>
      <c r="L326" s="46"/>
      <c r="M326" s="209" t="s">
        <v>19</v>
      </c>
      <c r="N326" s="210" t="s">
        <v>42</v>
      </c>
      <c r="O326" s="86"/>
      <c r="P326" s="211">
        <f>O326*H326</f>
        <v>0</v>
      </c>
      <c r="Q326" s="211">
        <v>0</v>
      </c>
      <c r="R326" s="211">
        <f>Q326*H326</f>
        <v>0</v>
      </c>
      <c r="S326" s="211">
        <v>0</v>
      </c>
      <c r="T326" s="212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3" t="s">
        <v>139</v>
      </c>
      <c r="AT326" s="213" t="s">
        <v>134</v>
      </c>
      <c r="AU326" s="213" t="s">
        <v>81</v>
      </c>
      <c r="AY326" s="19" t="s">
        <v>132</v>
      </c>
      <c r="BE326" s="214">
        <f>IF(N326="základní",J326,0)</f>
        <v>0</v>
      </c>
      <c r="BF326" s="214">
        <f>IF(N326="snížená",J326,0)</f>
        <v>0</v>
      </c>
      <c r="BG326" s="214">
        <f>IF(N326="zákl. přenesená",J326,0)</f>
        <v>0</v>
      </c>
      <c r="BH326" s="214">
        <f>IF(N326="sníž. přenesená",J326,0)</f>
        <v>0</v>
      </c>
      <c r="BI326" s="214">
        <f>IF(N326="nulová",J326,0)</f>
        <v>0</v>
      </c>
      <c r="BJ326" s="19" t="s">
        <v>79</v>
      </c>
      <c r="BK326" s="214">
        <f>ROUND(I326*H326,2)</f>
        <v>0</v>
      </c>
      <c r="BL326" s="19" t="s">
        <v>139</v>
      </c>
      <c r="BM326" s="213" t="s">
        <v>449</v>
      </c>
    </row>
    <row r="327" s="2" customFormat="1">
      <c r="A327" s="40"/>
      <c r="B327" s="41"/>
      <c r="C327" s="42"/>
      <c r="D327" s="215" t="s">
        <v>141</v>
      </c>
      <c r="E327" s="42"/>
      <c r="F327" s="216" t="s">
        <v>450</v>
      </c>
      <c r="G327" s="42"/>
      <c r="H327" s="42"/>
      <c r="I327" s="217"/>
      <c r="J327" s="42"/>
      <c r="K327" s="42"/>
      <c r="L327" s="46"/>
      <c r="M327" s="218"/>
      <c r="N327" s="219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141</v>
      </c>
      <c r="AU327" s="19" t="s">
        <v>81</v>
      </c>
    </row>
    <row r="328" s="2" customFormat="1">
      <c r="A328" s="40"/>
      <c r="B328" s="41"/>
      <c r="C328" s="42"/>
      <c r="D328" s="220" t="s">
        <v>143</v>
      </c>
      <c r="E328" s="42"/>
      <c r="F328" s="221" t="s">
        <v>451</v>
      </c>
      <c r="G328" s="42"/>
      <c r="H328" s="42"/>
      <c r="I328" s="217"/>
      <c r="J328" s="42"/>
      <c r="K328" s="42"/>
      <c r="L328" s="46"/>
      <c r="M328" s="218"/>
      <c r="N328" s="219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143</v>
      </c>
      <c r="AU328" s="19" t="s">
        <v>81</v>
      </c>
    </row>
    <row r="329" s="2" customFormat="1" ht="16.5" customHeight="1">
      <c r="A329" s="40"/>
      <c r="B329" s="41"/>
      <c r="C329" s="202" t="s">
        <v>452</v>
      </c>
      <c r="D329" s="202" t="s">
        <v>134</v>
      </c>
      <c r="E329" s="203" t="s">
        <v>453</v>
      </c>
      <c r="F329" s="204" t="s">
        <v>454</v>
      </c>
      <c r="G329" s="205" t="s">
        <v>367</v>
      </c>
      <c r="H329" s="206">
        <v>1937.24</v>
      </c>
      <c r="I329" s="207"/>
      <c r="J329" s="208">
        <f>ROUND(I329*H329,2)</f>
        <v>0</v>
      </c>
      <c r="K329" s="204" t="s">
        <v>138</v>
      </c>
      <c r="L329" s="46"/>
      <c r="M329" s="209" t="s">
        <v>19</v>
      </c>
      <c r="N329" s="210" t="s">
        <v>42</v>
      </c>
      <c r="O329" s="86"/>
      <c r="P329" s="211">
        <f>O329*H329</f>
        <v>0</v>
      </c>
      <c r="Q329" s="211">
        <v>0</v>
      </c>
      <c r="R329" s="211">
        <f>Q329*H329</f>
        <v>0</v>
      </c>
      <c r="S329" s="211">
        <v>0</v>
      </c>
      <c r="T329" s="212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3" t="s">
        <v>139</v>
      </c>
      <c r="AT329" s="213" t="s">
        <v>134</v>
      </c>
      <c r="AU329" s="213" t="s">
        <v>81</v>
      </c>
      <c r="AY329" s="19" t="s">
        <v>132</v>
      </c>
      <c r="BE329" s="214">
        <f>IF(N329="základní",J329,0)</f>
        <v>0</v>
      </c>
      <c r="BF329" s="214">
        <f>IF(N329="snížená",J329,0)</f>
        <v>0</v>
      </c>
      <c r="BG329" s="214">
        <f>IF(N329="zákl. přenesená",J329,0)</f>
        <v>0</v>
      </c>
      <c r="BH329" s="214">
        <f>IF(N329="sníž. přenesená",J329,0)</f>
        <v>0</v>
      </c>
      <c r="BI329" s="214">
        <f>IF(N329="nulová",J329,0)</f>
        <v>0</v>
      </c>
      <c r="BJ329" s="19" t="s">
        <v>79</v>
      </c>
      <c r="BK329" s="214">
        <f>ROUND(I329*H329,2)</f>
        <v>0</v>
      </c>
      <c r="BL329" s="19" t="s">
        <v>139</v>
      </c>
      <c r="BM329" s="213" t="s">
        <v>455</v>
      </c>
    </row>
    <row r="330" s="2" customFormat="1">
      <c r="A330" s="40"/>
      <c r="B330" s="41"/>
      <c r="C330" s="42"/>
      <c r="D330" s="215" t="s">
        <v>141</v>
      </c>
      <c r="E330" s="42"/>
      <c r="F330" s="216" t="s">
        <v>456</v>
      </c>
      <c r="G330" s="42"/>
      <c r="H330" s="42"/>
      <c r="I330" s="217"/>
      <c r="J330" s="42"/>
      <c r="K330" s="42"/>
      <c r="L330" s="46"/>
      <c r="M330" s="218"/>
      <c r="N330" s="219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141</v>
      </c>
      <c r="AU330" s="19" t="s">
        <v>81</v>
      </c>
    </row>
    <row r="331" s="2" customFormat="1">
      <c r="A331" s="40"/>
      <c r="B331" s="41"/>
      <c r="C331" s="42"/>
      <c r="D331" s="220" t="s">
        <v>143</v>
      </c>
      <c r="E331" s="42"/>
      <c r="F331" s="221" t="s">
        <v>457</v>
      </c>
      <c r="G331" s="42"/>
      <c r="H331" s="42"/>
      <c r="I331" s="217"/>
      <c r="J331" s="42"/>
      <c r="K331" s="42"/>
      <c r="L331" s="46"/>
      <c r="M331" s="218"/>
      <c r="N331" s="219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143</v>
      </c>
      <c r="AU331" s="19" t="s">
        <v>81</v>
      </c>
    </row>
    <row r="332" s="2" customFormat="1">
      <c r="A332" s="40"/>
      <c r="B332" s="41"/>
      <c r="C332" s="42"/>
      <c r="D332" s="215" t="s">
        <v>145</v>
      </c>
      <c r="E332" s="42"/>
      <c r="F332" s="222" t="s">
        <v>458</v>
      </c>
      <c r="G332" s="42"/>
      <c r="H332" s="42"/>
      <c r="I332" s="217"/>
      <c r="J332" s="42"/>
      <c r="K332" s="42"/>
      <c r="L332" s="46"/>
      <c r="M332" s="218"/>
      <c r="N332" s="219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145</v>
      </c>
      <c r="AU332" s="19" t="s">
        <v>81</v>
      </c>
    </row>
    <row r="333" s="13" customFormat="1">
      <c r="A333" s="13"/>
      <c r="B333" s="223"/>
      <c r="C333" s="224"/>
      <c r="D333" s="215" t="s">
        <v>147</v>
      </c>
      <c r="E333" s="224"/>
      <c r="F333" s="226" t="s">
        <v>459</v>
      </c>
      <c r="G333" s="224"/>
      <c r="H333" s="227">
        <v>1937.24</v>
      </c>
      <c r="I333" s="228"/>
      <c r="J333" s="224"/>
      <c r="K333" s="224"/>
      <c r="L333" s="229"/>
      <c r="M333" s="230"/>
      <c r="N333" s="231"/>
      <c r="O333" s="231"/>
      <c r="P333" s="231"/>
      <c r="Q333" s="231"/>
      <c r="R333" s="231"/>
      <c r="S333" s="231"/>
      <c r="T333" s="232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3" t="s">
        <v>147</v>
      </c>
      <c r="AU333" s="233" t="s">
        <v>81</v>
      </c>
      <c r="AV333" s="13" t="s">
        <v>81</v>
      </c>
      <c r="AW333" s="13" t="s">
        <v>4</v>
      </c>
      <c r="AX333" s="13" t="s">
        <v>79</v>
      </c>
      <c r="AY333" s="233" t="s">
        <v>132</v>
      </c>
    </row>
    <row r="334" s="2" customFormat="1" ht="21.75" customHeight="1">
      <c r="A334" s="40"/>
      <c r="B334" s="41"/>
      <c r="C334" s="202" t="s">
        <v>460</v>
      </c>
      <c r="D334" s="202" t="s">
        <v>134</v>
      </c>
      <c r="E334" s="203" t="s">
        <v>461</v>
      </c>
      <c r="F334" s="204" t="s">
        <v>462</v>
      </c>
      <c r="G334" s="205" t="s">
        <v>367</v>
      </c>
      <c r="H334" s="206">
        <v>8.3520000000000003</v>
      </c>
      <c r="I334" s="207"/>
      <c r="J334" s="208">
        <f>ROUND(I334*H334,2)</f>
        <v>0</v>
      </c>
      <c r="K334" s="204" t="s">
        <v>138</v>
      </c>
      <c r="L334" s="46"/>
      <c r="M334" s="209" t="s">
        <v>19</v>
      </c>
      <c r="N334" s="210" t="s">
        <v>42</v>
      </c>
      <c r="O334" s="86"/>
      <c r="P334" s="211">
        <f>O334*H334</f>
        <v>0</v>
      </c>
      <c r="Q334" s="211">
        <v>0</v>
      </c>
      <c r="R334" s="211">
        <f>Q334*H334</f>
        <v>0</v>
      </c>
      <c r="S334" s="211">
        <v>0</v>
      </c>
      <c r="T334" s="212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3" t="s">
        <v>139</v>
      </c>
      <c r="AT334" s="213" t="s">
        <v>134</v>
      </c>
      <c r="AU334" s="213" t="s">
        <v>81</v>
      </c>
      <c r="AY334" s="19" t="s">
        <v>132</v>
      </c>
      <c r="BE334" s="214">
        <f>IF(N334="základní",J334,0)</f>
        <v>0</v>
      </c>
      <c r="BF334" s="214">
        <f>IF(N334="snížená",J334,0)</f>
        <v>0</v>
      </c>
      <c r="BG334" s="214">
        <f>IF(N334="zákl. přenesená",J334,0)</f>
        <v>0</v>
      </c>
      <c r="BH334" s="214">
        <f>IF(N334="sníž. přenesená",J334,0)</f>
        <v>0</v>
      </c>
      <c r="BI334" s="214">
        <f>IF(N334="nulová",J334,0)</f>
        <v>0</v>
      </c>
      <c r="BJ334" s="19" t="s">
        <v>79</v>
      </c>
      <c r="BK334" s="214">
        <f>ROUND(I334*H334,2)</f>
        <v>0</v>
      </c>
      <c r="BL334" s="19" t="s">
        <v>139</v>
      </c>
      <c r="BM334" s="213" t="s">
        <v>463</v>
      </c>
    </row>
    <row r="335" s="2" customFormat="1">
      <c r="A335" s="40"/>
      <c r="B335" s="41"/>
      <c r="C335" s="42"/>
      <c r="D335" s="215" t="s">
        <v>141</v>
      </c>
      <c r="E335" s="42"/>
      <c r="F335" s="216" t="s">
        <v>464</v>
      </c>
      <c r="G335" s="42"/>
      <c r="H335" s="42"/>
      <c r="I335" s="217"/>
      <c r="J335" s="42"/>
      <c r="K335" s="42"/>
      <c r="L335" s="46"/>
      <c r="M335" s="218"/>
      <c r="N335" s="219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141</v>
      </c>
      <c r="AU335" s="19" t="s">
        <v>81</v>
      </c>
    </row>
    <row r="336" s="2" customFormat="1">
      <c r="A336" s="40"/>
      <c r="B336" s="41"/>
      <c r="C336" s="42"/>
      <c r="D336" s="220" t="s">
        <v>143</v>
      </c>
      <c r="E336" s="42"/>
      <c r="F336" s="221" t="s">
        <v>465</v>
      </c>
      <c r="G336" s="42"/>
      <c r="H336" s="42"/>
      <c r="I336" s="217"/>
      <c r="J336" s="42"/>
      <c r="K336" s="42"/>
      <c r="L336" s="46"/>
      <c r="M336" s="218"/>
      <c r="N336" s="219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143</v>
      </c>
      <c r="AU336" s="19" t="s">
        <v>81</v>
      </c>
    </row>
    <row r="337" s="2" customFormat="1" ht="21.75" customHeight="1">
      <c r="A337" s="40"/>
      <c r="B337" s="41"/>
      <c r="C337" s="202" t="s">
        <v>466</v>
      </c>
      <c r="D337" s="202" t="s">
        <v>134</v>
      </c>
      <c r="E337" s="203" t="s">
        <v>467</v>
      </c>
      <c r="F337" s="204" t="s">
        <v>468</v>
      </c>
      <c r="G337" s="205" t="s">
        <v>367</v>
      </c>
      <c r="H337" s="206">
        <v>13.957000000000001</v>
      </c>
      <c r="I337" s="207"/>
      <c r="J337" s="208">
        <f>ROUND(I337*H337,2)</f>
        <v>0</v>
      </c>
      <c r="K337" s="204" t="s">
        <v>138</v>
      </c>
      <c r="L337" s="46"/>
      <c r="M337" s="209" t="s">
        <v>19</v>
      </c>
      <c r="N337" s="210" t="s">
        <v>42</v>
      </c>
      <c r="O337" s="86"/>
      <c r="P337" s="211">
        <f>O337*H337</f>
        <v>0</v>
      </c>
      <c r="Q337" s="211">
        <v>0</v>
      </c>
      <c r="R337" s="211">
        <f>Q337*H337</f>
        <v>0</v>
      </c>
      <c r="S337" s="211">
        <v>0</v>
      </c>
      <c r="T337" s="212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3" t="s">
        <v>139</v>
      </c>
      <c r="AT337" s="213" t="s">
        <v>134</v>
      </c>
      <c r="AU337" s="213" t="s">
        <v>81</v>
      </c>
      <c r="AY337" s="19" t="s">
        <v>132</v>
      </c>
      <c r="BE337" s="214">
        <f>IF(N337="základní",J337,0)</f>
        <v>0</v>
      </c>
      <c r="BF337" s="214">
        <f>IF(N337="snížená",J337,0)</f>
        <v>0</v>
      </c>
      <c r="BG337" s="214">
        <f>IF(N337="zákl. přenesená",J337,0)</f>
        <v>0</v>
      </c>
      <c r="BH337" s="214">
        <f>IF(N337="sníž. přenesená",J337,0)</f>
        <v>0</v>
      </c>
      <c r="BI337" s="214">
        <f>IF(N337="nulová",J337,0)</f>
        <v>0</v>
      </c>
      <c r="BJ337" s="19" t="s">
        <v>79</v>
      </c>
      <c r="BK337" s="214">
        <f>ROUND(I337*H337,2)</f>
        <v>0</v>
      </c>
      <c r="BL337" s="19" t="s">
        <v>139</v>
      </c>
      <c r="BM337" s="213" t="s">
        <v>469</v>
      </c>
    </row>
    <row r="338" s="2" customFormat="1">
      <c r="A338" s="40"/>
      <c r="B338" s="41"/>
      <c r="C338" s="42"/>
      <c r="D338" s="215" t="s">
        <v>141</v>
      </c>
      <c r="E338" s="42"/>
      <c r="F338" s="216" t="s">
        <v>470</v>
      </c>
      <c r="G338" s="42"/>
      <c r="H338" s="42"/>
      <c r="I338" s="217"/>
      <c r="J338" s="42"/>
      <c r="K338" s="42"/>
      <c r="L338" s="46"/>
      <c r="M338" s="218"/>
      <c r="N338" s="219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141</v>
      </c>
      <c r="AU338" s="19" t="s">
        <v>81</v>
      </c>
    </row>
    <row r="339" s="2" customFormat="1">
      <c r="A339" s="40"/>
      <c r="B339" s="41"/>
      <c r="C339" s="42"/>
      <c r="D339" s="220" t="s">
        <v>143</v>
      </c>
      <c r="E339" s="42"/>
      <c r="F339" s="221" t="s">
        <v>471</v>
      </c>
      <c r="G339" s="42"/>
      <c r="H339" s="42"/>
      <c r="I339" s="217"/>
      <c r="J339" s="42"/>
      <c r="K339" s="42"/>
      <c r="L339" s="46"/>
      <c r="M339" s="218"/>
      <c r="N339" s="219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143</v>
      </c>
      <c r="AU339" s="19" t="s">
        <v>81</v>
      </c>
    </row>
    <row r="340" s="2" customFormat="1" ht="16.5" customHeight="1">
      <c r="A340" s="40"/>
      <c r="B340" s="41"/>
      <c r="C340" s="202" t="s">
        <v>472</v>
      </c>
      <c r="D340" s="202" t="s">
        <v>134</v>
      </c>
      <c r="E340" s="203" t="s">
        <v>473</v>
      </c>
      <c r="F340" s="204" t="s">
        <v>474</v>
      </c>
      <c r="G340" s="205" t="s">
        <v>367</v>
      </c>
      <c r="H340" s="206">
        <v>3.1070000000000002</v>
      </c>
      <c r="I340" s="207"/>
      <c r="J340" s="208">
        <f>ROUND(I340*H340,2)</f>
        <v>0</v>
      </c>
      <c r="K340" s="204" t="s">
        <v>138</v>
      </c>
      <c r="L340" s="46"/>
      <c r="M340" s="209" t="s">
        <v>19</v>
      </c>
      <c r="N340" s="210" t="s">
        <v>42</v>
      </c>
      <c r="O340" s="86"/>
      <c r="P340" s="211">
        <f>O340*H340</f>
        <v>0</v>
      </c>
      <c r="Q340" s="211">
        <v>0</v>
      </c>
      <c r="R340" s="211">
        <f>Q340*H340</f>
        <v>0</v>
      </c>
      <c r="S340" s="211">
        <v>0</v>
      </c>
      <c r="T340" s="212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3" t="s">
        <v>139</v>
      </c>
      <c r="AT340" s="213" t="s">
        <v>134</v>
      </c>
      <c r="AU340" s="213" t="s">
        <v>81</v>
      </c>
      <c r="AY340" s="19" t="s">
        <v>132</v>
      </c>
      <c r="BE340" s="214">
        <f>IF(N340="základní",J340,0)</f>
        <v>0</v>
      </c>
      <c r="BF340" s="214">
        <f>IF(N340="snížená",J340,0)</f>
        <v>0</v>
      </c>
      <c r="BG340" s="214">
        <f>IF(N340="zákl. přenesená",J340,0)</f>
        <v>0</v>
      </c>
      <c r="BH340" s="214">
        <f>IF(N340="sníž. přenesená",J340,0)</f>
        <v>0</v>
      </c>
      <c r="BI340" s="214">
        <f>IF(N340="nulová",J340,0)</f>
        <v>0</v>
      </c>
      <c r="BJ340" s="19" t="s">
        <v>79</v>
      </c>
      <c r="BK340" s="214">
        <f>ROUND(I340*H340,2)</f>
        <v>0</v>
      </c>
      <c r="BL340" s="19" t="s">
        <v>139</v>
      </c>
      <c r="BM340" s="213" t="s">
        <v>475</v>
      </c>
    </row>
    <row r="341" s="2" customFormat="1">
      <c r="A341" s="40"/>
      <c r="B341" s="41"/>
      <c r="C341" s="42"/>
      <c r="D341" s="215" t="s">
        <v>141</v>
      </c>
      <c r="E341" s="42"/>
      <c r="F341" s="216" t="s">
        <v>476</v>
      </c>
      <c r="G341" s="42"/>
      <c r="H341" s="42"/>
      <c r="I341" s="217"/>
      <c r="J341" s="42"/>
      <c r="K341" s="42"/>
      <c r="L341" s="46"/>
      <c r="M341" s="218"/>
      <c r="N341" s="219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141</v>
      </c>
      <c r="AU341" s="19" t="s">
        <v>81</v>
      </c>
    </row>
    <row r="342" s="2" customFormat="1">
      <c r="A342" s="40"/>
      <c r="B342" s="41"/>
      <c r="C342" s="42"/>
      <c r="D342" s="220" t="s">
        <v>143</v>
      </c>
      <c r="E342" s="42"/>
      <c r="F342" s="221" t="s">
        <v>477</v>
      </c>
      <c r="G342" s="42"/>
      <c r="H342" s="42"/>
      <c r="I342" s="217"/>
      <c r="J342" s="42"/>
      <c r="K342" s="42"/>
      <c r="L342" s="46"/>
      <c r="M342" s="218"/>
      <c r="N342" s="219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143</v>
      </c>
      <c r="AU342" s="19" t="s">
        <v>81</v>
      </c>
    </row>
    <row r="343" s="13" customFormat="1">
      <c r="A343" s="13"/>
      <c r="B343" s="223"/>
      <c r="C343" s="224"/>
      <c r="D343" s="215" t="s">
        <v>147</v>
      </c>
      <c r="E343" s="225" t="s">
        <v>19</v>
      </c>
      <c r="F343" s="226" t="s">
        <v>478</v>
      </c>
      <c r="G343" s="224"/>
      <c r="H343" s="227">
        <v>0.432</v>
      </c>
      <c r="I343" s="228"/>
      <c r="J343" s="224"/>
      <c r="K343" s="224"/>
      <c r="L343" s="229"/>
      <c r="M343" s="230"/>
      <c r="N343" s="231"/>
      <c r="O343" s="231"/>
      <c r="P343" s="231"/>
      <c r="Q343" s="231"/>
      <c r="R343" s="231"/>
      <c r="S343" s="231"/>
      <c r="T343" s="23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3" t="s">
        <v>147</v>
      </c>
      <c r="AU343" s="233" t="s">
        <v>81</v>
      </c>
      <c r="AV343" s="13" t="s">
        <v>81</v>
      </c>
      <c r="AW343" s="13" t="s">
        <v>32</v>
      </c>
      <c r="AX343" s="13" t="s">
        <v>71</v>
      </c>
      <c r="AY343" s="233" t="s">
        <v>132</v>
      </c>
    </row>
    <row r="344" s="13" customFormat="1">
      <c r="A344" s="13"/>
      <c r="B344" s="223"/>
      <c r="C344" s="224"/>
      <c r="D344" s="215" t="s">
        <v>147</v>
      </c>
      <c r="E344" s="225" t="s">
        <v>19</v>
      </c>
      <c r="F344" s="226" t="s">
        <v>479</v>
      </c>
      <c r="G344" s="224"/>
      <c r="H344" s="227">
        <v>1.379</v>
      </c>
      <c r="I344" s="228"/>
      <c r="J344" s="224"/>
      <c r="K344" s="224"/>
      <c r="L344" s="229"/>
      <c r="M344" s="230"/>
      <c r="N344" s="231"/>
      <c r="O344" s="231"/>
      <c r="P344" s="231"/>
      <c r="Q344" s="231"/>
      <c r="R344" s="231"/>
      <c r="S344" s="231"/>
      <c r="T344" s="232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3" t="s">
        <v>147</v>
      </c>
      <c r="AU344" s="233" t="s">
        <v>81</v>
      </c>
      <c r="AV344" s="13" t="s">
        <v>81</v>
      </c>
      <c r="AW344" s="13" t="s">
        <v>32</v>
      </c>
      <c r="AX344" s="13" t="s">
        <v>71</v>
      </c>
      <c r="AY344" s="233" t="s">
        <v>132</v>
      </c>
    </row>
    <row r="345" s="13" customFormat="1">
      <c r="A345" s="13"/>
      <c r="B345" s="223"/>
      <c r="C345" s="224"/>
      <c r="D345" s="215" t="s">
        <v>147</v>
      </c>
      <c r="E345" s="225" t="s">
        <v>19</v>
      </c>
      <c r="F345" s="226" t="s">
        <v>480</v>
      </c>
      <c r="G345" s="224"/>
      <c r="H345" s="227">
        <v>0.86399999999999999</v>
      </c>
      <c r="I345" s="228"/>
      <c r="J345" s="224"/>
      <c r="K345" s="224"/>
      <c r="L345" s="229"/>
      <c r="M345" s="230"/>
      <c r="N345" s="231"/>
      <c r="O345" s="231"/>
      <c r="P345" s="231"/>
      <c r="Q345" s="231"/>
      <c r="R345" s="231"/>
      <c r="S345" s="231"/>
      <c r="T345" s="232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3" t="s">
        <v>147</v>
      </c>
      <c r="AU345" s="233" t="s">
        <v>81</v>
      </c>
      <c r="AV345" s="13" t="s">
        <v>81</v>
      </c>
      <c r="AW345" s="13" t="s">
        <v>32</v>
      </c>
      <c r="AX345" s="13" t="s">
        <v>71</v>
      </c>
      <c r="AY345" s="233" t="s">
        <v>132</v>
      </c>
    </row>
    <row r="346" s="13" customFormat="1">
      <c r="A346" s="13"/>
      <c r="B346" s="223"/>
      <c r="C346" s="224"/>
      <c r="D346" s="215" t="s">
        <v>147</v>
      </c>
      <c r="E346" s="225" t="s">
        <v>19</v>
      </c>
      <c r="F346" s="226" t="s">
        <v>481</v>
      </c>
      <c r="G346" s="224"/>
      <c r="H346" s="227">
        <v>0.432</v>
      </c>
      <c r="I346" s="228"/>
      <c r="J346" s="224"/>
      <c r="K346" s="224"/>
      <c r="L346" s="229"/>
      <c r="M346" s="230"/>
      <c r="N346" s="231"/>
      <c r="O346" s="231"/>
      <c r="P346" s="231"/>
      <c r="Q346" s="231"/>
      <c r="R346" s="231"/>
      <c r="S346" s="231"/>
      <c r="T346" s="23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3" t="s">
        <v>147</v>
      </c>
      <c r="AU346" s="233" t="s">
        <v>81</v>
      </c>
      <c r="AV346" s="13" t="s">
        <v>81</v>
      </c>
      <c r="AW346" s="13" t="s">
        <v>32</v>
      </c>
      <c r="AX346" s="13" t="s">
        <v>71</v>
      </c>
      <c r="AY346" s="233" t="s">
        <v>132</v>
      </c>
    </row>
    <row r="347" s="14" customFormat="1">
      <c r="A347" s="14"/>
      <c r="B347" s="234"/>
      <c r="C347" s="235"/>
      <c r="D347" s="215" t="s">
        <v>147</v>
      </c>
      <c r="E347" s="236" t="s">
        <v>19</v>
      </c>
      <c r="F347" s="237" t="s">
        <v>150</v>
      </c>
      <c r="G347" s="235"/>
      <c r="H347" s="238">
        <v>3.1070000000000002</v>
      </c>
      <c r="I347" s="239"/>
      <c r="J347" s="235"/>
      <c r="K347" s="235"/>
      <c r="L347" s="240"/>
      <c r="M347" s="241"/>
      <c r="N347" s="242"/>
      <c r="O347" s="242"/>
      <c r="P347" s="242"/>
      <c r="Q347" s="242"/>
      <c r="R347" s="242"/>
      <c r="S347" s="242"/>
      <c r="T347" s="24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4" t="s">
        <v>147</v>
      </c>
      <c r="AU347" s="244" t="s">
        <v>81</v>
      </c>
      <c r="AV347" s="14" t="s">
        <v>139</v>
      </c>
      <c r="AW347" s="14" t="s">
        <v>32</v>
      </c>
      <c r="AX347" s="14" t="s">
        <v>79</v>
      </c>
      <c r="AY347" s="244" t="s">
        <v>132</v>
      </c>
    </row>
    <row r="348" s="2" customFormat="1" ht="24.15" customHeight="1">
      <c r="A348" s="40"/>
      <c r="B348" s="41"/>
      <c r="C348" s="202" t="s">
        <v>482</v>
      </c>
      <c r="D348" s="202" t="s">
        <v>134</v>
      </c>
      <c r="E348" s="203" t="s">
        <v>483</v>
      </c>
      <c r="F348" s="204" t="s">
        <v>484</v>
      </c>
      <c r="G348" s="205" t="s">
        <v>367</v>
      </c>
      <c r="H348" s="206">
        <v>18.195</v>
      </c>
      <c r="I348" s="207"/>
      <c r="J348" s="208">
        <f>ROUND(I348*H348,2)</f>
        <v>0</v>
      </c>
      <c r="K348" s="204" t="s">
        <v>138</v>
      </c>
      <c r="L348" s="46"/>
      <c r="M348" s="209" t="s">
        <v>19</v>
      </c>
      <c r="N348" s="210" t="s">
        <v>42</v>
      </c>
      <c r="O348" s="86"/>
      <c r="P348" s="211">
        <f>O348*H348</f>
        <v>0</v>
      </c>
      <c r="Q348" s="211">
        <v>0</v>
      </c>
      <c r="R348" s="211">
        <f>Q348*H348</f>
        <v>0</v>
      </c>
      <c r="S348" s="211">
        <v>0</v>
      </c>
      <c r="T348" s="212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3" t="s">
        <v>139</v>
      </c>
      <c r="AT348" s="213" t="s">
        <v>134</v>
      </c>
      <c r="AU348" s="213" t="s">
        <v>81</v>
      </c>
      <c r="AY348" s="19" t="s">
        <v>132</v>
      </c>
      <c r="BE348" s="214">
        <f>IF(N348="základní",J348,0)</f>
        <v>0</v>
      </c>
      <c r="BF348" s="214">
        <f>IF(N348="snížená",J348,0)</f>
        <v>0</v>
      </c>
      <c r="BG348" s="214">
        <f>IF(N348="zákl. přenesená",J348,0)</f>
        <v>0</v>
      </c>
      <c r="BH348" s="214">
        <f>IF(N348="sníž. přenesená",J348,0)</f>
        <v>0</v>
      </c>
      <c r="BI348" s="214">
        <f>IF(N348="nulová",J348,0)</f>
        <v>0</v>
      </c>
      <c r="BJ348" s="19" t="s">
        <v>79</v>
      </c>
      <c r="BK348" s="214">
        <f>ROUND(I348*H348,2)</f>
        <v>0</v>
      </c>
      <c r="BL348" s="19" t="s">
        <v>139</v>
      </c>
      <c r="BM348" s="213" t="s">
        <v>485</v>
      </c>
    </row>
    <row r="349" s="2" customFormat="1">
      <c r="A349" s="40"/>
      <c r="B349" s="41"/>
      <c r="C349" s="42"/>
      <c r="D349" s="215" t="s">
        <v>141</v>
      </c>
      <c r="E349" s="42"/>
      <c r="F349" s="216" t="s">
        <v>486</v>
      </c>
      <c r="G349" s="42"/>
      <c r="H349" s="42"/>
      <c r="I349" s="217"/>
      <c r="J349" s="42"/>
      <c r="K349" s="42"/>
      <c r="L349" s="46"/>
      <c r="M349" s="218"/>
      <c r="N349" s="219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141</v>
      </c>
      <c r="AU349" s="19" t="s">
        <v>81</v>
      </c>
    </row>
    <row r="350" s="2" customFormat="1">
      <c r="A350" s="40"/>
      <c r="B350" s="41"/>
      <c r="C350" s="42"/>
      <c r="D350" s="220" t="s">
        <v>143</v>
      </c>
      <c r="E350" s="42"/>
      <c r="F350" s="221" t="s">
        <v>487</v>
      </c>
      <c r="G350" s="42"/>
      <c r="H350" s="42"/>
      <c r="I350" s="217"/>
      <c r="J350" s="42"/>
      <c r="K350" s="42"/>
      <c r="L350" s="46"/>
      <c r="M350" s="218"/>
      <c r="N350" s="219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143</v>
      </c>
      <c r="AU350" s="19" t="s">
        <v>81</v>
      </c>
    </row>
    <row r="351" s="12" customFormat="1" ht="22.8" customHeight="1">
      <c r="A351" s="12"/>
      <c r="B351" s="186"/>
      <c r="C351" s="187"/>
      <c r="D351" s="188" t="s">
        <v>70</v>
      </c>
      <c r="E351" s="200" t="s">
        <v>488</v>
      </c>
      <c r="F351" s="200" t="s">
        <v>489</v>
      </c>
      <c r="G351" s="187"/>
      <c r="H351" s="187"/>
      <c r="I351" s="190"/>
      <c r="J351" s="201">
        <f>BK351</f>
        <v>0</v>
      </c>
      <c r="K351" s="187"/>
      <c r="L351" s="192"/>
      <c r="M351" s="193"/>
      <c r="N351" s="194"/>
      <c r="O351" s="194"/>
      <c r="P351" s="195">
        <f>SUM(P352:P360)</f>
        <v>0</v>
      </c>
      <c r="Q351" s="194"/>
      <c r="R351" s="195">
        <f>SUM(R352:R360)</f>
        <v>0</v>
      </c>
      <c r="S351" s="194"/>
      <c r="T351" s="196">
        <f>SUM(T352:T360)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97" t="s">
        <v>79</v>
      </c>
      <c r="AT351" s="198" t="s">
        <v>70</v>
      </c>
      <c r="AU351" s="198" t="s">
        <v>79</v>
      </c>
      <c r="AY351" s="197" t="s">
        <v>132</v>
      </c>
      <c r="BK351" s="199">
        <f>SUM(BK352:BK360)</f>
        <v>0</v>
      </c>
    </row>
    <row r="352" s="2" customFormat="1" ht="16.5" customHeight="1">
      <c r="A352" s="40"/>
      <c r="B352" s="41"/>
      <c r="C352" s="202" t="s">
        <v>490</v>
      </c>
      <c r="D352" s="202" t="s">
        <v>134</v>
      </c>
      <c r="E352" s="203" t="s">
        <v>491</v>
      </c>
      <c r="F352" s="204" t="s">
        <v>492</v>
      </c>
      <c r="G352" s="205" t="s">
        <v>367</v>
      </c>
      <c r="H352" s="206">
        <v>52.851999999999997</v>
      </c>
      <c r="I352" s="207"/>
      <c r="J352" s="208">
        <f>ROUND(I352*H352,2)</f>
        <v>0</v>
      </c>
      <c r="K352" s="204" t="s">
        <v>138</v>
      </c>
      <c r="L352" s="46"/>
      <c r="M352" s="209" t="s">
        <v>19</v>
      </c>
      <c r="N352" s="210" t="s">
        <v>42</v>
      </c>
      <c r="O352" s="86"/>
      <c r="P352" s="211">
        <f>O352*H352</f>
        <v>0</v>
      </c>
      <c r="Q352" s="211">
        <v>0</v>
      </c>
      <c r="R352" s="211">
        <f>Q352*H352</f>
        <v>0</v>
      </c>
      <c r="S352" s="211">
        <v>0</v>
      </c>
      <c r="T352" s="212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3" t="s">
        <v>139</v>
      </c>
      <c r="AT352" s="213" t="s">
        <v>134</v>
      </c>
      <c r="AU352" s="213" t="s">
        <v>81</v>
      </c>
      <c r="AY352" s="19" t="s">
        <v>132</v>
      </c>
      <c r="BE352" s="214">
        <f>IF(N352="základní",J352,0)</f>
        <v>0</v>
      </c>
      <c r="BF352" s="214">
        <f>IF(N352="snížená",J352,0)</f>
        <v>0</v>
      </c>
      <c r="BG352" s="214">
        <f>IF(N352="zákl. přenesená",J352,0)</f>
        <v>0</v>
      </c>
      <c r="BH352" s="214">
        <f>IF(N352="sníž. přenesená",J352,0)</f>
        <v>0</v>
      </c>
      <c r="BI352" s="214">
        <f>IF(N352="nulová",J352,0)</f>
        <v>0</v>
      </c>
      <c r="BJ352" s="19" t="s">
        <v>79</v>
      </c>
      <c r="BK352" s="214">
        <f>ROUND(I352*H352,2)</f>
        <v>0</v>
      </c>
      <c r="BL352" s="19" t="s">
        <v>139</v>
      </c>
      <c r="BM352" s="213" t="s">
        <v>493</v>
      </c>
    </row>
    <row r="353" s="2" customFormat="1">
      <c r="A353" s="40"/>
      <c r="B353" s="41"/>
      <c r="C353" s="42"/>
      <c r="D353" s="215" t="s">
        <v>141</v>
      </c>
      <c r="E353" s="42"/>
      <c r="F353" s="216" t="s">
        <v>494</v>
      </c>
      <c r="G353" s="42"/>
      <c r="H353" s="42"/>
      <c r="I353" s="217"/>
      <c r="J353" s="42"/>
      <c r="K353" s="42"/>
      <c r="L353" s="46"/>
      <c r="M353" s="218"/>
      <c r="N353" s="219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141</v>
      </c>
      <c r="AU353" s="19" t="s">
        <v>81</v>
      </c>
    </row>
    <row r="354" s="2" customFormat="1">
      <c r="A354" s="40"/>
      <c r="B354" s="41"/>
      <c r="C354" s="42"/>
      <c r="D354" s="220" t="s">
        <v>143</v>
      </c>
      <c r="E354" s="42"/>
      <c r="F354" s="221" t="s">
        <v>495</v>
      </c>
      <c r="G354" s="42"/>
      <c r="H354" s="42"/>
      <c r="I354" s="217"/>
      <c r="J354" s="42"/>
      <c r="K354" s="42"/>
      <c r="L354" s="46"/>
      <c r="M354" s="218"/>
      <c r="N354" s="219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143</v>
      </c>
      <c r="AU354" s="19" t="s">
        <v>81</v>
      </c>
    </row>
    <row r="355" s="2" customFormat="1" ht="16.5" customHeight="1">
      <c r="A355" s="40"/>
      <c r="B355" s="41"/>
      <c r="C355" s="202" t="s">
        <v>496</v>
      </c>
      <c r="D355" s="202" t="s">
        <v>134</v>
      </c>
      <c r="E355" s="203" t="s">
        <v>497</v>
      </c>
      <c r="F355" s="204" t="s">
        <v>498</v>
      </c>
      <c r="G355" s="205" t="s">
        <v>367</v>
      </c>
      <c r="H355" s="206">
        <v>52.851999999999997</v>
      </c>
      <c r="I355" s="207"/>
      <c r="J355" s="208">
        <f>ROUND(I355*H355,2)</f>
        <v>0</v>
      </c>
      <c r="K355" s="204" t="s">
        <v>138</v>
      </c>
      <c r="L355" s="46"/>
      <c r="M355" s="209" t="s">
        <v>19</v>
      </c>
      <c r="N355" s="210" t="s">
        <v>42</v>
      </c>
      <c r="O355" s="86"/>
      <c r="P355" s="211">
        <f>O355*H355</f>
        <v>0</v>
      </c>
      <c r="Q355" s="211">
        <v>0</v>
      </c>
      <c r="R355" s="211">
        <f>Q355*H355</f>
        <v>0</v>
      </c>
      <c r="S355" s="211">
        <v>0</v>
      </c>
      <c r="T355" s="212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3" t="s">
        <v>139</v>
      </c>
      <c r="AT355" s="213" t="s">
        <v>134</v>
      </c>
      <c r="AU355" s="213" t="s">
        <v>81</v>
      </c>
      <c r="AY355" s="19" t="s">
        <v>132</v>
      </c>
      <c r="BE355" s="214">
        <f>IF(N355="základní",J355,0)</f>
        <v>0</v>
      </c>
      <c r="BF355" s="214">
        <f>IF(N355="snížená",J355,0)</f>
        <v>0</v>
      </c>
      <c r="BG355" s="214">
        <f>IF(N355="zákl. přenesená",J355,0)</f>
        <v>0</v>
      </c>
      <c r="BH355" s="214">
        <f>IF(N355="sníž. přenesená",J355,0)</f>
        <v>0</v>
      </c>
      <c r="BI355" s="214">
        <f>IF(N355="nulová",J355,0)</f>
        <v>0</v>
      </c>
      <c r="BJ355" s="19" t="s">
        <v>79</v>
      </c>
      <c r="BK355" s="214">
        <f>ROUND(I355*H355,2)</f>
        <v>0</v>
      </c>
      <c r="BL355" s="19" t="s">
        <v>139</v>
      </c>
      <c r="BM355" s="213" t="s">
        <v>499</v>
      </c>
    </row>
    <row r="356" s="2" customFormat="1">
      <c r="A356" s="40"/>
      <c r="B356" s="41"/>
      <c r="C356" s="42"/>
      <c r="D356" s="215" t="s">
        <v>141</v>
      </c>
      <c r="E356" s="42"/>
      <c r="F356" s="216" t="s">
        <v>500</v>
      </c>
      <c r="G356" s="42"/>
      <c r="H356" s="42"/>
      <c r="I356" s="217"/>
      <c r="J356" s="42"/>
      <c r="K356" s="42"/>
      <c r="L356" s="46"/>
      <c r="M356" s="218"/>
      <c r="N356" s="219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141</v>
      </c>
      <c r="AU356" s="19" t="s">
        <v>81</v>
      </c>
    </row>
    <row r="357" s="2" customFormat="1">
      <c r="A357" s="40"/>
      <c r="B357" s="41"/>
      <c r="C357" s="42"/>
      <c r="D357" s="220" t="s">
        <v>143</v>
      </c>
      <c r="E357" s="42"/>
      <c r="F357" s="221" t="s">
        <v>501</v>
      </c>
      <c r="G357" s="42"/>
      <c r="H357" s="42"/>
      <c r="I357" s="217"/>
      <c r="J357" s="42"/>
      <c r="K357" s="42"/>
      <c r="L357" s="46"/>
      <c r="M357" s="218"/>
      <c r="N357" s="219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143</v>
      </c>
      <c r="AU357" s="19" t="s">
        <v>81</v>
      </c>
    </row>
    <row r="358" s="2" customFormat="1" ht="16.5" customHeight="1">
      <c r="A358" s="40"/>
      <c r="B358" s="41"/>
      <c r="C358" s="202" t="s">
        <v>502</v>
      </c>
      <c r="D358" s="202" t="s">
        <v>134</v>
      </c>
      <c r="E358" s="203" t="s">
        <v>503</v>
      </c>
      <c r="F358" s="204" t="s">
        <v>504</v>
      </c>
      <c r="G358" s="205" t="s">
        <v>367</v>
      </c>
      <c r="H358" s="206">
        <v>52.851999999999997</v>
      </c>
      <c r="I358" s="207"/>
      <c r="J358" s="208">
        <f>ROUND(I358*H358,2)</f>
        <v>0</v>
      </c>
      <c r="K358" s="204" t="s">
        <v>138</v>
      </c>
      <c r="L358" s="46"/>
      <c r="M358" s="209" t="s">
        <v>19</v>
      </c>
      <c r="N358" s="210" t="s">
        <v>42</v>
      </c>
      <c r="O358" s="86"/>
      <c r="P358" s="211">
        <f>O358*H358</f>
        <v>0</v>
      </c>
      <c r="Q358" s="211">
        <v>0</v>
      </c>
      <c r="R358" s="211">
        <f>Q358*H358</f>
        <v>0</v>
      </c>
      <c r="S358" s="211">
        <v>0</v>
      </c>
      <c r="T358" s="212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3" t="s">
        <v>139</v>
      </c>
      <c r="AT358" s="213" t="s">
        <v>134</v>
      </c>
      <c r="AU358" s="213" t="s">
        <v>81</v>
      </c>
      <c r="AY358" s="19" t="s">
        <v>132</v>
      </c>
      <c r="BE358" s="214">
        <f>IF(N358="základní",J358,0)</f>
        <v>0</v>
      </c>
      <c r="BF358" s="214">
        <f>IF(N358="snížená",J358,0)</f>
        <v>0</v>
      </c>
      <c r="BG358" s="214">
        <f>IF(N358="zákl. přenesená",J358,0)</f>
        <v>0</v>
      </c>
      <c r="BH358" s="214">
        <f>IF(N358="sníž. přenesená",J358,0)</f>
        <v>0</v>
      </c>
      <c r="BI358" s="214">
        <f>IF(N358="nulová",J358,0)</f>
        <v>0</v>
      </c>
      <c r="BJ358" s="19" t="s">
        <v>79</v>
      </c>
      <c r="BK358" s="214">
        <f>ROUND(I358*H358,2)</f>
        <v>0</v>
      </c>
      <c r="BL358" s="19" t="s">
        <v>139</v>
      </c>
      <c r="BM358" s="213" t="s">
        <v>505</v>
      </c>
    </row>
    <row r="359" s="2" customFormat="1">
      <c r="A359" s="40"/>
      <c r="B359" s="41"/>
      <c r="C359" s="42"/>
      <c r="D359" s="215" t="s">
        <v>141</v>
      </c>
      <c r="E359" s="42"/>
      <c r="F359" s="216" t="s">
        <v>506</v>
      </c>
      <c r="G359" s="42"/>
      <c r="H359" s="42"/>
      <c r="I359" s="217"/>
      <c r="J359" s="42"/>
      <c r="K359" s="42"/>
      <c r="L359" s="46"/>
      <c r="M359" s="218"/>
      <c r="N359" s="219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141</v>
      </c>
      <c r="AU359" s="19" t="s">
        <v>81</v>
      </c>
    </row>
    <row r="360" s="2" customFormat="1">
      <c r="A360" s="40"/>
      <c r="B360" s="41"/>
      <c r="C360" s="42"/>
      <c r="D360" s="220" t="s">
        <v>143</v>
      </c>
      <c r="E360" s="42"/>
      <c r="F360" s="221" t="s">
        <v>507</v>
      </c>
      <c r="G360" s="42"/>
      <c r="H360" s="42"/>
      <c r="I360" s="217"/>
      <c r="J360" s="42"/>
      <c r="K360" s="42"/>
      <c r="L360" s="46"/>
      <c r="M360" s="218"/>
      <c r="N360" s="219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143</v>
      </c>
      <c r="AU360" s="19" t="s">
        <v>81</v>
      </c>
    </row>
    <row r="361" s="12" customFormat="1" ht="25.92" customHeight="1">
      <c r="A361" s="12"/>
      <c r="B361" s="186"/>
      <c r="C361" s="187"/>
      <c r="D361" s="188" t="s">
        <v>70</v>
      </c>
      <c r="E361" s="189" t="s">
        <v>508</v>
      </c>
      <c r="F361" s="189" t="s">
        <v>509</v>
      </c>
      <c r="G361" s="187"/>
      <c r="H361" s="187"/>
      <c r="I361" s="190"/>
      <c r="J361" s="191">
        <f>BK361</f>
        <v>0</v>
      </c>
      <c r="K361" s="187"/>
      <c r="L361" s="192"/>
      <c r="M361" s="193"/>
      <c r="N361" s="194"/>
      <c r="O361" s="194"/>
      <c r="P361" s="195">
        <f>P362+P389+P394+P410+P422+P431+P439+P457+P548+P555+P680</f>
        <v>0</v>
      </c>
      <c r="Q361" s="194"/>
      <c r="R361" s="195">
        <f>R362+R389+R394+R410+R422+R431+R439+R457+R548+R555+R680</f>
        <v>8.66453922</v>
      </c>
      <c r="S361" s="194"/>
      <c r="T361" s="196">
        <f>T362+T389+T394+T410+T422+T431+T439+T457+T548+T555+T680</f>
        <v>2.2202351999999999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197" t="s">
        <v>81</v>
      </c>
      <c r="AT361" s="198" t="s">
        <v>70</v>
      </c>
      <c r="AU361" s="198" t="s">
        <v>71</v>
      </c>
      <c r="AY361" s="197" t="s">
        <v>132</v>
      </c>
      <c r="BK361" s="199">
        <f>BK362+BK389+BK394+BK410+BK422+BK431+BK439+BK457+BK548+BK555+BK680</f>
        <v>0</v>
      </c>
    </row>
    <row r="362" s="12" customFormat="1" ht="22.8" customHeight="1">
      <c r="A362" s="12"/>
      <c r="B362" s="186"/>
      <c r="C362" s="187"/>
      <c r="D362" s="188" t="s">
        <v>70</v>
      </c>
      <c r="E362" s="200" t="s">
        <v>510</v>
      </c>
      <c r="F362" s="200" t="s">
        <v>511</v>
      </c>
      <c r="G362" s="187"/>
      <c r="H362" s="187"/>
      <c r="I362" s="190"/>
      <c r="J362" s="201">
        <f>BK362</f>
        <v>0</v>
      </c>
      <c r="K362" s="187"/>
      <c r="L362" s="192"/>
      <c r="M362" s="193"/>
      <c r="N362" s="194"/>
      <c r="O362" s="194"/>
      <c r="P362" s="195">
        <f>SUM(P363:P388)</f>
        <v>0</v>
      </c>
      <c r="Q362" s="194"/>
      <c r="R362" s="195">
        <f>SUM(R363:R388)</f>
        <v>0.28093331999999999</v>
      </c>
      <c r="S362" s="194"/>
      <c r="T362" s="196">
        <f>SUM(T363:T388)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197" t="s">
        <v>81</v>
      </c>
      <c r="AT362" s="198" t="s">
        <v>70</v>
      </c>
      <c r="AU362" s="198" t="s">
        <v>79</v>
      </c>
      <c r="AY362" s="197" t="s">
        <v>132</v>
      </c>
      <c r="BK362" s="199">
        <f>SUM(BK363:BK388)</f>
        <v>0</v>
      </c>
    </row>
    <row r="363" s="2" customFormat="1" ht="16.5" customHeight="1">
      <c r="A363" s="40"/>
      <c r="B363" s="41"/>
      <c r="C363" s="202" t="s">
        <v>512</v>
      </c>
      <c r="D363" s="202" t="s">
        <v>134</v>
      </c>
      <c r="E363" s="203" t="s">
        <v>513</v>
      </c>
      <c r="F363" s="204" t="s">
        <v>514</v>
      </c>
      <c r="G363" s="205" t="s">
        <v>137</v>
      </c>
      <c r="H363" s="206">
        <v>123.678</v>
      </c>
      <c r="I363" s="207"/>
      <c r="J363" s="208">
        <f>ROUND(I363*H363,2)</f>
        <v>0</v>
      </c>
      <c r="K363" s="204" t="s">
        <v>138</v>
      </c>
      <c r="L363" s="46"/>
      <c r="M363" s="209" t="s">
        <v>19</v>
      </c>
      <c r="N363" s="210" t="s">
        <v>42</v>
      </c>
      <c r="O363" s="86"/>
      <c r="P363" s="211">
        <f>O363*H363</f>
        <v>0</v>
      </c>
      <c r="Q363" s="211">
        <v>0</v>
      </c>
      <c r="R363" s="211">
        <f>Q363*H363</f>
        <v>0</v>
      </c>
      <c r="S363" s="211">
        <v>0</v>
      </c>
      <c r="T363" s="212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3" t="s">
        <v>515</v>
      </c>
      <c r="AT363" s="213" t="s">
        <v>134</v>
      </c>
      <c r="AU363" s="213" t="s">
        <v>81</v>
      </c>
      <c r="AY363" s="19" t="s">
        <v>132</v>
      </c>
      <c r="BE363" s="214">
        <f>IF(N363="základní",J363,0)</f>
        <v>0</v>
      </c>
      <c r="BF363" s="214">
        <f>IF(N363="snížená",J363,0)</f>
        <v>0</v>
      </c>
      <c r="BG363" s="214">
        <f>IF(N363="zákl. přenesená",J363,0)</f>
        <v>0</v>
      </c>
      <c r="BH363" s="214">
        <f>IF(N363="sníž. přenesená",J363,0)</f>
        <v>0</v>
      </c>
      <c r="BI363" s="214">
        <f>IF(N363="nulová",J363,0)</f>
        <v>0</v>
      </c>
      <c r="BJ363" s="19" t="s">
        <v>79</v>
      </c>
      <c r="BK363" s="214">
        <f>ROUND(I363*H363,2)</f>
        <v>0</v>
      </c>
      <c r="BL363" s="19" t="s">
        <v>515</v>
      </c>
      <c r="BM363" s="213" t="s">
        <v>516</v>
      </c>
    </row>
    <row r="364" s="2" customFormat="1">
      <c r="A364" s="40"/>
      <c r="B364" s="41"/>
      <c r="C364" s="42"/>
      <c r="D364" s="215" t="s">
        <v>141</v>
      </c>
      <c r="E364" s="42"/>
      <c r="F364" s="216" t="s">
        <v>517</v>
      </c>
      <c r="G364" s="42"/>
      <c r="H364" s="42"/>
      <c r="I364" s="217"/>
      <c r="J364" s="42"/>
      <c r="K364" s="42"/>
      <c r="L364" s="46"/>
      <c r="M364" s="218"/>
      <c r="N364" s="219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141</v>
      </c>
      <c r="AU364" s="19" t="s">
        <v>81</v>
      </c>
    </row>
    <row r="365" s="2" customFormat="1">
      <c r="A365" s="40"/>
      <c r="B365" s="41"/>
      <c r="C365" s="42"/>
      <c r="D365" s="220" t="s">
        <v>143</v>
      </c>
      <c r="E365" s="42"/>
      <c r="F365" s="221" t="s">
        <v>518</v>
      </c>
      <c r="G365" s="42"/>
      <c r="H365" s="42"/>
      <c r="I365" s="217"/>
      <c r="J365" s="42"/>
      <c r="K365" s="42"/>
      <c r="L365" s="46"/>
      <c r="M365" s="218"/>
      <c r="N365" s="219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143</v>
      </c>
      <c r="AU365" s="19" t="s">
        <v>81</v>
      </c>
    </row>
    <row r="366" s="2" customFormat="1">
      <c r="A366" s="40"/>
      <c r="B366" s="41"/>
      <c r="C366" s="42"/>
      <c r="D366" s="215" t="s">
        <v>145</v>
      </c>
      <c r="E366" s="42"/>
      <c r="F366" s="222" t="s">
        <v>519</v>
      </c>
      <c r="G366" s="42"/>
      <c r="H366" s="42"/>
      <c r="I366" s="217"/>
      <c r="J366" s="42"/>
      <c r="K366" s="42"/>
      <c r="L366" s="46"/>
      <c r="M366" s="218"/>
      <c r="N366" s="219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145</v>
      </c>
      <c r="AU366" s="19" t="s">
        <v>81</v>
      </c>
    </row>
    <row r="367" s="13" customFormat="1">
      <c r="A367" s="13"/>
      <c r="B367" s="223"/>
      <c r="C367" s="224"/>
      <c r="D367" s="215" t="s">
        <v>147</v>
      </c>
      <c r="E367" s="225" t="s">
        <v>19</v>
      </c>
      <c r="F367" s="226" t="s">
        <v>520</v>
      </c>
      <c r="G367" s="224"/>
      <c r="H367" s="227">
        <v>107.142</v>
      </c>
      <c r="I367" s="228"/>
      <c r="J367" s="224"/>
      <c r="K367" s="224"/>
      <c r="L367" s="229"/>
      <c r="M367" s="230"/>
      <c r="N367" s="231"/>
      <c r="O367" s="231"/>
      <c r="P367" s="231"/>
      <c r="Q367" s="231"/>
      <c r="R367" s="231"/>
      <c r="S367" s="231"/>
      <c r="T367" s="23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3" t="s">
        <v>147</v>
      </c>
      <c r="AU367" s="233" t="s">
        <v>81</v>
      </c>
      <c r="AV367" s="13" t="s">
        <v>81</v>
      </c>
      <c r="AW367" s="13" t="s">
        <v>32</v>
      </c>
      <c r="AX367" s="13" t="s">
        <v>71</v>
      </c>
      <c r="AY367" s="233" t="s">
        <v>132</v>
      </c>
    </row>
    <row r="368" s="13" customFormat="1">
      <c r="A368" s="13"/>
      <c r="B368" s="223"/>
      <c r="C368" s="224"/>
      <c r="D368" s="215" t="s">
        <v>147</v>
      </c>
      <c r="E368" s="225" t="s">
        <v>19</v>
      </c>
      <c r="F368" s="226" t="s">
        <v>521</v>
      </c>
      <c r="G368" s="224"/>
      <c r="H368" s="227">
        <v>16.536000000000001</v>
      </c>
      <c r="I368" s="228"/>
      <c r="J368" s="224"/>
      <c r="K368" s="224"/>
      <c r="L368" s="229"/>
      <c r="M368" s="230"/>
      <c r="N368" s="231"/>
      <c r="O368" s="231"/>
      <c r="P368" s="231"/>
      <c r="Q368" s="231"/>
      <c r="R368" s="231"/>
      <c r="S368" s="231"/>
      <c r="T368" s="232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3" t="s">
        <v>147</v>
      </c>
      <c r="AU368" s="233" t="s">
        <v>81</v>
      </c>
      <c r="AV368" s="13" t="s">
        <v>81</v>
      </c>
      <c r="AW368" s="13" t="s">
        <v>32</v>
      </c>
      <c r="AX368" s="13" t="s">
        <v>71</v>
      </c>
      <c r="AY368" s="233" t="s">
        <v>132</v>
      </c>
    </row>
    <row r="369" s="14" customFormat="1">
      <c r="A369" s="14"/>
      <c r="B369" s="234"/>
      <c r="C369" s="235"/>
      <c r="D369" s="215" t="s">
        <v>147</v>
      </c>
      <c r="E369" s="236" t="s">
        <v>19</v>
      </c>
      <c r="F369" s="237" t="s">
        <v>150</v>
      </c>
      <c r="G369" s="235"/>
      <c r="H369" s="238">
        <v>123.678</v>
      </c>
      <c r="I369" s="239"/>
      <c r="J369" s="235"/>
      <c r="K369" s="235"/>
      <c r="L369" s="240"/>
      <c r="M369" s="241"/>
      <c r="N369" s="242"/>
      <c r="O369" s="242"/>
      <c r="P369" s="242"/>
      <c r="Q369" s="242"/>
      <c r="R369" s="242"/>
      <c r="S369" s="242"/>
      <c r="T369" s="243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4" t="s">
        <v>147</v>
      </c>
      <c r="AU369" s="244" t="s">
        <v>81</v>
      </c>
      <c r="AV369" s="14" t="s">
        <v>139</v>
      </c>
      <c r="AW369" s="14" t="s">
        <v>32</v>
      </c>
      <c r="AX369" s="14" t="s">
        <v>79</v>
      </c>
      <c r="AY369" s="244" t="s">
        <v>132</v>
      </c>
    </row>
    <row r="370" s="2" customFormat="1" ht="16.5" customHeight="1">
      <c r="A370" s="40"/>
      <c r="B370" s="41"/>
      <c r="C370" s="245" t="s">
        <v>522</v>
      </c>
      <c r="D370" s="245" t="s">
        <v>186</v>
      </c>
      <c r="E370" s="246" t="s">
        <v>523</v>
      </c>
      <c r="F370" s="247" t="s">
        <v>524</v>
      </c>
      <c r="G370" s="248" t="s">
        <v>137</v>
      </c>
      <c r="H370" s="249">
        <v>144.14699999999999</v>
      </c>
      <c r="I370" s="250"/>
      <c r="J370" s="251">
        <f>ROUND(I370*H370,2)</f>
        <v>0</v>
      </c>
      <c r="K370" s="247" t="s">
        <v>138</v>
      </c>
      <c r="L370" s="252"/>
      <c r="M370" s="253" t="s">
        <v>19</v>
      </c>
      <c r="N370" s="254" t="s">
        <v>42</v>
      </c>
      <c r="O370" s="86"/>
      <c r="P370" s="211">
        <f>O370*H370</f>
        <v>0</v>
      </c>
      <c r="Q370" s="211">
        <v>0.00158</v>
      </c>
      <c r="R370" s="211">
        <f>Q370*H370</f>
        <v>0.22775225999999998</v>
      </c>
      <c r="S370" s="211">
        <v>0</v>
      </c>
      <c r="T370" s="212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3" t="s">
        <v>355</v>
      </c>
      <c r="AT370" s="213" t="s">
        <v>186</v>
      </c>
      <c r="AU370" s="213" t="s">
        <v>81</v>
      </c>
      <c r="AY370" s="19" t="s">
        <v>132</v>
      </c>
      <c r="BE370" s="214">
        <f>IF(N370="základní",J370,0)</f>
        <v>0</v>
      </c>
      <c r="BF370" s="214">
        <f>IF(N370="snížená",J370,0)</f>
        <v>0</v>
      </c>
      <c r="BG370" s="214">
        <f>IF(N370="zákl. přenesená",J370,0)</f>
        <v>0</v>
      </c>
      <c r="BH370" s="214">
        <f>IF(N370="sníž. přenesená",J370,0)</f>
        <v>0</v>
      </c>
      <c r="BI370" s="214">
        <f>IF(N370="nulová",J370,0)</f>
        <v>0</v>
      </c>
      <c r="BJ370" s="19" t="s">
        <v>79</v>
      </c>
      <c r="BK370" s="214">
        <f>ROUND(I370*H370,2)</f>
        <v>0</v>
      </c>
      <c r="BL370" s="19" t="s">
        <v>515</v>
      </c>
      <c r="BM370" s="213" t="s">
        <v>525</v>
      </c>
    </row>
    <row r="371" s="2" customFormat="1">
      <c r="A371" s="40"/>
      <c r="B371" s="41"/>
      <c r="C371" s="42"/>
      <c r="D371" s="215" t="s">
        <v>141</v>
      </c>
      <c r="E371" s="42"/>
      <c r="F371" s="216" t="s">
        <v>524</v>
      </c>
      <c r="G371" s="42"/>
      <c r="H371" s="42"/>
      <c r="I371" s="217"/>
      <c r="J371" s="42"/>
      <c r="K371" s="42"/>
      <c r="L371" s="46"/>
      <c r="M371" s="218"/>
      <c r="N371" s="219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141</v>
      </c>
      <c r="AU371" s="19" t="s">
        <v>81</v>
      </c>
    </row>
    <row r="372" s="13" customFormat="1">
      <c r="A372" s="13"/>
      <c r="B372" s="223"/>
      <c r="C372" s="224"/>
      <c r="D372" s="215" t="s">
        <v>147</v>
      </c>
      <c r="E372" s="224"/>
      <c r="F372" s="226" t="s">
        <v>526</v>
      </c>
      <c r="G372" s="224"/>
      <c r="H372" s="227">
        <v>144.14699999999999</v>
      </c>
      <c r="I372" s="228"/>
      <c r="J372" s="224"/>
      <c r="K372" s="224"/>
      <c r="L372" s="229"/>
      <c r="M372" s="230"/>
      <c r="N372" s="231"/>
      <c r="O372" s="231"/>
      <c r="P372" s="231"/>
      <c r="Q372" s="231"/>
      <c r="R372" s="231"/>
      <c r="S372" s="231"/>
      <c r="T372" s="23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3" t="s">
        <v>147</v>
      </c>
      <c r="AU372" s="233" t="s">
        <v>81</v>
      </c>
      <c r="AV372" s="13" t="s">
        <v>81</v>
      </c>
      <c r="AW372" s="13" t="s">
        <v>4</v>
      </c>
      <c r="AX372" s="13" t="s">
        <v>79</v>
      </c>
      <c r="AY372" s="233" t="s">
        <v>132</v>
      </c>
    </row>
    <row r="373" s="2" customFormat="1" ht="16.5" customHeight="1">
      <c r="A373" s="40"/>
      <c r="B373" s="41"/>
      <c r="C373" s="202" t="s">
        <v>527</v>
      </c>
      <c r="D373" s="202" t="s">
        <v>134</v>
      </c>
      <c r="E373" s="203" t="s">
        <v>528</v>
      </c>
      <c r="F373" s="204" t="s">
        <v>529</v>
      </c>
      <c r="G373" s="205" t="s">
        <v>296</v>
      </c>
      <c r="H373" s="206">
        <v>237.84</v>
      </c>
      <c r="I373" s="207"/>
      <c r="J373" s="208">
        <f>ROUND(I373*H373,2)</f>
        <v>0</v>
      </c>
      <c r="K373" s="204" t="s">
        <v>138</v>
      </c>
      <c r="L373" s="46"/>
      <c r="M373" s="209" t="s">
        <v>19</v>
      </c>
      <c r="N373" s="210" t="s">
        <v>42</v>
      </c>
      <c r="O373" s="86"/>
      <c r="P373" s="211">
        <f>O373*H373</f>
        <v>0</v>
      </c>
      <c r="Q373" s="211">
        <v>4.0000000000000003E-05</v>
      </c>
      <c r="R373" s="211">
        <f>Q373*H373</f>
        <v>0.0095136000000000005</v>
      </c>
      <c r="S373" s="211">
        <v>0</v>
      </c>
      <c r="T373" s="212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3" t="s">
        <v>515</v>
      </c>
      <c r="AT373" s="213" t="s">
        <v>134</v>
      </c>
      <c r="AU373" s="213" t="s">
        <v>81</v>
      </c>
      <c r="AY373" s="19" t="s">
        <v>132</v>
      </c>
      <c r="BE373" s="214">
        <f>IF(N373="základní",J373,0)</f>
        <v>0</v>
      </c>
      <c r="BF373" s="214">
        <f>IF(N373="snížená",J373,0)</f>
        <v>0</v>
      </c>
      <c r="BG373" s="214">
        <f>IF(N373="zákl. přenesená",J373,0)</f>
        <v>0</v>
      </c>
      <c r="BH373" s="214">
        <f>IF(N373="sníž. přenesená",J373,0)</f>
        <v>0</v>
      </c>
      <c r="BI373" s="214">
        <f>IF(N373="nulová",J373,0)</f>
        <v>0</v>
      </c>
      <c r="BJ373" s="19" t="s">
        <v>79</v>
      </c>
      <c r="BK373" s="214">
        <f>ROUND(I373*H373,2)</f>
        <v>0</v>
      </c>
      <c r="BL373" s="19" t="s">
        <v>515</v>
      </c>
      <c r="BM373" s="213" t="s">
        <v>530</v>
      </c>
    </row>
    <row r="374" s="2" customFormat="1">
      <c r="A374" s="40"/>
      <c r="B374" s="41"/>
      <c r="C374" s="42"/>
      <c r="D374" s="215" t="s">
        <v>141</v>
      </c>
      <c r="E374" s="42"/>
      <c r="F374" s="216" t="s">
        <v>531</v>
      </c>
      <c r="G374" s="42"/>
      <c r="H374" s="42"/>
      <c r="I374" s="217"/>
      <c r="J374" s="42"/>
      <c r="K374" s="42"/>
      <c r="L374" s="46"/>
      <c r="M374" s="218"/>
      <c r="N374" s="219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141</v>
      </c>
      <c r="AU374" s="19" t="s">
        <v>81</v>
      </c>
    </row>
    <row r="375" s="2" customFormat="1">
      <c r="A375" s="40"/>
      <c r="B375" s="41"/>
      <c r="C375" s="42"/>
      <c r="D375" s="220" t="s">
        <v>143</v>
      </c>
      <c r="E375" s="42"/>
      <c r="F375" s="221" t="s">
        <v>532</v>
      </c>
      <c r="G375" s="42"/>
      <c r="H375" s="42"/>
      <c r="I375" s="217"/>
      <c r="J375" s="42"/>
      <c r="K375" s="42"/>
      <c r="L375" s="46"/>
      <c r="M375" s="218"/>
      <c r="N375" s="219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143</v>
      </c>
      <c r="AU375" s="19" t="s">
        <v>81</v>
      </c>
    </row>
    <row r="376" s="2" customFormat="1">
      <c r="A376" s="40"/>
      <c r="B376" s="41"/>
      <c r="C376" s="42"/>
      <c r="D376" s="215" t="s">
        <v>145</v>
      </c>
      <c r="E376" s="42"/>
      <c r="F376" s="222" t="s">
        <v>533</v>
      </c>
      <c r="G376" s="42"/>
      <c r="H376" s="42"/>
      <c r="I376" s="217"/>
      <c r="J376" s="42"/>
      <c r="K376" s="42"/>
      <c r="L376" s="46"/>
      <c r="M376" s="218"/>
      <c r="N376" s="219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145</v>
      </c>
      <c r="AU376" s="19" t="s">
        <v>81</v>
      </c>
    </row>
    <row r="377" s="13" customFormat="1">
      <c r="A377" s="13"/>
      <c r="B377" s="223"/>
      <c r="C377" s="224"/>
      <c r="D377" s="215" t="s">
        <v>147</v>
      </c>
      <c r="E377" s="225" t="s">
        <v>19</v>
      </c>
      <c r="F377" s="226" t="s">
        <v>534</v>
      </c>
      <c r="G377" s="224"/>
      <c r="H377" s="227">
        <v>224.06</v>
      </c>
      <c r="I377" s="228"/>
      <c r="J377" s="224"/>
      <c r="K377" s="224"/>
      <c r="L377" s="229"/>
      <c r="M377" s="230"/>
      <c r="N377" s="231"/>
      <c r="O377" s="231"/>
      <c r="P377" s="231"/>
      <c r="Q377" s="231"/>
      <c r="R377" s="231"/>
      <c r="S377" s="231"/>
      <c r="T377" s="23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3" t="s">
        <v>147</v>
      </c>
      <c r="AU377" s="233" t="s">
        <v>81</v>
      </c>
      <c r="AV377" s="13" t="s">
        <v>81</v>
      </c>
      <c r="AW377" s="13" t="s">
        <v>32</v>
      </c>
      <c r="AX377" s="13" t="s">
        <v>71</v>
      </c>
      <c r="AY377" s="233" t="s">
        <v>132</v>
      </c>
    </row>
    <row r="378" s="13" customFormat="1">
      <c r="A378" s="13"/>
      <c r="B378" s="223"/>
      <c r="C378" s="224"/>
      <c r="D378" s="215" t="s">
        <v>147</v>
      </c>
      <c r="E378" s="225" t="s">
        <v>19</v>
      </c>
      <c r="F378" s="226" t="s">
        <v>535</v>
      </c>
      <c r="G378" s="224"/>
      <c r="H378" s="227">
        <v>13.779999999999999</v>
      </c>
      <c r="I378" s="228"/>
      <c r="J378" s="224"/>
      <c r="K378" s="224"/>
      <c r="L378" s="229"/>
      <c r="M378" s="230"/>
      <c r="N378" s="231"/>
      <c r="O378" s="231"/>
      <c r="P378" s="231"/>
      <c r="Q378" s="231"/>
      <c r="R378" s="231"/>
      <c r="S378" s="231"/>
      <c r="T378" s="23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3" t="s">
        <v>147</v>
      </c>
      <c r="AU378" s="233" t="s">
        <v>81</v>
      </c>
      <c r="AV378" s="13" t="s">
        <v>81</v>
      </c>
      <c r="AW378" s="13" t="s">
        <v>32</v>
      </c>
      <c r="AX378" s="13" t="s">
        <v>71</v>
      </c>
      <c r="AY378" s="233" t="s">
        <v>132</v>
      </c>
    </row>
    <row r="379" s="14" customFormat="1">
      <c r="A379" s="14"/>
      <c r="B379" s="234"/>
      <c r="C379" s="235"/>
      <c r="D379" s="215" t="s">
        <v>147</v>
      </c>
      <c r="E379" s="236" t="s">
        <v>19</v>
      </c>
      <c r="F379" s="237" t="s">
        <v>150</v>
      </c>
      <c r="G379" s="235"/>
      <c r="H379" s="238">
        <v>237.84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4" t="s">
        <v>147</v>
      </c>
      <c r="AU379" s="244" t="s">
        <v>81</v>
      </c>
      <c r="AV379" s="14" t="s">
        <v>139</v>
      </c>
      <c r="AW379" s="14" t="s">
        <v>32</v>
      </c>
      <c r="AX379" s="14" t="s">
        <v>79</v>
      </c>
      <c r="AY379" s="244" t="s">
        <v>132</v>
      </c>
    </row>
    <row r="380" s="2" customFormat="1" ht="16.5" customHeight="1">
      <c r="A380" s="40"/>
      <c r="B380" s="41"/>
      <c r="C380" s="245" t="s">
        <v>536</v>
      </c>
      <c r="D380" s="245" t="s">
        <v>186</v>
      </c>
      <c r="E380" s="246" t="s">
        <v>537</v>
      </c>
      <c r="F380" s="247" t="s">
        <v>538</v>
      </c>
      <c r="G380" s="248" t="s">
        <v>296</v>
      </c>
      <c r="H380" s="249">
        <v>242.59700000000001</v>
      </c>
      <c r="I380" s="250"/>
      <c r="J380" s="251">
        <f>ROUND(I380*H380,2)</f>
        <v>0</v>
      </c>
      <c r="K380" s="247" t="s">
        <v>138</v>
      </c>
      <c r="L380" s="252"/>
      <c r="M380" s="253" t="s">
        <v>19</v>
      </c>
      <c r="N380" s="254" t="s">
        <v>42</v>
      </c>
      <c r="O380" s="86"/>
      <c r="P380" s="211">
        <f>O380*H380</f>
        <v>0</v>
      </c>
      <c r="Q380" s="211">
        <v>0.00018000000000000001</v>
      </c>
      <c r="R380" s="211">
        <f>Q380*H380</f>
        <v>0.043667460000000005</v>
      </c>
      <c r="S380" s="211">
        <v>0</v>
      </c>
      <c r="T380" s="212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3" t="s">
        <v>355</v>
      </c>
      <c r="AT380" s="213" t="s">
        <v>186</v>
      </c>
      <c r="AU380" s="213" t="s">
        <v>81</v>
      </c>
      <c r="AY380" s="19" t="s">
        <v>132</v>
      </c>
      <c r="BE380" s="214">
        <f>IF(N380="základní",J380,0)</f>
        <v>0</v>
      </c>
      <c r="BF380" s="214">
        <f>IF(N380="snížená",J380,0)</f>
        <v>0</v>
      </c>
      <c r="BG380" s="214">
        <f>IF(N380="zákl. přenesená",J380,0)</f>
        <v>0</v>
      </c>
      <c r="BH380" s="214">
        <f>IF(N380="sníž. přenesená",J380,0)</f>
        <v>0</v>
      </c>
      <c r="BI380" s="214">
        <f>IF(N380="nulová",J380,0)</f>
        <v>0</v>
      </c>
      <c r="BJ380" s="19" t="s">
        <v>79</v>
      </c>
      <c r="BK380" s="214">
        <f>ROUND(I380*H380,2)</f>
        <v>0</v>
      </c>
      <c r="BL380" s="19" t="s">
        <v>515</v>
      </c>
      <c r="BM380" s="213" t="s">
        <v>539</v>
      </c>
    </row>
    <row r="381" s="2" customFormat="1">
      <c r="A381" s="40"/>
      <c r="B381" s="41"/>
      <c r="C381" s="42"/>
      <c r="D381" s="215" t="s">
        <v>141</v>
      </c>
      <c r="E381" s="42"/>
      <c r="F381" s="216" t="s">
        <v>538</v>
      </c>
      <c r="G381" s="42"/>
      <c r="H381" s="42"/>
      <c r="I381" s="217"/>
      <c r="J381" s="42"/>
      <c r="K381" s="42"/>
      <c r="L381" s="46"/>
      <c r="M381" s="218"/>
      <c r="N381" s="219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141</v>
      </c>
      <c r="AU381" s="19" t="s">
        <v>81</v>
      </c>
    </row>
    <row r="382" s="13" customFormat="1">
      <c r="A382" s="13"/>
      <c r="B382" s="223"/>
      <c r="C382" s="224"/>
      <c r="D382" s="215" t="s">
        <v>147</v>
      </c>
      <c r="E382" s="224"/>
      <c r="F382" s="226" t="s">
        <v>540</v>
      </c>
      <c r="G382" s="224"/>
      <c r="H382" s="227">
        <v>242.59700000000001</v>
      </c>
      <c r="I382" s="228"/>
      <c r="J382" s="224"/>
      <c r="K382" s="224"/>
      <c r="L382" s="229"/>
      <c r="M382" s="230"/>
      <c r="N382" s="231"/>
      <c r="O382" s="231"/>
      <c r="P382" s="231"/>
      <c r="Q382" s="231"/>
      <c r="R382" s="231"/>
      <c r="S382" s="231"/>
      <c r="T382" s="23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3" t="s">
        <v>147</v>
      </c>
      <c r="AU382" s="233" t="s">
        <v>81</v>
      </c>
      <c r="AV382" s="13" t="s">
        <v>81</v>
      </c>
      <c r="AW382" s="13" t="s">
        <v>4</v>
      </c>
      <c r="AX382" s="13" t="s">
        <v>79</v>
      </c>
      <c r="AY382" s="233" t="s">
        <v>132</v>
      </c>
    </row>
    <row r="383" s="2" customFormat="1" ht="16.5" customHeight="1">
      <c r="A383" s="40"/>
      <c r="B383" s="41"/>
      <c r="C383" s="202" t="s">
        <v>541</v>
      </c>
      <c r="D383" s="202" t="s">
        <v>134</v>
      </c>
      <c r="E383" s="203" t="s">
        <v>542</v>
      </c>
      <c r="F383" s="204" t="s">
        <v>543</v>
      </c>
      <c r="G383" s="205" t="s">
        <v>367</v>
      </c>
      <c r="H383" s="206">
        <v>0.28100000000000003</v>
      </c>
      <c r="I383" s="207"/>
      <c r="J383" s="208">
        <f>ROUND(I383*H383,2)</f>
        <v>0</v>
      </c>
      <c r="K383" s="204" t="s">
        <v>138</v>
      </c>
      <c r="L383" s="46"/>
      <c r="M383" s="209" t="s">
        <v>19</v>
      </c>
      <c r="N383" s="210" t="s">
        <v>42</v>
      </c>
      <c r="O383" s="86"/>
      <c r="P383" s="211">
        <f>O383*H383</f>
        <v>0</v>
      </c>
      <c r="Q383" s="211">
        <v>0</v>
      </c>
      <c r="R383" s="211">
        <f>Q383*H383</f>
        <v>0</v>
      </c>
      <c r="S383" s="211">
        <v>0</v>
      </c>
      <c r="T383" s="212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3" t="s">
        <v>139</v>
      </c>
      <c r="AT383" s="213" t="s">
        <v>134</v>
      </c>
      <c r="AU383" s="213" t="s">
        <v>81</v>
      </c>
      <c r="AY383" s="19" t="s">
        <v>132</v>
      </c>
      <c r="BE383" s="214">
        <f>IF(N383="základní",J383,0)</f>
        <v>0</v>
      </c>
      <c r="BF383" s="214">
        <f>IF(N383="snížená",J383,0)</f>
        <v>0</v>
      </c>
      <c r="BG383" s="214">
        <f>IF(N383="zákl. přenesená",J383,0)</f>
        <v>0</v>
      </c>
      <c r="BH383" s="214">
        <f>IF(N383="sníž. přenesená",J383,0)</f>
        <v>0</v>
      </c>
      <c r="BI383" s="214">
        <f>IF(N383="nulová",J383,0)</f>
        <v>0</v>
      </c>
      <c r="BJ383" s="19" t="s">
        <v>79</v>
      </c>
      <c r="BK383" s="214">
        <f>ROUND(I383*H383,2)</f>
        <v>0</v>
      </c>
      <c r="BL383" s="19" t="s">
        <v>139</v>
      </c>
      <c r="BM383" s="213" t="s">
        <v>544</v>
      </c>
    </row>
    <row r="384" s="2" customFormat="1">
      <c r="A384" s="40"/>
      <c r="B384" s="41"/>
      <c r="C384" s="42"/>
      <c r="D384" s="215" t="s">
        <v>141</v>
      </c>
      <c r="E384" s="42"/>
      <c r="F384" s="216" t="s">
        <v>545</v>
      </c>
      <c r="G384" s="42"/>
      <c r="H384" s="42"/>
      <c r="I384" s="217"/>
      <c r="J384" s="42"/>
      <c r="K384" s="42"/>
      <c r="L384" s="46"/>
      <c r="M384" s="218"/>
      <c r="N384" s="219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141</v>
      </c>
      <c r="AU384" s="19" t="s">
        <v>81</v>
      </c>
    </row>
    <row r="385" s="2" customFormat="1">
      <c r="A385" s="40"/>
      <c r="B385" s="41"/>
      <c r="C385" s="42"/>
      <c r="D385" s="220" t="s">
        <v>143</v>
      </c>
      <c r="E385" s="42"/>
      <c r="F385" s="221" t="s">
        <v>546</v>
      </c>
      <c r="G385" s="42"/>
      <c r="H385" s="42"/>
      <c r="I385" s="217"/>
      <c r="J385" s="42"/>
      <c r="K385" s="42"/>
      <c r="L385" s="46"/>
      <c r="M385" s="218"/>
      <c r="N385" s="219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143</v>
      </c>
      <c r="AU385" s="19" t="s">
        <v>81</v>
      </c>
    </row>
    <row r="386" s="2" customFormat="1" ht="16.5" customHeight="1">
      <c r="A386" s="40"/>
      <c r="B386" s="41"/>
      <c r="C386" s="202" t="s">
        <v>547</v>
      </c>
      <c r="D386" s="202" t="s">
        <v>134</v>
      </c>
      <c r="E386" s="203" t="s">
        <v>548</v>
      </c>
      <c r="F386" s="204" t="s">
        <v>549</v>
      </c>
      <c r="G386" s="205" t="s">
        <v>367</v>
      </c>
      <c r="H386" s="206">
        <v>0.28100000000000003</v>
      </c>
      <c r="I386" s="207"/>
      <c r="J386" s="208">
        <f>ROUND(I386*H386,2)</f>
        <v>0</v>
      </c>
      <c r="K386" s="204" t="s">
        <v>138</v>
      </c>
      <c r="L386" s="46"/>
      <c r="M386" s="209" t="s">
        <v>19</v>
      </c>
      <c r="N386" s="210" t="s">
        <v>42</v>
      </c>
      <c r="O386" s="86"/>
      <c r="P386" s="211">
        <f>O386*H386</f>
        <v>0</v>
      </c>
      <c r="Q386" s="211">
        <v>0</v>
      </c>
      <c r="R386" s="211">
        <f>Q386*H386</f>
        <v>0</v>
      </c>
      <c r="S386" s="211">
        <v>0</v>
      </c>
      <c r="T386" s="212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13" t="s">
        <v>515</v>
      </c>
      <c r="AT386" s="213" t="s">
        <v>134</v>
      </c>
      <c r="AU386" s="213" t="s">
        <v>81</v>
      </c>
      <c r="AY386" s="19" t="s">
        <v>132</v>
      </c>
      <c r="BE386" s="214">
        <f>IF(N386="základní",J386,0)</f>
        <v>0</v>
      </c>
      <c r="BF386" s="214">
        <f>IF(N386="snížená",J386,0)</f>
        <v>0</v>
      </c>
      <c r="BG386" s="214">
        <f>IF(N386="zákl. přenesená",J386,0)</f>
        <v>0</v>
      </c>
      <c r="BH386" s="214">
        <f>IF(N386="sníž. přenesená",J386,0)</f>
        <v>0</v>
      </c>
      <c r="BI386" s="214">
        <f>IF(N386="nulová",J386,0)</f>
        <v>0</v>
      </c>
      <c r="BJ386" s="19" t="s">
        <v>79</v>
      </c>
      <c r="BK386" s="214">
        <f>ROUND(I386*H386,2)</f>
        <v>0</v>
      </c>
      <c r="BL386" s="19" t="s">
        <v>515</v>
      </c>
      <c r="BM386" s="213" t="s">
        <v>550</v>
      </c>
    </row>
    <row r="387" s="2" customFormat="1">
      <c r="A387" s="40"/>
      <c r="B387" s="41"/>
      <c r="C387" s="42"/>
      <c r="D387" s="215" t="s">
        <v>141</v>
      </c>
      <c r="E387" s="42"/>
      <c r="F387" s="216" t="s">
        <v>551</v>
      </c>
      <c r="G387" s="42"/>
      <c r="H387" s="42"/>
      <c r="I387" s="217"/>
      <c r="J387" s="42"/>
      <c r="K387" s="42"/>
      <c r="L387" s="46"/>
      <c r="M387" s="218"/>
      <c r="N387" s="219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141</v>
      </c>
      <c r="AU387" s="19" t="s">
        <v>81</v>
      </c>
    </row>
    <row r="388" s="2" customFormat="1">
      <c r="A388" s="40"/>
      <c r="B388" s="41"/>
      <c r="C388" s="42"/>
      <c r="D388" s="220" t="s">
        <v>143</v>
      </c>
      <c r="E388" s="42"/>
      <c r="F388" s="221" t="s">
        <v>552</v>
      </c>
      <c r="G388" s="42"/>
      <c r="H388" s="42"/>
      <c r="I388" s="217"/>
      <c r="J388" s="42"/>
      <c r="K388" s="42"/>
      <c r="L388" s="46"/>
      <c r="M388" s="218"/>
      <c r="N388" s="219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143</v>
      </c>
      <c r="AU388" s="19" t="s">
        <v>81</v>
      </c>
    </row>
    <row r="389" s="12" customFormat="1" ht="22.8" customHeight="1">
      <c r="A389" s="12"/>
      <c r="B389" s="186"/>
      <c r="C389" s="187"/>
      <c r="D389" s="188" t="s">
        <v>70</v>
      </c>
      <c r="E389" s="200" t="s">
        <v>553</v>
      </c>
      <c r="F389" s="200" t="s">
        <v>554</v>
      </c>
      <c r="G389" s="187"/>
      <c r="H389" s="187"/>
      <c r="I389" s="190"/>
      <c r="J389" s="201">
        <f>BK389</f>
        <v>0</v>
      </c>
      <c r="K389" s="187"/>
      <c r="L389" s="192"/>
      <c r="M389" s="193"/>
      <c r="N389" s="194"/>
      <c r="O389" s="194"/>
      <c r="P389" s="195">
        <f>SUM(P390:P393)</f>
        <v>0</v>
      </c>
      <c r="Q389" s="194"/>
      <c r="R389" s="195">
        <f>SUM(R390:R393)</f>
        <v>0</v>
      </c>
      <c r="S389" s="194"/>
      <c r="T389" s="196">
        <f>SUM(T390:T393)</f>
        <v>0.69196599999999997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197" t="s">
        <v>81</v>
      </c>
      <c r="AT389" s="198" t="s">
        <v>70</v>
      </c>
      <c r="AU389" s="198" t="s">
        <v>79</v>
      </c>
      <c r="AY389" s="197" t="s">
        <v>132</v>
      </c>
      <c r="BK389" s="199">
        <f>SUM(BK390:BK393)</f>
        <v>0</v>
      </c>
    </row>
    <row r="390" s="2" customFormat="1" ht="21.75" customHeight="1">
      <c r="A390" s="40"/>
      <c r="B390" s="41"/>
      <c r="C390" s="202" t="s">
        <v>555</v>
      </c>
      <c r="D390" s="202" t="s">
        <v>134</v>
      </c>
      <c r="E390" s="203" t="s">
        <v>556</v>
      </c>
      <c r="F390" s="204" t="s">
        <v>557</v>
      </c>
      <c r="G390" s="205" t="s">
        <v>137</v>
      </c>
      <c r="H390" s="206">
        <v>62.905999999999999</v>
      </c>
      <c r="I390" s="207"/>
      <c r="J390" s="208">
        <f>ROUND(I390*H390,2)</f>
        <v>0</v>
      </c>
      <c r="K390" s="204" t="s">
        <v>138</v>
      </c>
      <c r="L390" s="46"/>
      <c r="M390" s="209" t="s">
        <v>19</v>
      </c>
      <c r="N390" s="210" t="s">
        <v>42</v>
      </c>
      <c r="O390" s="86"/>
      <c r="P390" s="211">
        <f>O390*H390</f>
        <v>0</v>
      </c>
      <c r="Q390" s="211">
        <v>0</v>
      </c>
      <c r="R390" s="211">
        <f>Q390*H390</f>
        <v>0</v>
      </c>
      <c r="S390" s="211">
        <v>0.010999999999999999</v>
      </c>
      <c r="T390" s="212">
        <f>S390*H390</f>
        <v>0.69196599999999997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3" t="s">
        <v>515</v>
      </c>
      <c r="AT390" s="213" t="s">
        <v>134</v>
      </c>
      <c r="AU390" s="213" t="s">
        <v>81</v>
      </c>
      <c r="AY390" s="19" t="s">
        <v>132</v>
      </c>
      <c r="BE390" s="214">
        <f>IF(N390="základní",J390,0)</f>
        <v>0</v>
      </c>
      <c r="BF390" s="214">
        <f>IF(N390="snížená",J390,0)</f>
        <v>0</v>
      </c>
      <c r="BG390" s="214">
        <f>IF(N390="zákl. přenesená",J390,0)</f>
        <v>0</v>
      </c>
      <c r="BH390" s="214">
        <f>IF(N390="sníž. přenesená",J390,0)</f>
        <v>0</v>
      </c>
      <c r="BI390" s="214">
        <f>IF(N390="nulová",J390,0)</f>
        <v>0</v>
      </c>
      <c r="BJ390" s="19" t="s">
        <v>79</v>
      </c>
      <c r="BK390" s="214">
        <f>ROUND(I390*H390,2)</f>
        <v>0</v>
      </c>
      <c r="BL390" s="19" t="s">
        <v>515</v>
      </c>
      <c r="BM390" s="213" t="s">
        <v>558</v>
      </c>
    </row>
    <row r="391" s="2" customFormat="1">
      <c r="A391" s="40"/>
      <c r="B391" s="41"/>
      <c r="C391" s="42"/>
      <c r="D391" s="215" t="s">
        <v>141</v>
      </c>
      <c r="E391" s="42"/>
      <c r="F391" s="216" t="s">
        <v>559</v>
      </c>
      <c r="G391" s="42"/>
      <c r="H391" s="42"/>
      <c r="I391" s="217"/>
      <c r="J391" s="42"/>
      <c r="K391" s="42"/>
      <c r="L391" s="46"/>
      <c r="M391" s="218"/>
      <c r="N391" s="219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141</v>
      </c>
      <c r="AU391" s="19" t="s">
        <v>81</v>
      </c>
    </row>
    <row r="392" s="2" customFormat="1">
      <c r="A392" s="40"/>
      <c r="B392" s="41"/>
      <c r="C392" s="42"/>
      <c r="D392" s="220" t="s">
        <v>143</v>
      </c>
      <c r="E392" s="42"/>
      <c r="F392" s="221" t="s">
        <v>560</v>
      </c>
      <c r="G392" s="42"/>
      <c r="H392" s="42"/>
      <c r="I392" s="217"/>
      <c r="J392" s="42"/>
      <c r="K392" s="42"/>
      <c r="L392" s="46"/>
      <c r="M392" s="218"/>
      <c r="N392" s="219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143</v>
      </c>
      <c r="AU392" s="19" t="s">
        <v>81</v>
      </c>
    </row>
    <row r="393" s="13" customFormat="1">
      <c r="A393" s="13"/>
      <c r="B393" s="223"/>
      <c r="C393" s="224"/>
      <c r="D393" s="215" t="s">
        <v>147</v>
      </c>
      <c r="E393" s="225" t="s">
        <v>19</v>
      </c>
      <c r="F393" s="226" t="s">
        <v>561</v>
      </c>
      <c r="G393" s="224"/>
      <c r="H393" s="227">
        <v>62.905999999999999</v>
      </c>
      <c r="I393" s="228"/>
      <c r="J393" s="224"/>
      <c r="K393" s="224"/>
      <c r="L393" s="229"/>
      <c r="M393" s="230"/>
      <c r="N393" s="231"/>
      <c r="O393" s="231"/>
      <c r="P393" s="231"/>
      <c r="Q393" s="231"/>
      <c r="R393" s="231"/>
      <c r="S393" s="231"/>
      <c r="T393" s="232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3" t="s">
        <v>147</v>
      </c>
      <c r="AU393" s="233" t="s">
        <v>81</v>
      </c>
      <c r="AV393" s="13" t="s">
        <v>81</v>
      </c>
      <c r="AW393" s="13" t="s">
        <v>32</v>
      </c>
      <c r="AX393" s="13" t="s">
        <v>79</v>
      </c>
      <c r="AY393" s="233" t="s">
        <v>132</v>
      </c>
    </row>
    <row r="394" s="12" customFormat="1" ht="22.8" customHeight="1">
      <c r="A394" s="12"/>
      <c r="B394" s="186"/>
      <c r="C394" s="187"/>
      <c r="D394" s="188" t="s">
        <v>70</v>
      </c>
      <c r="E394" s="200" t="s">
        <v>562</v>
      </c>
      <c r="F394" s="200" t="s">
        <v>563</v>
      </c>
      <c r="G394" s="187"/>
      <c r="H394" s="187"/>
      <c r="I394" s="190"/>
      <c r="J394" s="201">
        <f>BK394</f>
        <v>0</v>
      </c>
      <c r="K394" s="187"/>
      <c r="L394" s="192"/>
      <c r="M394" s="193"/>
      <c r="N394" s="194"/>
      <c r="O394" s="194"/>
      <c r="P394" s="195">
        <f>SUM(P395:P409)</f>
        <v>0</v>
      </c>
      <c r="Q394" s="194"/>
      <c r="R394" s="195">
        <f>SUM(R395:R409)</f>
        <v>0.65833059999999999</v>
      </c>
      <c r="S394" s="194"/>
      <c r="T394" s="196">
        <f>SUM(T395:T409)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197" t="s">
        <v>81</v>
      </c>
      <c r="AT394" s="198" t="s">
        <v>70</v>
      </c>
      <c r="AU394" s="198" t="s">
        <v>79</v>
      </c>
      <c r="AY394" s="197" t="s">
        <v>132</v>
      </c>
      <c r="BK394" s="199">
        <f>SUM(BK395:BK409)</f>
        <v>0</v>
      </c>
    </row>
    <row r="395" s="2" customFormat="1" ht="21.75" customHeight="1">
      <c r="A395" s="40"/>
      <c r="B395" s="41"/>
      <c r="C395" s="202" t="s">
        <v>564</v>
      </c>
      <c r="D395" s="202" t="s">
        <v>134</v>
      </c>
      <c r="E395" s="203" t="s">
        <v>565</v>
      </c>
      <c r="F395" s="204" t="s">
        <v>566</v>
      </c>
      <c r="G395" s="205" t="s">
        <v>137</v>
      </c>
      <c r="H395" s="206">
        <v>125.78</v>
      </c>
      <c r="I395" s="207"/>
      <c r="J395" s="208">
        <f>ROUND(I395*H395,2)</f>
        <v>0</v>
      </c>
      <c r="K395" s="204" t="s">
        <v>138</v>
      </c>
      <c r="L395" s="46"/>
      <c r="M395" s="209" t="s">
        <v>19</v>
      </c>
      <c r="N395" s="210" t="s">
        <v>42</v>
      </c>
      <c r="O395" s="86"/>
      <c r="P395" s="211">
        <f>O395*H395</f>
        <v>0</v>
      </c>
      <c r="Q395" s="211">
        <v>5.0000000000000002E-05</v>
      </c>
      <c r="R395" s="211">
        <f>Q395*H395</f>
        <v>0.0062890000000000003</v>
      </c>
      <c r="S395" s="211">
        <v>0</v>
      </c>
      <c r="T395" s="212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3" t="s">
        <v>515</v>
      </c>
      <c r="AT395" s="213" t="s">
        <v>134</v>
      </c>
      <c r="AU395" s="213" t="s">
        <v>81</v>
      </c>
      <c r="AY395" s="19" t="s">
        <v>132</v>
      </c>
      <c r="BE395" s="214">
        <f>IF(N395="základní",J395,0)</f>
        <v>0</v>
      </c>
      <c r="BF395" s="214">
        <f>IF(N395="snížená",J395,0)</f>
        <v>0</v>
      </c>
      <c r="BG395" s="214">
        <f>IF(N395="zákl. přenesená",J395,0)</f>
        <v>0</v>
      </c>
      <c r="BH395" s="214">
        <f>IF(N395="sníž. přenesená",J395,0)</f>
        <v>0</v>
      </c>
      <c r="BI395" s="214">
        <f>IF(N395="nulová",J395,0)</f>
        <v>0</v>
      </c>
      <c r="BJ395" s="19" t="s">
        <v>79</v>
      </c>
      <c r="BK395" s="214">
        <f>ROUND(I395*H395,2)</f>
        <v>0</v>
      </c>
      <c r="BL395" s="19" t="s">
        <v>515</v>
      </c>
      <c r="BM395" s="213" t="s">
        <v>567</v>
      </c>
    </row>
    <row r="396" s="2" customFormat="1">
      <c r="A396" s="40"/>
      <c r="B396" s="41"/>
      <c r="C396" s="42"/>
      <c r="D396" s="215" t="s">
        <v>141</v>
      </c>
      <c r="E396" s="42"/>
      <c r="F396" s="216" t="s">
        <v>568</v>
      </c>
      <c r="G396" s="42"/>
      <c r="H396" s="42"/>
      <c r="I396" s="217"/>
      <c r="J396" s="42"/>
      <c r="K396" s="42"/>
      <c r="L396" s="46"/>
      <c r="M396" s="218"/>
      <c r="N396" s="219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141</v>
      </c>
      <c r="AU396" s="19" t="s">
        <v>81</v>
      </c>
    </row>
    <row r="397" s="2" customFormat="1">
      <c r="A397" s="40"/>
      <c r="B397" s="41"/>
      <c r="C397" s="42"/>
      <c r="D397" s="220" t="s">
        <v>143</v>
      </c>
      <c r="E397" s="42"/>
      <c r="F397" s="221" t="s">
        <v>569</v>
      </c>
      <c r="G397" s="42"/>
      <c r="H397" s="42"/>
      <c r="I397" s="217"/>
      <c r="J397" s="42"/>
      <c r="K397" s="42"/>
      <c r="L397" s="46"/>
      <c r="M397" s="218"/>
      <c r="N397" s="219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143</v>
      </c>
      <c r="AU397" s="19" t="s">
        <v>81</v>
      </c>
    </row>
    <row r="398" s="13" customFormat="1">
      <c r="A398" s="13"/>
      <c r="B398" s="223"/>
      <c r="C398" s="224"/>
      <c r="D398" s="215" t="s">
        <v>147</v>
      </c>
      <c r="E398" s="225" t="s">
        <v>19</v>
      </c>
      <c r="F398" s="226" t="s">
        <v>351</v>
      </c>
      <c r="G398" s="224"/>
      <c r="H398" s="227">
        <v>112</v>
      </c>
      <c r="I398" s="228"/>
      <c r="J398" s="224"/>
      <c r="K398" s="224"/>
      <c r="L398" s="229"/>
      <c r="M398" s="230"/>
      <c r="N398" s="231"/>
      <c r="O398" s="231"/>
      <c r="P398" s="231"/>
      <c r="Q398" s="231"/>
      <c r="R398" s="231"/>
      <c r="S398" s="231"/>
      <c r="T398" s="232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3" t="s">
        <v>147</v>
      </c>
      <c r="AU398" s="233" t="s">
        <v>81</v>
      </c>
      <c r="AV398" s="13" t="s">
        <v>81</v>
      </c>
      <c r="AW398" s="13" t="s">
        <v>32</v>
      </c>
      <c r="AX398" s="13" t="s">
        <v>71</v>
      </c>
      <c r="AY398" s="233" t="s">
        <v>132</v>
      </c>
    </row>
    <row r="399" s="13" customFormat="1">
      <c r="A399" s="13"/>
      <c r="B399" s="223"/>
      <c r="C399" s="224"/>
      <c r="D399" s="215" t="s">
        <v>147</v>
      </c>
      <c r="E399" s="225" t="s">
        <v>19</v>
      </c>
      <c r="F399" s="226" t="s">
        <v>570</v>
      </c>
      <c r="G399" s="224"/>
      <c r="H399" s="227">
        <v>13.779999999999999</v>
      </c>
      <c r="I399" s="228"/>
      <c r="J399" s="224"/>
      <c r="K399" s="224"/>
      <c r="L399" s="229"/>
      <c r="M399" s="230"/>
      <c r="N399" s="231"/>
      <c r="O399" s="231"/>
      <c r="P399" s="231"/>
      <c r="Q399" s="231"/>
      <c r="R399" s="231"/>
      <c r="S399" s="231"/>
      <c r="T399" s="23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3" t="s">
        <v>147</v>
      </c>
      <c r="AU399" s="233" t="s">
        <v>81</v>
      </c>
      <c r="AV399" s="13" t="s">
        <v>81</v>
      </c>
      <c r="AW399" s="13" t="s">
        <v>32</v>
      </c>
      <c r="AX399" s="13" t="s">
        <v>71</v>
      </c>
      <c r="AY399" s="233" t="s">
        <v>132</v>
      </c>
    </row>
    <row r="400" s="14" customFormat="1">
      <c r="A400" s="14"/>
      <c r="B400" s="234"/>
      <c r="C400" s="235"/>
      <c r="D400" s="215" t="s">
        <v>147</v>
      </c>
      <c r="E400" s="236" t="s">
        <v>19</v>
      </c>
      <c r="F400" s="237" t="s">
        <v>150</v>
      </c>
      <c r="G400" s="235"/>
      <c r="H400" s="238">
        <v>125.78</v>
      </c>
      <c r="I400" s="239"/>
      <c r="J400" s="235"/>
      <c r="K400" s="235"/>
      <c r="L400" s="240"/>
      <c r="M400" s="241"/>
      <c r="N400" s="242"/>
      <c r="O400" s="242"/>
      <c r="P400" s="242"/>
      <c r="Q400" s="242"/>
      <c r="R400" s="242"/>
      <c r="S400" s="242"/>
      <c r="T400" s="243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4" t="s">
        <v>147</v>
      </c>
      <c r="AU400" s="244" t="s">
        <v>81</v>
      </c>
      <c r="AV400" s="14" t="s">
        <v>139</v>
      </c>
      <c r="AW400" s="14" t="s">
        <v>32</v>
      </c>
      <c r="AX400" s="14" t="s">
        <v>79</v>
      </c>
      <c r="AY400" s="244" t="s">
        <v>132</v>
      </c>
    </row>
    <row r="401" s="2" customFormat="1" ht="16.5" customHeight="1">
      <c r="A401" s="40"/>
      <c r="B401" s="41"/>
      <c r="C401" s="245" t="s">
        <v>571</v>
      </c>
      <c r="D401" s="245" t="s">
        <v>186</v>
      </c>
      <c r="E401" s="246" t="s">
        <v>572</v>
      </c>
      <c r="F401" s="247" t="s">
        <v>573</v>
      </c>
      <c r="G401" s="248" t="s">
        <v>137</v>
      </c>
      <c r="H401" s="249">
        <v>135.84200000000001</v>
      </c>
      <c r="I401" s="250"/>
      <c r="J401" s="251">
        <f>ROUND(I401*H401,2)</f>
        <v>0</v>
      </c>
      <c r="K401" s="247" t="s">
        <v>138</v>
      </c>
      <c r="L401" s="252"/>
      <c r="M401" s="253" t="s">
        <v>19</v>
      </c>
      <c r="N401" s="254" t="s">
        <v>42</v>
      </c>
      <c r="O401" s="86"/>
      <c r="P401" s="211">
        <f>O401*H401</f>
        <v>0</v>
      </c>
      <c r="Q401" s="211">
        <v>0.0047999999999999996</v>
      </c>
      <c r="R401" s="211">
        <f>Q401*H401</f>
        <v>0.6520416</v>
      </c>
      <c r="S401" s="211">
        <v>0</v>
      </c>
      <c r="T401" s="212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3" t="s">
        <v>355</v>
      </c>
      <c r="AT401" s="213" t="s">
        <v>186</v>
      </c>
      <c r="AU401" s="213" t="s">
        <v>81</v>
      </c>
      <c r="AY401" s="19" t="s">
        <v>132</v>
      </c>
      <c r="BE401" s="214">
        <f>IF(N401="základní",J401,0)</f>
        <v>0</v>
      </c>
      <c r="BF401" s="214">
        <f>IF(N401="snížená",J401,0)</f>
        <v>0</v>
      </c>
      <c r="BG401" s="214">
        <f>IF(N401="zákl. přenesená",J401,0)</f>
        <v>0</v>
      </c>
      <c r="BH401" s="214">
        <f>IF(N401="sníž. přenesená",J401,0)</f>
        <v>0</v>
      </c>
      <c r="BI401" s="214">
        <f>IF(N401="nulová",J401,0)</f>
        <v>0</v>
      </c>
      <c r="BJ401" s="19" t="s">
        <v>79</v>
      </c>
      <c r="BK401" s="214">
        <f>ROUND(I401*H401,2)</f>
        <v>0</v>
      </c>
      <c r="BL401" s="19" t="s">
        <v>515</v>
      </c>
      <c r="BM401" s="213" t="s">
        <v>574</v>
      </c>
    </row>
    <row r="402" s="2" customFormat="1">
      <c r="A402" s="40"/>
      <c r="B402" s="41"/>
      <c r="C402" s="42"/>
      <c r="D402" s="215" t="s">
        <v>141</v>
      </c>
      <c r="E402" s="42"/>
      <c r="F402" s="216" t="s">
        <v>573</v>
      </c>
      <c r="G402" s="42"/>
      <c r="H402" s="42"/>
      <c r="I402" s="217"/>
      <c r="J402" s="42"/>
      <c r="K402" s="42"/>
      <c r="L402" s="46"/>
      <c r="M402" s="218"/>
      <c r="N402" s="219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141</v>
      </c>
      <c r="AU402" s="19" t="s">
        <v>81</v>
      </c>
    </row>
    <row r="403" s="13" customFormat="1">
      <c r="A403" s="13"/>
      <c r="B403" s="223"/>
      <c r="C403" s="224"/>
      <c r="D403" s="215" t="s">
        <v>147</v>
      </c>
      <c r="E403" s="224"/>
      <c r="F403" s="226" t="s">
        <v>575</v>
      </c>
      <c r="G403" s="224"/>
      <c r="H403" s="227">
        <v>135.84200000000001</v>
      </c>
      <c r="I403" s="228"/>
      <c r="J403" s="224"/>
      <c r="K403" s="224"/>
      <c r="L403" s="229"/>
      <c r="M403" s="230"/>
      <c r="N403" s="231"/>
      <c r="O403" s="231"/>
      <c r="P403" s="231"/>
      <c r="Q403" s="231"/>
      <c r="R403" s="231"/>
      <c r="S403" s="231"/>
      <c r="T403" s="23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3" t="s">
        <v>147</v>
      </c>
      <c r="AU403" s="233" t="s">
        <v>81</v>
      </c>
      <c r="AV403" s="13" t="s">
        <v>81</v>
      </c>
      <c r="AW403" s="13" t="s">
        <v>4</v>
      </c>
      <c r="AX403" s="13" t="s">
        <v>79</v>
      </c>
      <c r="AY403" s="233" t="s">
        <v>132</v>
      </c>
    </row>
    <row r="404" s="2" customFormat="1" ht="16.5" customHeight="1">
      <c r="A404" s="40"/>
      <c r="B404" s="41"/>
      <c r="C404" s="202" t="s">
        <v>576</v>
      </c>
      <c r="D404" s="202" t="s">
        <v>134</v>
      </c>
      <c r="E404" s="203" t="s">
        <v>577</v>
      </c>
      <c r="F404" s="204" t="s">
        <v>578</v>
      </c>
      <c r="G404" s="205" t="s">
        <v>367</v>
      </c>
      <c r="H404" s="206">
        <v>0.73099999999999998</v>
      </c>
      <c r="I404" s="207"/>
      <c r="J404" s="208">
        <f>ROUND(I404*H404,2)</f>
        <v>0</v>
      </c>
      <c r="K404" s="204" t="s">
        <v>138</v>
      </c>
      <c r="L404" s="46"/>
      <c r="M404" s="209" t="s">
        <v>19</v>
      </c>
      <c r="N404" s="210" t="s">
        <v>42</v>
      </c>
      <c r="O404" s="86"/>
      <c r="P404" s="211">
        <f>O404*H404</f>
        <v>0</v>
      </c>
      <c r="Q404" s="211">
        <v>0</v>
      </c>
      <c r="R404" s="211">
        <f>Q404*H404</f>
        <v>0</v>
      </c>
      <c r="S404" s="211">
        <v>0</v>
      </c>
      <c r="T404" s="212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13" t="s">
        <v>515</v>
      </c>
      <c r="AT404" s="213" t="s">
        <v>134</v>
      </c>
      <c r="AU404" s="213" t="s">
        <v>81</v>
      </c>
      <c r="AY404" s="19" t="s">
        <v>132</v>
      </c>
      <c r="BE404" s="214">
        <f>IF(N404="základní",J404,0)</f>
        <v>0</v>
      </c>
      <c r="BF404" s="214">
        <f>IF(N404="snížená",J404,0)</f>
        <v>0</v>
      </c>
      <c r="BG404" s="214">
        <f>IF(N404="zákl. přenesená",J404,0)</f>
        <v>0</v>
      </c>
      <c r="BH404" s="214">
        <f>IF(N404="sníž. přenesená",J404,0)</f>
        <v>0</v>
      </c>
      <c r="BI404" s="214">
        <f>IF(N404="nulová",J404,0)</f>
        <v>0</v>
      </c>
      <c r="BJ404" s="19" t="s">
        <v>79</v>
      </c>
      <c r="BK404" s="214">
        <f>ROUND(I404*H404,2)</f>
        <v>0</v>
      </c>
      <c r="BL404" s="19" t="s">
        <v>515</v>
      </c>
      <c r="BM404" s="213" t="s">
        <v>579</v>
      </c>
    </row>
    <row r="405" s="2" customFormat="1">
      <c r="A405" s="40"/>
      <c r="B405" s="41"/>
      <c r="C405" s="42"/>
      <c r="D405" s="215" t="s">
        <v>141</v>
      </c>
      <c r="E405" s="42"/>
      <c r="F405" s="216" t="s">
        <v>580</v>
      </c>
      <c r="G405" s="42"/>
      <c r="H405" s="42"/>
      <c r="I405" s="217"/>
      <c r="J405" s="42"/>
      <c r="K405" s="42"/>
      <c r="L405" s="46"/>
      <c r="M405" s="218"/>
      <c r="N405" s="219"/>
      <c r="O405" s="86"/>
      <c r="P405" s="86"/>
      <c r="Q405" s="86"/>
      <c r="R405" s="86"/>
      <c r="S405" s="86"/>
      <c r="T405" s="87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T405" s="19" t="s">
        <v>141</v>
      </c>
      <c r="AU405" s="19" t="s">
        <v>81</v>
      </c>
    </row>
    <row r="406" s="2" customFormat="1">
      <c r="A406" s="40"/>
      <c r="B406" s="41"/>
      <c r="C406" s="42"/>
      <c r="D406" s="220" t="s">
        <v>143</v>
      </c>
      <c r="E406" s="42"/>
      <c r="F406" s="221" t="s">
        <v>581</v>
      </c>
      <c r="G406" s="42"/>
      <c r="H406" s="42"/>
      <c r="I406" s="217"/>
      <c r="J406" s="42"/>
      <c r="K406" s="42"/>
      <c r="L406" s="46"/>
      <c r="M406" s="218"/>
      <c r="N406" s="219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143</v>
      </c>
      <c r="AU406" s="19" t="s">
        <v>81</v>
      </c>
    </row>
    <row r="407" s="2" customFormat="1" ht="16.5" customHeight="1">
      <c r="A407" s="40"/>
      <c r="B407" s="41"/>
      <c r="C407" s="202" t="s">
        <v>582</v>
      </c>
      <c r="D407" s="202" t="s">
        <v>134</v>
      </c>
      <c r="E407" s="203" t="s">
        <v>583</v>
      </c>
      <c r="F407" s="204" t="s">
        <v>584</v>
      </c>
      <c r="G407" s="205" t="s">
        <v>367</v>
      </c>
      <c r="H407" s="206">
        <v>0.73099999999999998</v>
      </c>
      <c r="I407" s="207"/>
      <c r="J407" s="208">
        <f>ROUND(I407*H407,2)</f>
        <v>0</v>
      </c>
      <c r="K407" s="204" t="s">
        <v>138</v>
      </c>
      <c r="L407" s="46"/>
      <c r="M407" s="209" t="s">
        <v>19</v>
      </c>
      <c r="N407" s="210" t="s">
        <v>42</v>
      </c>
      <c r="O407" s="86"/>
      <c r="P407" s="211">
        <f>O407*H407</f>
        <v>0</v>
      </c>
      <c r="Q407" s="211">
        <v>0</v>
      </c>
      <c r="R407" s="211">
        <f>Q407*H407</f>
        <v>0</v>
      </c>
      <c r="S407" s="211">
        <v>0</v>
      </c>
      <c r="T407" s="212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3" t="s">
        <v>515</v>
      </c>
      <c r="AT407" s="213" t="s">
        <v>134</v>
      </c>
      <c r="AU407" s="213" t="s">
        <v>81</v>
      </c>
      <c r="AY407" s="19" t="s">
        <v>132</v>
      </c>
      <c r="BE407" s="214">
        <f>IF(N407="základní",J407,0)</f>
        <v>0</v>
      </c>
      <c r="BF407" s="214">
        <f>IF(N407="snížená",J407,0)</f>
        <v>0</v>
      </c>
      <c r="BG407" s="214">
        <f>IF(N407="zákl. přenesená",J407,0)</f>
        <v>0</v>
      </c>
      <c r="BH407" s="214">
        <f>IF(N407="sníž. přenesená",J407,0)</f>
        <v>0</v>
      </c>
      <c r="BI407" s="214">
        <f>IF(N407="nulová",J407,0)</f>
        <v>0</v>
      </c>
      <c r="BJ407" s="19" t="s">
        <v>79</v>
      </c>
      <c r="BK407" s="214">
        <f>ROUND(I407*H407,2)</f>
        <v>0</v>
      </c>
      <c r="BL407" s="19" t="s">
        <v>515</v>
      </c>
      <c r="BM407" s="213" t="s">
        <v>585</v>
      </c>
    </row>
    <row r="408" s="2" customFormat="1">
      <c r="A408" s="40"/>
      <c r="B408" s="41"/>
      <c r="C408" s="42"/>
      <c r="D408" s="215" t="s">
        <v>141</v>
      </c>
      <c r="E408" s="42"/>
      <c r="F408" s="216" t="s">
        <v>586</v>
      </c>
      <c r="G408" s="42"/>
      <c r="H408" s="42"/>
      <c r="I408" s="217"/>
      <c r="J408" s="42"/>
      <c r="K408" s="42"/>
      <c r="L408" s="46"/>
      <c r="M408" s="218"/>
      <c r="N408" s="219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141</v>
      </c>
      <c r="AU408" s="19" t="s">
        <v>81</v>
      </c>
    </row>
    <row r="409" s="2" customFormat="1">
      <c r="A409" s="40"/>
      <c r="B409" s="41"/>
      <c r="C409" s="42"/>
      <c r="D409" s="220" t="s">
        <v>143</v>
      </c>
      <c r="E409" s="42"/>
      <c r="F409" s="221" t="s">
        <v>587</v>
      </c>
      <c r="G409" s="42"/>
      <c r="H409" s="42"/>
      <c r="I409" s="217"/>
      <c r="J409" s="42"/>
      <c r="K409" s="42"/>
      <c r="L409" s="46"/>
      <c r="M409" s="218"/>
      <c r="N409" s="219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143</v>
      </c>
      <c r="AU409" s="19" t="s">
        <v>81</v>
      </c>
    </row>
    <row r="410" s="12" customFormat="1" ht="22.8" customHeight="1">
      <c r="A410" s="12"/>
      <c r="B410" s="186"/>
      <c r="C410" s="187"/>
      <c r="D410" s="188" t="s">
        <v>70</v>
      </c>
      <c r="E410" s="200" t="s">
        <v>588</v>
      </c>
      <c r="F410" s="200" t="s">
        <v>589</v>
      </c>
      <c r="G410" s="187"/>
      <c r="H410" s="187"/>
      <c r="I410" s="190"/>
      <c r="J410" s="201">
        <f>BK410</f>
        <v>0</v>
      </c>
      <c r="K410" s="187"/>
      <c r="L410" s="192"/>
      <c r="M410" s="193"/>
      <c r="N410" s="194"/>
      <c r="O410" s="194"/>
      <c r="P410" s="195">
        <f>SUM(P411:P421)</f>
        <v>0</v>
      </c>
      <c r="Q410" s="194"/>
      <c r="R410" s="195">
        <f>SUM(R411:R421)</f>
        <v>0.0097999999999999997</v>
      </c>
      <c r="S410" s="194"/>
      <c r="T410" s="196">
        <f>SUM(T411:T421)</f>
        <v>0.27467999999999998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197" t="s">
        <v>81</v>
      </c>
      <c r="AT410" s="198" t="s">
        <v>70</v>
      </c>
      <c r="AU410" s="198" t="s">
        <v>79</v>
      </c>
      <c r="AY410" s="197" t="s">
        <v>132</v>
      </c>
      <c r="BK410" s="199">
        <f>SUM(BK411:BK421)</f>
        <v>0</v>
      </c>
    </row>
    <row r="411" s="2" customFormat="1" ht="16.5" customHeight="1">
      <c r="A411" s="40"/>
      <c r="B411" s="41"/>
      <c r="C411" s="202" t="s">
        <v>590</v>
      </c>
      <c r="D411" s="202" t="s">
        <v>134</v>
      </c>
      <c r="E411" s="203" t="s">
        <v>591</v>
      </c>
      <c r="F411" s="204" t="s">
        <v>592</v>
      </c>
      <c r="G411" s="205" t="s">
        <v>296</v>
      </c>
      <c r="H411" s="206">
        <v>28</v>
      </c>
      <c r="I411" s="207"/>
      <c r="J411" s="208">
        <f>ROUND(I411*H411,2)</f>
        <v>0</v>
      </c>
      <c r="K411" s="204" t="s">
        <v>19</v>
      </c>
      <c r="L411" s="46"/>
      <c r="M411" s="209" t="s">
        <v>19</v>
      </c>
      <c r="N411" s="210" t="s">
        <v>42</v>
      </c>
      <c r="O411" s="86"/>
      <c r="P411" s="211">
        <f>O411*H411</f>
        <v>0</v>
      </c>
      <c r="Q411" s="211">
        <v>0.00035</v>
      </c>
      <c r="R411" s="211">
        <f>Q411*H411</f>
        <v>0.0097999999999999997</v>
      </c>
      <c r="S411" s="211">
        <v>0.0098099999999999993</v>
      </c>
      <c r="T411" s="212">
        <f>S411*H411</f>
        <v>0.27467999999999998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3" t="s">
        <v>515</v>
      </c>
      <c r="AT411" s="213" t="s">
        <v>134</v>
      </c>
      <c r="AU411" s="213" t="s">
        <v>81</v>
      </c>
      <c r="AY411" s="19" t="s">
        <v>132</v>
      </c>
      <c r="BE411" s="214">
        <f>IF(N411="základní",J411,0)</f>
        <v>0</v>
      </c>
      <c r="BF411" s="214">
        <f>IF(N411="snížená",J411,0)</f>
        <v>0</v>
      </c>
      <c r="BG411" s="214">
        <f>IF(N411="zákl. přenesená",J411,0)</f>
        <v>0</v>
      </c>
      <c r="BH411" s="214">
        <f>IF(N411="sníž. přenesená",J411,0)</f>
        <v>0</v>
      </c>
      <c r="BI411" s="214">
        <f>IF(N411="nulová",J411,0)</f>
        <v>0</v>
      </c>
      <c r="BJ411" s="19" t="s">
        <v>79</v>
      </c>
      <c r="BK411" s="214">
        <f>ROUND(I411*H411,2)</f>
        <v>0</v>
      </c>
      <c r="BL411" s="19" t="s">
        <v>515</v>
      </c>
      <c r="BM411" s="213" t="s">
        <v>593</v>
      </c>
    </row>
    <row r="412" s="2" customFormat="1">
      <c r="A412" s="40"/>
      <c r="B412" s="41"/>
      <c r="C412" s="42"/>
      <c r="D412" s="215" t="s">
        <v>141</v>
      </c>
      <c r="E412" s="42"/>
      <c r="F412" s="216" t="s">
        <v>594</v>
      </c>
      <c r="G412" s="42"/>
      <c r="H412" s="42"/>
      <c r="I412" s="217"/>
      <c r="J412" s="42"/>
      <c r="K412" s="42"/>
      <c r="L412" s="46"/>
      <c r="M412" s="218"/>
      <c r="N412" s="219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141</v>
      </c>
      <c r="AU412" s="19" t="s">
        <v>81</v>
      </c>
    </row>
    <row r="413" s="2" customFormat="1">
      <c r="A413" s="40"/>
      <c r="B413" s="41"/>
      <c r="C413" s="42"/>
      <c r="D413" s="215" t="s">
        <v>145</v>
      </c>
      <c r="E413" s="42"/>
      <c r="F413" s="222" t="s">
        <v>595</v>
      </c>
      <c r="G413" s="42"/>
      <c r="H413" s="42"/>
      <c r="I413" s="217"/>
      <c r="J413" s="42"/>
      <c r="K413" s="42"/>
      <c r="L413" s="46"/>
      <c r="M413" s="218"/>
      <c r="N413" s="219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145</v>
      </c>
      <c r="AU413" s="19" t="s">
        <v>81</v>
      </c>
    </row>
    <row r="414" s="13" customFormat="1">
      <c r="A414" s="13"/>
      <c r="B414" s="223"/>
      <c r="C414" s="224"/>
      <c r="D414" s="215" t="s">
        <v>147</v>
      </c>
      <c r="E414" s="225" t="s">
        <v>19</v>
      </c>
      <c r="F414" s="226" t="s">
        <v>596</v>
      </c>
      <c r="G414" s="224"/>
      <c r="H414" s="227">
        <v>28</v>
      </c>
      <c r="I414" s="228"/>
      <c r="J414" s="224"/>
      <c r="K414" s="224"/>
      <c r="L414" s="229"/>
      <c r="M414" s="230"/>
      <c r="N414" s="231"/>
      <c r="O414" s="231"/>
      <c r="P414" s="231"/>
      <c r="Q414" s="231"/>
      <c r="R414" s="231"/>
      <c r="S414" s="231"/>
      <c r="T414" s="23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3" t="s">
        <v>147</v>
      </c>
      <c r="AU414" s="233" t="s">
        <v>81</v>
      </c>
      <c r="AV414" s="13" t="s">
        <v>81</v>
      </c>
      <c r="AW414" s="13" t="s">
        <v>32</v>
      </c>
      <c r="AX414" s="13" t="s">
        <v>71</v>
      </c>
      <c r="AY414" s="233" t="s">
        <v>132</v>
      </c>
    </row>
    <row r="415" s="14" customFormat="1">
      <c r="A415" s="14"/>
      <c r="B415" s="234"/>
      <c r="C415" s="235"/>
      <c r="D415" s="215" t="s">
        <v>147</v>
      </c>
      <c r="E415" s="236" t="s">
        <v>19</v>
      </c>
      <c r="F415" s="237" t="s">
        <v>150</v>
      </c>
      <c r="G415" s="235"/>
      <c r="H415" s="238">
        <v>28</v>
      </c>
      <c r="I415" s="239"/>
      <c r="J415" s="235"/>
      <c r="K415" s="235"/>
      <c r="L415" s="240"/>
      <c r="M415" s="241"/>
      <c r="N415" s="242"/>
      <c r="O415" s="242"/>
      <c r="P415" s="242"/>
      <c r="Q415" s="242"/>
      <c r="R415" s="242"/>
      <c r="S415" s="242"/>
      <c r="T415" s="243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4" t="s">
        <v>147</v>
      </c>
      <c r="AU415" s="244" t="s">
        <v>81</v>
      </c>
      <c r="AV415" s="14" t="s">
        <v>139</v>
      </c>
      <c r="AW415" s="14" t="s">
        <v>32</v>
      </c>
      <c r="AX415" s="14" t="s">
        <v>79</v>
      </c>
      <c r="AY415" s="244" t="s">
        <v>132</v>
      </c>
    </row>
    <row r="416" s="2" customFormat="1" ht="21.75" customHeight="1">
      <c r="A416" s="40"/>
      <c r="B416" s="41"/>
      <c r="C416" s="202" t="s">
        <v>597</v>
      </c>
      <c r="D416" s="202" t="s">
        <v>134</v>
      </c>
      <c r="E416" s="203" t="s">
        <v>598</v>
      </c>
      <c r="F416" s="204" t="s">
        <v>599</v>
      </c>
      <c r="G416" s="205" t="s">
        <v>367</v>
      </c>
      <c r="H416" s="206">
        <v>0.01</v>
      </c>
      <c r="I416" s="207"/>
      <c r="J416" s="208">
        <f>ROUND(I416*H416,2)</f>
        <v>0</v>
      </c>
      <c r="K416" s="204" t="s">
        <v>138</v>
      </c>
      <c r="L416" s="46"/>
      <c r="M416" s="209" t="s">
        <v>19</v>
      </c>
      <c r="N416" s="210" t="s">
        <v>42</v>
      </c>
      <c r="O416" s="86"/>
      <c r="P416" s="211">
        <f>O416*H416</f>
        <v>0</v>
      </c>
      <c r="Q416" s="211">
        <v>0</v>
      </c>
      <c r="R416" s="211">
        <f>Q416*H416</f>
        <v>0</v>
      </c>
      <c r="S416" s="211">
        <v>0</v>
      </c>
      <c r="T416" s="212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3" t="s">
        <v>515</v>
      </c>
      <c r="AT416" s="213" t="s">
        <v>134</v>
      </c>
      <c r="AU416" s="213" t="s">
        <v>81</v>
      </c>
      <c r="AY416" s="19" t="s">
        <v>132</v>
      </c>
      <c r="BE416" s="214">
        <f>IF(N416="základní",J416,0)</f>
        <v>0</v>
      </c>
      <c r="BF416" s="214">
        <f>IF(N416="snížená",J416,0)</f>
        <v>0</v>
      </c>
      <c r="BG416" s="214">
        <f>IF(N416="zákl. přenesená",J416,0)</f>
        <v>0</v>
      </c>
      <c r="BH416" s="214">
        <f>IF(N416="sníž. přenesená",J416,0)</f>
        <v>0</v>
      </c>
      <c r="BI416" s="214">
        <f>IF(N416="nulová",J416,0)</f>
        <v>0</v>
      </c>
      <c r="BJ416" s="19" t="s">
        <v>79</v>
      </c>
      <c r="BK416" s="214">
        <f>ROUND(I416*H416,2)</f>
        <v>0</v>
      </c>
      <c r="BL416" s="19" t="s">
        <v>515</v>
      </c>
      <c r="BM416" s="213" t="s">
        <v>600</v>
      </c>
    </row>
    <row r="417" s="2" customFormat="1">
      <c r="A417" s="40"/>
      <c r="B417" s="41"/>
      <c r="C417" s="42"/>
      <c r="D417" s="215" t="s">
        <v>141</v>
      </c>
      <c r="E417" s="42"/>
      <c r="F417" s="216" t="s">
        <v>601</v>
      </c>
      <c r="G417" s="42"/>
      <c r="H417" s="42"/>
      <c r="I417" s="217"/>
      <c r="J417" s="42"/>
      <c r="K417" s="42"/>
      <c r="L417" s="46"/>
      <c r="M417" s="218"/>
      <c r="N417" s="219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141</v>
      </c>
      <c r="AU417" s="19" t="s">
        <v>81</v>
      </c>
    </row>
    <row r="418" s="2" customFormat="1">
      <c r="A418" s="40"/>
      <c r="B418" s="41"/>
      <c r="C418" s="42"/>
      <c r="D418" s="220" t="s">
        <v>143</v>
      </c>
      <c r="E418" s="42"/>
      <c r="F418" s="221" t="s">
        <v>602</v>
      </c>
      <c r="G418" s="42"/>
      <c r="H418" s="42"/>
      <c r="I418" s="217"/>
      <c r="J418" s="42"/>
      <c r="K418" s="42"/>
      <c r="L418" s="46"/>
      <c r="M418" s="218"/>
      <c r="N418" s="219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143</v>
      </c>
      <c r="AU418" s="19" t="s">
        <v>81</v>
      </c>
    </row>
    <row r="419" s="2" customFormat="1" ht="16.5" customHeight="1">
      <c r="A419" s="40"/>
      <c r="B419" s="41"/>
      <c r="C419" s="202" t="s">
        <v>603</v>
      </c>
      <c r="D419" s="202" t="s">
        <v>134</v>
      </c>
      <c r="E419" s="203" t="s">
        <v>604</v>
      </c>
      <c r="F419" s="204" t="s">
        <v>605</v>
      </c>
      <c r="G419" s="205" t="s">
        <v>367</v>
      </c>
      <c r="H419" s="206">
        <v>0.01</v>
      </c>
      <c r="I419" s="207"/>
      <c r="J419" s="208">
        <f>ROUND(I419*H419,2)</f>
        <v>0</v>
      </c>
      <c r="K419" s="204" t="s">
        <v>138</v>
      </c>
      <c r="L419" s="46"/>
      <c r="M419" s="209" t="s">
        <v>19</v>
      </c>
      <c r="N419" s="210" t="s">
        <v>42</v>
      </c>
      <c r="O419" s="86"/>
      <c r="P419" s="211">
        <f>O419*H419</f>
        <v>0</v>
      </c>
      <c r="Q419" s="211">
        <v>0</v>
      </c>
      <c r="R419" s="211">
        <f>Q419*H419</f>
        <v>0</v>
      </c>
      <c r="S419" s="211">
        <v>0</v>
      </c>
      <c r="T419" s="212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13" t="s">
        <v>515</v>
      </c>
      <c r="AT419" s="213" t="s">
        <v>134</v>
      </c>
      <c r="AU419" s="213" t="s">
        <v>81</v>
      </c>
      <c r="AY419" s="19" t="s">
        <v>132</v>
      </c>
      <c r="BE419" s="214">
        <f>IF(N419="základní",J419,0)</f>
        <v>0</v>
      </c>
      <c r="BF419" s="214">
        <f>IF(N419="snížená",J419,0)</f>
        <v>0</v>
      </c>
      <c r="BG419" s="214">
        <f>IF(N419="zákl. přenesená",J419,0)</f>
        <v>0</v>
      </c>
      <c r="BH419" s="214">
        <f>IF(N419="sníž. přenesená",J419,0)</f>
        <v>0</v>
      </c>
      <c r="BI419" s="214">
        <f>IF(N419="nulová",J419,0)</f>
        <v>0</v>
      </c>
      <c r="BJ419" s="19" t="s">
        <v>79</v>
      </c>
      <c r="BK419" s="214">
        <f>ROUND(I419*H419,2)</f>
        <v>0</v>
      </c>
      <c r="BL419" s="19" t="s">
        <v>515</v>
      </c>
      <c r="BM419" s="213" t="s">
        <v>606</v>
      </c>
    </row>
    <row r="420" s="2" customFormat="1">
      <c r="A420" s="40"/>
      <c r="B420" s="41"/>
      <c r="C420" s="42"/>
      <c r="D420" s="215" t="s">
        <v>141</v>
      </c>
      <c r="E420" s="42"/>
      <c r="F420" s="216" t="s">
        <v>607</v>
      </c>
      <c r="G420" s="42"/>
      <c r="H420" s="42"/>
      <c r="I420" s="217"/>
      <c r="J420" s="42"/>
      <c r="K420" s="42"/>
      <c r="L420" s="46"/>
      <c r="M420" s="218"/>
      <c r="N420" s="219"/>
      <c r="O420" s="86"/>
      <c r="P420" s="86"/>
      <c r="Q420" s="86"/>
      <c r="R420" s="86"/>
      <c r="S420" s="86"/>
      <c r="T420" s="87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19" t="s">
        <v>141</v>
      </c>
      <c r="AU420" s="19" t="s">
        <v>81</v>
      </c>
    </row>
    <row r="421" s="2" customFormat="1">
      <c r="A421" s="40"/>
      <c r="B421" s="41"/>
      <c r="C421" s="42"/>
      <c r="D421" s="220" t="s">
        <v>143</v>
      </c>
      <c r="E421" s="42"/>
      <c r="F421" s="221" t="s">
        <v>608</v>
      </c>
      <c r="G421" s="42"/>
      <c r="H421" s="42"/>
      <c r="I421" s="217"/>
      <c r="J421" s="42"/>
      <c r="K421" s="42"/>
      <c r="L421" s="46"/>
      <c r="M421" s="218"/>
      <c r="N421" s="219"/>
      <c r="O421" s="86"/>
      <c r="P421" s="86"/>
      <c r="Q421" s="86"/>
      <c r="R421" s="86"/>
      <c r="S421" s="86"/>
      <c r="T421" s="87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9" t="s">
        <v>143</v>
      </c>
      <c r="AU421" s="19" t="s">
        <v>81</v>
      </c>
    </row>
    <row r="422" s="12" customFormat="1" ht="22.8" customHeight="1">
      <c r="A422" s="12"/>
      <c r="B422" s="186"/>
      <c r="C422" s="187"/>
      <c r="D422" s="188" t="s">
        <v>70</v>
      </c>
      <c r="E422" s="200" t="s">
        <v>609</v>
      </c>
      <c r="F422" s="200" t="s">
        <v>610</v>
      </c>
      <c r="G422" s="187"/>
      <c r="H422" s="187"/>
      <c r="I422" s="190"/>
      <c r="J422" s="201">
        <f>BK422</f>
        <v>0</v>
      </c>
      <c r="K422" s="187"/>
      <c r="L422" s="192"/>
      <c r="M422" s="193"/>
      <c r="N422" s="194"/>
      <c r="O422" s="194"/>
      <c r="P422" s="195">
        <f>SUM(P423:P430)</f>
        <v>0</v>
      </c>
      <c r="Q422" s="194"/>
      <c r="R422" s="195">
        <f>SUM(R423:R430)</f>
        <v>0</v>
      </c>
      <c r="S422" s="194"/>
      <c r="T422" s="196">
        <f>SUM(T423:T430)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197" t="s">
        <v>81</v>
      </c>
      <c r="AT422" s="198" t="s">
        <v>70</v>
      </c>
      <c r="AU422" s="198" t="s">
        <v>79</v>
      </c>
      <c r="AY422" s="197" t="s">
        <v>132</v>
      </c>
      <c r="BK422" s="199">
        <f>SUM(BK423:BK430)</f>
        <v>0</v>
      </c>
    </row>
    <row r="423" s="2" customFormat="1" ht="24.15" customHeight="1">
      <c r="A423" s="40"/>
      <c r="B423" s="41"/>
      <c r="C423" s="202" t="s">
        <v>611</v>
      </c>
      <c r="D423" s="202" t="s">
        <v>134</v>
      </c>
      <c r="E423" s="203" t="s">
        <v>612</v>
      </c>
      <c r="F423" s="204" t="s">
        <v>613</v>
      </c>
      <c r="G423" s="205" t="s">
        <v>614</v>
      </c>
      <c r="H423" s="206">
        <v>18</v>
      </c>
      <c r="I423" s="207"/>
      <c r="J423" s="208">
        <f>ROUND(I423*H423,2)</f>
        <v>0</v>
      </c>
      <c r="K423" s="204" t="s">
        <v>19</v>
      </c>
      <c r="L423" s="46"/>
      <c r="M423" s="209" t="s">
        <v>19</v>
      </c>
      <c r="N423" s="210" t="s">
        <v>42</v>
      </c>
      <c r="O423" s="86"/>
      <c r="P423" s="211">
        <f>O423*H423</f>
        <v>0</v>
      </c>
      <c r="Q423" s="211">
        <v>0</v>
      </c>
      <c r="R423" s="211">
        <f>Q423*H423</f>
        <v>0</v>
      </c>
      <c r="S423" s="211">
        <v>0</v>
      </c>
      <c r="T423" s="212">
        <f>S423*H423</f>
        <v>0</v>
      </c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13" t="s">
        <v>515</v>
      </c>
      <c r="AT423" s="213" t="s">
        <v>134</v>
      </c>
      <c r="AU423" s="213" t="s">
        <v>81</v>
      </c>
      <c r="AY423" s="19" t="s">
        <v>132</v>
      </c>
      <c r="BE423" s="214">
        <f>IF(N423="základní",J423,0)</f>
        <v>0</v>
      </c>
      <c r="BF423" s="214">
        <f>IF(N423="snížená",J423,0)</f>
        <v>0</v>
      </c>
      <c r="BG423" s="214">
        <f>IF(N423="zákl. přenesená",J423,0)</f>
        <v>0</v>
      </c>
      <c r="BH423" s="214">
        <f>IF(N423="sníž. přenesená",J423,0)</f>
        <v>0</v>
      </c>
      <c r="BI423" s="214">
        <f>IF(N423="nulová",J423,0)</f>
        <v>0</v>
      </c>
      <c r="BJ423" s="19" t="s">
        <v>79</v>
      </c>
      <c r="BK423" s="214">
        <f>ROUND(I423*H423,2)</f>
        <v>0</v>
      </c>
      <c r="BL423" s="19" t="s">
        <v>515</v>
      </c>
      <c r="BM423" s="213" t="s">
        <v>615</v>
      </c>
    </row>
    <row r="424" s="2" customFormat="1">
      <c r="A424" s="40"/>
      <c r="B424" s="41"/>
      <c r="C424" s="42"/>
      <c r="D424" s="215" t="s">
        <v>141</v>
      </c>
      <c r="E424" s="42"/>
      <c r="F424" s="216" t="s">
        <v>613</v>
      </c>
      <c r="G424" s="42"/>
      <c r="H424" s="42"/>
      <c r="I424" s="217"/>
      <c r="J424" s="42"/>
      <c r="K424" s="42"/>
      <c r="L424" s="46"/>
      <c r="M424" s="218"/>
      <c r="N424" s="219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141</v>
      </c>
      <c r="AU424" s="19" t="s">
        <v>81</v>
      </c>
    </row>
    <row r="425" s="2" customFormat="1">
      <c r="A425" s="40"/>
      <c r="B425" s="41"/>
      <c r="C425" s="42"/>
      <c r="D425" s="215" t="s">
        <v>145</v>
      </c>
      <c r="E425" s="42"/>
      <c r="F425" s="222" t="s">
        <v>616</v>
      </c>
      <c r="G425" s="42"/>
      <c r="H425" s="42"/>
      <c r="I425" s="217"/>
      <c r="J425" s="42"/>
      <c r="K425" s="42"/>
      <c r="L425" s="46"/>
      <c r="M425" s="218"/>
      <c r="N425" s="219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9" t="s">
        <v>145</v>
      </c>
      <c r="AU425" s="19" t="s">
        <v>81</v>
      </c>
    </row>
    <row r="426" s="13" customFormat="1">
      <c r="A426" s="13"/>
      <c r="B426" s="223"/>
      <c r="C426" s="224"/>
      <c r="D426" s="215" t="s">
        <v>147</v>
      </c>
      <c r="E426" s="225" t="s">
        <v>19</v>
      </c>
      <c r="F426" s="226" t="s">
        <v>617</v>
      </c>
      <c r="G426" s="224"/>
      <c r="H426" s="227">
        <v>2</v>
      </c>
      <c r="I426" s="228"/>
      <c r="J426" s="224"/>
      <c r="K426" s="224"/>
      <c r="L426" s="229"/>
      <c r="M426" s="230"/>
      <c r="N426" s="231"/>
      <c r="O426" s="231"/>
      <c r="P426" s="231"/>
      <c r="Q426" s="231"/>
      <c r="R426" s="231"/>
      <c r="S426" s="231"/>
      <c r="T426" s="232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3" t="s">
        <v>147</v>
      </c>
      <c r="AU426" s="233" t="s">
        <v>81</v>
      </c>
      <c r="AV426" s="13" t="s">
        <v>81</v>
      </c>
      <c r="AW426" s="13" t="s">
        <v>32</v>
      </c>
      <c r="AX426" s="13" t="s">
        <v>71</v>
      </c>
      <c r="AY426" s="233" t="s">
        <v>132</v>
      </c>
    </row>
    <row r="427" s="13" customFormat="1">
      <c r="A427" s="13"/>
      <c r="B427" s="223"/>
      <c r="C427" s="224"/>
      <c r="D427" s="215" t="s">
        <v>147</v>
      </c>
      <c r="E427" s="225" t="s">
        <v>19</v>
      </c>
      <c r="F427" s="226" t="s">
        <v>618</v>
      </c>
      <c r="G427" s="224"/>
      <c r="H427" s="227">
        <v>8</v>
      </c>
      <c r="I427" s="228"/>
      <c r="J427" s="224"/>
      <c r="K427" s="224"/>
      <c r="L427" s="229"/>
      <c r="M427" s="230"/>
      <c r="N427" s="231"/>
      <c r="O427" s="231"/>
      <c r="P427" s="231"/>
      <c r="Q427" s="231"/>
      <c r="R427" s="231"/>
      <c r="S427" s="231"/>
      <c r="T427" s="232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3" t="s">
        <v>147</v>
      </c>
      <c r="AU427" s="233" t="s">
        <v>81</v>
      </c>
      <c r="AV427" s="13" t="s">
        <v>81</v>
      </c>
      <c r="AW427" s="13" t="s">
        <v>32</v>
      </c>
      <c r="AX427" s="13" t="s">
        <v>71</v>
      </c>
      <c r="AY427" s="233" t="s">
        <v>132</v>
      </c>
    </row>
    <row r="428" s="13" customFormat="1">
      <c r="A428" s="13"/>
      <c r="B428" s="223"/>
      <c r="C428" s="224"/>
      <c r="D428" s="215" t="s">
        <v>147</v>
      </c>
      <c r="E428" s="225" t="s">
        <v>19</v>
      </c>
      <c r="F428" s="226" t="s">
        <v>619</v>
      </c>
      <c r="G428" s="224"/>
      <c r="H428" s="227">
        <v>2</v>
      </c>
      <c r="I428" s="228"/>
      <c r="J428" s="224"/>
      <c r="K428" s="224"/>
      <c r="L428" s="229"/>
      <c r="M428" s="230"/>
      <c r="N428" s="231"/>
      <c r="O428" s="231"/>
      <c r="P428" s="231"/>
      <c r="Q428" s="231"/>
      <c r="R428" s="231"/>
      <c r="S428" s="231"/>
      <c r="T428" s="23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3" t="s">
        <v>147</v>
      </c>
      <c r="AU428" s="233" t="s">
        <v>81</v>
      </c>
      <c r="AV428" s="13" t="s">
        <v>81</v>
      </c>
      <c r="AW428" s="13" t="s">
        <v>32</v>
      </c>
      <c r="AX428" s="13" t="s">
        <v>71</v>
      </c>
      <c r="AY428" s="233" t="s">
        <v>132</v>
      </c>
    </row>
    <row r="429" s="13" customFormat="1">
      <c r="A429" s="13"/>
      <c r="B429" s="223"/>
      <c r="C429" s="224"/>
      <c r="D429" s="215" t="s">
        <v>147</v>
      </c>
      <c r="E429" s="225" t="s">
        <v>19</v>
      </c>
      <c r="F429" s="226" t="s">
        <v>620</v>
      </c>
      <c r="G429" s="224"/>
      <c r="H429" s="227">
        <v>6</v>
      </c>
      <c r="I429" s="228"/>
      <c r="J429" s="224"/>
      <c r="K429" s="224"/>
      <c r="L429" s="229"/>
      <c r="M429" s="230"/>
      <c r="N429" s="231"/>
      <c r="O429" s="231"/>
      <c r="P429" s="231"/>
      <c r="Q429" s="231"/>
      <c r="R429" s="231"/>
      <c r="S429" s="231"/>
      <c r="T429" s="23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3" t="s">
        <v>147</v>
      </c>
      <c r="AU429" s="233" t="s">
        <v>81</v>
      </c>
      <c r="AV429" s="13" t="s">
        <v>81</v>
      </c>
      <c r="AW429" s="13" t="s">
        <v>32</v>
      </c>
      <c r="AX429" s="13" t="s">
        <v>71</v>
      </c>
      <c r="AY429" s="233" t="s">
        <v>132</v>
      </c>
    </row>
    <row r="430" s="14" customFormat="1">
      <c r="A430" s="14"/>
      <c r="B430" s="234"/>
      <c r="C430" s="235"/>
      <c r="D430" s="215" t="s">
        <v>147</v>
      </c>
      <c r="E430" s="236" t="s">
        <v>19</v>
      </c>
      <c r="F430" s="237" t="s">
        <v>150</v>
      </c>
      <c r="G430" s="235"/>
      <c r="H430" s="238">
        <v>18</v>
      </c>
      <c r="I430" s="239"/>
      <c r="J430" s="235"/>
      <c r="K430" s="235"/>
      <c r="L430" s="240"/>
      <c r="M430" s="241"/>
      <c r="N430" s="242"/>
      <c r="O430" s="242"/>
      <c r="P430" s="242"/>
      <c r="Q430" s="242"/>
      <c r="R430" s="242"/>
      <c r="S430" s="242"/>
      <c r="T430" s="243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4" t="s">
        <v>147</v>
      </c>
      <c r="AU430" s="244" t="s">
        <v>81</v>
      </c>
      <c r="AV430" s="14" t="s">
        <v>139</v>
      </c>
      <c r="AW430" s="14" t="s">
        <v>32</v>
      </c>
      <c r="AX430" s="14" t="s">
        <v>79</v>
      </c>
      <c r="AY430" s="244" t="s">
        <v>132</v>
      </c>
    </row>
    <row r="431" s="12" customFormat="1" ht="22.8" customHeight="1">
      <c r="A431" s="12"/>
      <c r="B431" s="186"/>
      <c r="C431" s="187"/>
      <c r="D431" s="188" t="s">
        <v>70</v>
      </c>
      <c r="E431" s="200" t="s">
        <v>621</v>
      </c>
      <c r="F431" s="200" t="s">
        <v>622</v>
      </c>
      <c r="G431" s="187"/>
      <c r="H431" s="187"/>
      <c r="I431" s="190"/>
      <c r="J431" s="201">
        <f>BK431</f>
        <v>0</v>
      </c>
      <c r="K431" s="187"/>
      <c r="L431" s="192"/>
      <c r="M431" s="193"/>
      <c r="N431" s="194"/>
      <c r="O431" s="194"/>
      <c r="P431" s="195">
        <f>SUM(P432:P438)</f>
        <v>0</v>
      </c>
      <c r="Q431" s="194"/>
      <c r="R431" s="195">
        <f>SUM(R432:R438)</f>
        <v>0</v>
      </c>
      <c r="S431" s="194"/>
      <c r="T431" s="196">
        <f>SUM(T432:T438)</f>
        <v>0.034000000000000002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197" t="s">
        <v>81</v>
      </c>
      <c r="AT431" s="198" t="s">
        <v>70</v>
      </c>
      <c r="AU431" s="198" t="s">
        <v>79</v>
      </c>
      <c r="AY431" s="197" t="s">
        <v>132</v>
      </c>
      <c r="BK431" s="199">
        <f>SUM(BK432:BK438)</f>
        <v>0</v>
      </c>
    </row>
    <row r="432" s="2" customFormat="1" ht="16.5" customHeight="1">
      <c r="A432" s="40"/>
      <c r="B432" s="41"/>
      <c r="C432" s="202" t="s">
        <v>623</v>
      </c>
      <c r="D432" s="202" t="s">
        <v>134</v>
      </c>
      <c r="E432" s="203" t="s">
        <v>624</v>
      </c>
      <c r="F432" s="204" t="s">
        <v>625</v>
      </c>
      <c r="G432" s="205" t="s">
        <v>626</v>
      </c>
      <c r="H432" s="206">
        <v>1</v>
      </c>
      <c r="I432" s="207"/>
      <c r="J432" s="208">
        <f>ROUND(I432*H432,2)</f>
        <v>0</v>
      </c>
      <c r="K432" s="204" t="s">
        <v>19</v>
      </c>
      <c r="L432" s="46"/>
      <c r="M432" s="209" t="s">
        <v>19</v>
      </c>
      <c r="N432" s="210" t="s">
        <v>42</v>
      </c>
      <c r="O432" s="86"/>
      <c r="P432" s="211">
        <f>O432*H432</f>
        <v>0</v>
      </c>
      <c r="Q432" s="211">
        <v>0</v>
      </c>
      <c r="R432" s="211">
        <f>Q432*H432</f>
        <v>0</v>
      </c>
      <c r="S432" s="211">
        <v>0</v>
      </c>
      <c r="T432" s="212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3" t="s">
        <v>515</v>
      </c>
      <c r="AT432" s="213" t="s">
        <v>134</v>
      </c>
      <c r="AU432" s="213" t="s">
        <v>81</v>
      </c>
      <c r="AY432" s="19" t="s">
        <v>132</v>
      </c>
      <c r="BE432" s="214">
        <f>IF(N432="základní",J432,0)</f>
        <v>0</v>
      </c>
      <c r="BF432" s="214">
        <f>IF(N432="snížená",J432,0)</f>
        <v>0</v>
      </c>
      <c r="BG432" s="214">
        <f>IF(N432="zákl. přenesená",J432,0)</f>
        <v>0</v>
      </c>
      <c r="BH432" s="214">
        <f>IF(N432="sníž. přenesená",J432,0)</f>
        <v>0</v>
      </c>
      <c r="BI432" s="214">
        <f>IF(N432="nulová",J432,0)</f>
        <v>0</v>
      </c>
      <c r="BJ432" s="19" t="s">
        <v>79</v>
      </c>
      <c r="BK432" s="214">
        <f>ROUND(I432*H432,2)</f>
        <v>0</v>
      </c>
      <c r="BL432" s="19" t="s">
        <v>515</v>
      </c>
      <c r="BM432" s="213" t="s">
        <v>627</v>
      </c>
    </row>
    <row r="433" s="2" customFormat="1">
      <c r="A433" s="40"/>
      <c r="B433" s="41"/>
      <c r="C433" s="42"/>
      <c r="D433" s="215" t="s">
        <v>141</v>
      </c>
      <c r="E433" s="42"/>
      <c r="F433" s="216" t="s">
        <v>625</v>
      </c>
      <c r="G433" s="42"/>
      <c r="H433" s="42"/>
      <c r="I433" s="217"/>
      <c r="J433" s="42"/>
      <c r="K433" s="42"/>
      <c r="L433" s="46"/>
      <c r="M433" s="218"/>
      <c r="N433" s="219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141</v>
      </c>
      <c r="AU433" s="19" t="s">
        <v>81</v>
      </c>
    </row>
    <row r="434" s="2" customFormat="1">
      <c r="A434" s="40"/>
      <c r="B434" s="41"/>
      <c r="C434" s="42"/>
      <c r="D434" s="215" t="s">
        <v>145</v>
      </c>
      <c r="E434" s="42"/>
      <c r="F434" s="222" t="s">
        <v>628</v>
      </c>
      <c r="G434" s="42"/>
      <c r="H434" s="42"/>
      <c r="I434" s="217"/>
      <c r="J434" s="42"/>
      <c r="K434" s="42"/>
      <c r="L434" s="46"/>
      <c r="M434" s="218"/>
      <c r="N434" s="219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145</v>
      </c>
      <c r="AU434" s="19" t="s">
        <v>81</v>
      </c>
    </row>
    <row r="435" s="2" customFormat="1" ht="16.5" customHeight="1">
      <c r="A435" s="40"/>
      <c r="B435" s="41"/>
      <c r="C435" s="202" t="s">
        <v>629</v>
      </c>
      <c r="D435" s="202" t="s">
        <v>134</v>
      </c>
      <c r="E435" s="203" t="s">
        <v>630</v>
      </c>
      <c r="F435" s="204" t="s">
        <v>631</v>
      </c>
      <c r="G435" s="205" t="s">
        <v>180</v>
      </c>
      <c r="H435" s="206">
        <v>1</v>
      </c>
      <c r="I435" s="207"/>
      <c r="J435" s="208">
        <f>ROUND(I435*H435,2)</f>
        <v>0</v>
      </c>
      <c r="K435" s="204" t="s">
        <v>138</v>
      </c>
      <c r="L435" s="46"/>
      <c r="M435" s="209" t="s">
        <v>19</v>
      </c>
      <c r="N435" s="210" t="s">
        <v>42</v>
      </c>
      <c r="O435" s="86"/>
      <c r="P435" s="211">
        <f>O435*H435</f>
        <v>0</v>
      </c>
      <c r="Q435" s="211">
        <v>0</v>
      </c>
      <c r="R435" s="211">
        <f>Q435*H435</f>
        <v>0</v>
      </c>
      <c r="S435" s="211">
        <v>0.034000000000000002</v>
      </c>
      <c r="T435" s="212">
        <f>S435*H435</f>
        <v>0.034000000000000002</v>
      </c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R435" s="213" t="s">
        <v>515</v>
      </c>
      <c r="AT435" s="213" t="s">
        <v>134</v>
      </c>
      <c r="AU435" s="213" t="s">
        <v>81</v>
      </c>
      <c r="AY435" s="19" t="s">
        <v>132</v>
      </c>
      <c r="BE435" s="214">
        <f>IF(N435="základní",J435,0)</f>
        <v>0</v>
      </c>
      <c r="BF435" s="214">
        <f>IF(N435="snížená",J435,0)</f>
        <v>0</v>
      </c>
      <c r="BG435" s="214">
        <f>IF(N435="zákl. přenesená",J435,0)</f>
        <v>0</v>
      </c>
      <c r="BH435" s="214">
        <f>IF(N435="sníž. přenesená",J435,0)</f>
        <v>0</v>
      </c>
      <c r="BI435" s="214">
        <f>IF(N435="nulová",J435,0)</f>
        <v>0</v>
      </c>
      <c r="BJ435" s="19" t="s">
        <v>79</v>
      </c>
      <c r="BK435" s="214">
        <f>ROUND(I435*H435,2)</f>
        <v>0</v>
      </c>
      <c r="BL435" s="19" t="s">
        <v>515</v>
      </c>
      <c r="BM435" s="213" t="s">
        <v>632</v>
      </c>
    </row>
    <row r="436" s="2" customFormat="1">
      <c r="A436" s="40"/>
      <c r="B436" s="41"/>
      <c r="C436" s="42"/>
      <c r="D436" s="215" t="s">
        <v>141</v>
      </c>
      <c r="E436" s="42"/>
      <c r="F436" s="216" t="s">
        <v>633</v>
      </c>
      <c r="G436" s="42"/>
      <c r="H436" s="42"/>
      <c r="I436" s="217"/>
      <c r="J436" s="42"/>
      <c r="K436" s="42"/>
      <c r="L436" s="46"/>
      <c r="M436" s="218"/>
      <c r="N436" s="219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9" t="s">
        <v>141</v>
      </c>
      <c r="AU436" s="19" t="s">
        <v>81</v>
      </c>
    </row>
    <row r="437" s="2" customFormat="1">
      <c r="A437" s="40"/>
      <c r="B437" s="41"/>
      <c r="C437" s="42"/>
      <c r="D437" s="220" t="s">
        <v>143</v>
      </c>
      <c r="E437" s="42"/>
      <c r="F437" s="221" t="s">
        <v>634</v>
      </c>
      <c r="G437" s="42"/>
      <c r="H437" s="42"/>
      <c r="I437" s="217"/>
      <c r="J437" s="42"/>
      <c r="K437" s="42"/>
      <c r="L437" s="46"/>
      <c r="M437" s="218"/>
      <c r="N437" s="219"/>
      <c r="O437" s="86"/>
      <c r="P437" s="86"/>
      <c r="Q437" s="86"/>
      <c r="R437" s="86"/>
      <c r="S437" s="86"/>
      <c r="T437" s="87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T437" s="19" t="s">
        <v>143</v>
      </c>
      <c r="AU437" s="19" t="s">
        <v>81</v>
      </c>
    </row>
    <row r="438" s="2" customFormat="1">
      <c r="A438" s="40"/>
      <c r="B438" s="41"/>
      <c r="C438" s="42"/>
      <c r="D438" s="215" t="s">
        <v>145</v>
      </c>
      <c r="E438" s="42"/>
      <c r="F438" s="222" t="s">
        <v>635</v>
      </c>
      <c r="G438" s="42"/>
      <c r="H438" s="42"/>
      <c r="I438" s="217"/>
      <c r="J438" s="42"/>
      <c r="K438" s="42"/>
      <c r="L438" s="46"/>
      <c r="M438" s="218"/>
      <c r="N438" s="219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145</v>
      </c>
      <c r="AU438" s="19" t="s">
        <v>81</v>
      </c>
    </row>
    <row r="439" s="12" customFormat="1" ht="22.8" customHeight="1">
      <c r="A439" s="12"/>
      <c r="B439" s="186"/>
      <c r="C439" s="187"/>
      <c r="D439" s="188" t="s">
        <v>70</v>
      </c>
      <c r="E439" s="200" t="s">
        <v>636</v>
      </c>
      <c r="F439" s="200" t="s">
        <v>637</v>
      </c>
      <c r="G439" s="187"/>
      <c r="H439" s="187"/>
      <c r="I439" s="190"/>
      <c r="J439" s="201">
        <f>BK439</f>
        <v>0</v>
      </c>
      <c r="K439" s="187"/>
      <c r="L439" s="192"/>
      <c r="M439" s="193"/>
      <c r="N439" s="194"/>
      <c r="O439" s="194"/>
      <c r="P439" s="195">
        <f>SUM(P440:P456)</f>
        <v>0</v>
      </c>
      <c r="Q439" s="194"/>
      <c r="R439" s="195">
        <f>SUM(R440:R456)</f>
        <v>3.1080500000000004</v>
      </c>
      <c r="S439" s="194"/>
      <c r="T439" s="196">
        <f>SUM(T440:T456)</f>
        <v>0</v>
      </c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R439" s="197" t="s">
        <v>81</v>
      </c>
      <c r="AT439" s="198" t="s">
        <v>70</v>
      </c>
      <c r="AU439" s="198" t="s">
        <v>79</v>
      </c>
      <c r="AY439" s="197" t="s">
        <v>132</v>
      </c>
      <c r="BK439" s="199">
        <f>SUM(BK440:BK456)</f>
        <v>0</v>
      </c>
    </row>
    <row r="440" s="2" customFormat="1" ht="16.5" customHeight="1">
      <c r="A440" s="40"/>
      <c r="B440" s="41"/>
      <c r="C440" s="202" t="s">
        <v>638</v>
      </c>
      <c r="D440" s="202" t="s">
        <v>134</v>
      </c>
      <c r="E440" s="203" t="s">
        <v>639</v>
      </c>
      <c r="F440" s="204" t="s">
        <v>640</v>
      </c>
      <c r="G440" s="205" t="s">
        <v>296</v>
      </c>
      <c r="H440" s="206">
        <v>120</v>
      </c>
      <c r="I440" s="207"/>
      <c r="J440" s="208">
        <f>ROUND(I440*H440,2)</f>
        <v>0</v>
      </c>
      <c r="K440" s="204" t="s">
        <v>138</v>
      </c>
      <c r="L440" s="46"/>
      <c r="M440" s="209" t="s">
        <v>19</v>
      </c>
      <c r="N440" s="210" t="s">
        <v>42</v>
      </c>
      <c r="O440" s="86"/>
      <c r="P440" s="211">
        <f>O440*H440</f>
        <v>0</v>
      </c>
      <c r="Q440" s="211">
        <v>0</v>
      </c>
      <c r="R440" s="211">
        <f>Q440*H440</f>
        <v>0</v>
      </c>
      <c r="S440" s="211">
        <v>0</v>
      </c>
      <c r="T440" s="212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3" t="s">
        <v>515</v>
      </c>
      <c r="AT440" s="213" t="s">
        <v>134</v>
      </c>
      <c r="AU440" s="213" t="s">
        <v>81</v>
      </c>
      <c r="AY440" s="19" t="s">
        <v>132</v>
      </c>
      <c r="BE440" s="214">
        <f>IF(N440="základní",J440,0)</f>
        <v>0</v>
      </c>
      <c r="BF440" s="214">
        <f>IF(N440="snížená",J440,0)</f>
        <v>0</v>
      </c>
      <c r="BG440" s="214">
        <f>IF(N440="zákl. přenesená",J440,0)</f>
        <v>0</v>
      </c>
      <c r="BH440" s="214">
        <f>IF(N440="sníž. přenesená",J440,0)</f>
        <v>0</v>
      </c>
      <c r="BI440" s="214">
        <f>IF(N440="nulová",J440,0)</f>
        <v>0</v>
      </c>
      <c r="BJ440" s="19" t="s">
        <v>79</v>
      </c>
      <c r="BK440" s="214">
        <f>ROUND(I440*H440,2)</f>
        <v>0</v>
      </c>
      <c r="BL440" s="19" t="s">
        <v>515</v>
      </c>
      <c r="BM440" s="213" t="s">
        <v>641</v>
      </c>
    </row>
    <row r="441" s="2" customFormat="1">
      <c r="A441" s="40"/>
      <c r="B441" s="41"/>
      <c r="C441" s="42"/>
      <c r="D441" s="215" t="s">
        <v>141</v>
      </c>
      <c r="E441" s="42"/>
      <c r="F441" s="216" t="s">
        <v>642</v>
      </c>
      <c r="G441" s="42"/>
      <c r="H441" s="42"/>
      <c r="I441" s="217"/>
      <c r="J441" s="42"/>
      <c r="K441" s="42"/>
      <c r="L441" s="46"/>
      <c r="M441" s="218"/>
      <c r="N441" s="219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141</v>
      </c>
      <c r="AU441" s="19" t="s">
        <v>81</v>
      </c>
    </row>
    <row r="442" s="2" customFormat="1">
      <c r="A442" s="40"/>
      <c r="B442" s="41"/>
      <c r="C442" s="42"/>
      <c r="D442" s="220" t="s">
        <v>143</v>
      </c>
      <c r="E442" s="42"/>
      <c r="F442" s="221" t="s">
        <v>643</v>
      </c>
      <c r="G442" s="42"/>
      <c r="H442" s="42"/>
      <c r="I442" s="217"/>
      <c r="J442" s="42"/>
      <c r="K442" s="42"/>
      <c r="L442" s="46"/>
      <c r="M442" s="218"/>
      <c r="N442" s="219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143</v>
      </c>
      <c r="AU442" s="19" t="s">
        <v>81</v>
      </c>
    </row>
    <row r="443" s="2" customFormat="1" ht="16.5" customHeight="1">
      <c r="A443" s="40"/>
      <c r="B443" s="41"/>
      <c r="C443" s="245" t="s">
        <v>644</v>
      </c>
      <c r="D443" s="245" t="s">
        <v>186</v>
      </c>
      <c r="E443" s="246" t="s">
        <v>645</v>
      </c>
      <c r="F443" s="247" t="s">
        <v>646</v>
      </c>
      <c r="G443" s="248" t="s">
        <v>153</v>
      </c>
      <c r="H443" s="249">
        <v>2.5630000000000002</v>
      </c>
      <c r="I443" s="250"/>
      <c r="J443" s="251">
        <f>ROUND(I443*H443,2)</f>
        <v>0</v>
      </c>
      <c r="K443" s="247" t="s">
        <v>138</v>
      </c>
      <c r="L443" s="252"/>
      <c r="M443" s="253" t="s">
        <v>19</v>
      </c>
      <c r="N443" s="254" t="s">
        <v>42</v>
      </c>
      <c r="O443" s="86"/>
      <c r="P443" s="211">
        <f>O443*H443</f>
        <v>0</v>
      </c>
      <c r="Q443" s="211">
        <v>0.55000000000000004</v>
      </c>
      <c r="R443" s="211">
        <f>Q443*H443</f>
        <v>1.4096500000000003</v>
      </c>
      <c r="S443" s="211">
        <v>0</v>
      </c>
      <c r="T443" s="212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3" t="s">
        <v>355</v>
      </c>
      <c r="AT443" s="213" t="s">
        <v>186</v>
      </c>
      <c r="AU443" s="213" t="s">
        <v>81</v>
      </c>
      <c r="AY443" s="19" t="s">
        <v>132</v>
      </c>
      <c r="BE443" s="214">
        <f>IF(N443="základní",J443,0)</f>
        <v>0</v>
      </c>
      <c r="BF443" s="214">
        <f>IF(N443="snížená",J443,0)</f>
        <v>0</v>
      </c>
      <c r="BG443" s="214">
        <f>IF(N443="zákl. přenesená",J443,0)</f>
        <v>0</v>
      </c>
      <c r="BH443" s="214">
        <f>IF(N443="sníž. přenesená",J443,0)</f>
        <v>0</v>
      </c>
      <c r="BI443" s="214">
        <f>IF(N443="nulová",J443,0)</f>
        <v>0</v>
      </c>
      <c r="BJ443" s="19" t="s">
        <v>79</v>
      </c>
      <c r="BK443" s="214">
        <f>ROUND(I443*H443,2)</f>
        <v>0</v>
      </c>
      <c r="BL443" s="19" t="s">
        <v>515</v>
      </c>
      <c r="BM443" s="213" t="s">
        <v>647</v>
      </c>
    </row>
    <row r="444" s="2" customFormat="1">
      <c r="A444" s="40"/>
      <c r="B444" s="41"/>
      <c r="C444" s="42"/>
      <c r="D444" s="215" t="s">
        <v>141</v>
      </c>
      <c r="E444" s="42"/>
      <c r="F444" s="216" t="s">
        <v>646</v>
      </c>
      <c r="G444" s="42"/>
      <c r="H444" s="42"/>
      <c r="I444" s="217"/>
      <c r="J444" s="42"/>
      <c r="K444" s="42"/>
      <c r="L444" s="46"/>
      <c r="M444" s="218"/>
      <c r="N444" s="219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141</v>
      </c>
      <c r="AU444" s="19" t="s">
        <v>81</v>
      </c>
    </row>
    <row r="445" s="2" customFormat="1" ht="16.5" customHeight="1">
      <c r="A445" s="40"/>
      <c r="B445" s="41"/>
      <c r="C445" s="202" t="s">
        <v>648</v>
      </c>
      <c r="D445" s="202" t="s">
        <v>134</v>
      </c>
      <c r="E445" s="203" t="s">
        <v>649</v>
      </c>
      <c r="F445" s="204" t="s">
        <v>650</v>
      </c>
      <c r="G445" s="205" t="s">
        <v>137</v>
      </c>
      <c r="H445" s="206">
        <v>348.88</v>
      </c>
      <c r="I445" s="207"/>
      <c r="J445" s="208">
        <f>ROUND(I445*H445,2)</f>
        <v>0</v>
      </c>
      <c r="K445" s="204" t="s">
        <v>138</v>
      </c>
      <c r="L445" s="46"/>
      <c r="M445" s="209" t="s">
        <v>19</v>
      </c>
      <c r="N445" s="210" t="s">
        <v>42</v>
      </c>
      <c r="O445" s="86"/>
      <c r="P445" s="211">
        <f>O445*H445</f>
        <v>0</v>
      </c>
      <c r="Q445" s="211">
        <v>0</v>
      </c>
      <c r="R445" s="211">
        <f>Q445*H445</f>
        <v>0</v>
      </c>
      <c r="S445" s="211">
        <v>0</v>
      </c>
      <c r="T445" s="212">
        <f>S445*H445</f>
        <v>0</v>
      </c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R445" s="213" t="s">
        <v>515</v>
      </c>
      <c r="AT445" s="213" t="s">
        <v>134</v>
      </c>
      <c r="AU445" s="213" t="s">
        <v>81</v>
      </c>
      <c r="AY445" s="19" t="s">
        <v>132</v>
      </c>
      <c r="BE445" s="214">
        <f>IF(N445="základní",J445,0)</f>
        <v>0</v>
      </c>
      <c r="BF445" s="214">
        <f>IF(N445="snížená",J445,0)</f>
        <v>0</v>
      </c>
      <c r="BG445" s="214">
        <f>IF(N445="zákl. přenesená",J445,0)</f>
        <v>0</v>
      </c>
      <c r="BH445" s="214">
        <f>IF(N445="sníž. přenesená",J445,0)</f>
        <v>0</v>
      </c>
      <c r="BI445" s="214">
        <f>IF(N445="nulová",J445,0)</f>
        <v>0</v>
      </c>
      <c r="BJ445" s="19" t="s">
        <v>79</v>
      </c>
      <c r="BK445" s="214">
        <f>ROUND(I445*H445,2)</f>
        <v>0</v>
      </c>
      <c r="BL445" s="19" t="s">
        <v>515</v>
      </c>
      <c r="BM445" s="213" t="s">
        <v>651</v>
      </c>
    </row>
    <row r="446" s="2" customFormat="1">
      <c r="A446" s="40"/>
      <c r="B446" s="41"/>
      <c r="C446" s="42"/>
      <c r="D446" s="215" t="s">
        <v>141</v>
      </c>
      <c r="E446" s="42"/>
      <c r="F446" s="216" t="s">
        <v>652</v>
      </c>
      <c r="G446" s="42"/>
      <c r="H446" s="42"/>
      <c r="I446" s="217"/>
      <c r="J446" s="42"/>
      <c r="K446" s="42"/>
      <c r="L446" s="46"/>
      <c r="M446" s="218"/>
      <c r="N446" s="219"/>
      <c r="O446" s="86"/>
      <c r="P446" s="86"/>
      <c r="Q446" s="86"/>
      <c r="R446" s="86"/>
      <c r="S446" s="86"/>
      <c r="T446" s="87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T446" s="19" t="s">
        <v>141</v>
      </c>
      <c r="AU446" s="19" t="s">
        <v>81</v>
      </c>
    </row>
    <row r="447" s="2" customFormat="1">
      <c r="A447" s="40"/>
      <c r="B447" s="41"/>
      <c r="C447" s="42"/>
      <c r="D447" s="220" t="s">
        <v>143</v>
      </c>
      <c r="E447" s="42"/>
      <c r="F447" s="221" t="s">
        <v>653</v>
      </c>
      <c r="G447" s="42"/>
      <c r="H447" s="42"/>
      <c r="I447" s="217"/>
      <c r="J447" s="42"/>
      <c r="K447" s="42"/>
      <c r="L447" s="46"/>
      <c r="M447" s="218"/>
      <c r="N447" s="219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143</v>
      </c>
      <c r="AU447" s="19" t="s">
        <v>81</v>
      </c>
    </row>
    <row r="448" s="2" customFormat="1">
      <c r="A448" s="40"/>
      <c r="B448" s="41"/>
      <c r="C448" s="42"/>
      <c r="D448" s="215" t="s">
        <v>145</v>
      </c>
      <c r="E448" s="42"/>
      <c r="F448" s="222" t="s">
        <v>654</v>
      </c>
      <c r="G448" s="42"/>
      <c r="H448" s="42"/>
      <c r="I448" s="217"/>
      <c r="J448" s="42"/>
      <c r="K448" s="42"/>
      <c r="L448" s="46"/>
      <c r="M448" s="218"/>
      <c r="N448" s="219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145</v>
      </c>
      <c r="AU448" s="19" t="s">
        <v>81</v>
      </c>
    </row>
    <row r="449" s="13" customFormat="1">
      <c r="A449" s="13"/>
      <c r="B449" s="223"/>
      <c r="C449" s="224"/>
      <c r="D449" s="215" t="s">
        <v>147</v>
      </c>
      <c r="E449" s="225" t="s">
        <v>19</v>
      </c>
      <c r="F449" s="226" t="s">
        <v>655</v>
      </c>
      <c r="G449" s="224"/>
      <c r="H449" s="227">
        <v>285.12</v>
      </c>
      <c r="I449" s="228"/>
      <c r="J449" s="224"/>
      <c r="K449" s="224"/>
      <c r="L449" s="229"/>
      <c r="M449" s="230"/>
      <c r="N449" s="231"/>
      <c r="O449" s="231"/>
      <c r="P449" s="231"/>
      <c r="Q449" s="231"/>
      <c r="R449" s="231"/>
      <c r="S449" s="231"/>
      <c r="T449" s="23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3" t="s">
        <v>147</v>
      </c>
      <c r="AU449" s="233" t="s">
        <v>81</v>
      </c>
      <c r="AV449" s="13" t="s">
        <v>81</v>
      </c>
      <c r="AW449" s="13" t="s">
        <v>32</v>
      </c>
      <c r="AX449" s="13" t="s">
        <v>71</v>
      </c>
      <c r="AY449" s="233" t="s">
        <v>132</v>
      </c>
    </row>
    <row r="450" s="13" customFormat="1">
      <c r="A450" s="13"/>
      <c r="B450" s="223"/>
      <c r="C450" s="224"/>
      <c r="D450" s="215" t="s">
        <v>147</v>
      </c>
      <c r="E450" s="225" t="s">
        <v>19</v>
      </c>
      <c r="F450" s="226" t="s">
        <v>656</v>
      </c>
      <c r="G450" s="224"/>
      <c r="H450" s="227">
        <v>63.759999999999998</v>
      </c>
      <c r="I450" s="228"/>
      <c r="J450" s="224"/>
      <c r="K450" s="224"/>
      <c r="L450" s="229"/>
      <c r="M450" s="230"/>
      <c r="N450" s="231"/>
      <c r="O450" s="231"/>
      <c r="P450" s="231"/>
      <c r="Q450" s="231"/>
      <c r="R450" s="231"/>
      <c r="S450" s="231"/>
      <c r="T450" s="232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3" t="s">
        <v>147</v>
      </c>
      <c r="AU450" s="233" t="s">
        <v>81</v>
      </c>
      <c r="AV450" s="13" t="s">
        <v>81</v>
      </c>
      <c r="AW450" s="13" t="s">
        <v>32</v>
      </c>
      <c r="AX450" s="13" t="s">
        <v>71</v>
      </c>
      <c r="AY450" s="233" t="s">
        <v>132</v>
      </c>
    </row>
    <row r="451" s="14" customFormat="1">
      <c r="A451" s="14"/>
      <c r="B451" s="234"/>
      <c r="C451" s="235"/>
      <c r="D451" s="215" t="s">
        <v>147</v>
      </c>
      <c r="E451" s="236" t="s">
        <v>19</v>
      </c>
      <c r="F451" s="237" t="s">
        <v>150</v>
      </c>
      <c r="G451" s="235"/>
      <c r="H451" s="238">
        <v>348.88</v>
      </c>
      <c r="I451" s="239"/>
      <c r="J451" s="235"/>
      <c r="K451" s="235"/>
      <c r="L451" s="240"/>
      <c r="M451" s="241"/>
      <c r="N451" s="242"/>
      <c r="O451" s="242"/>
      <c r="P451" s="242"/>
      <c r="Q451" s="242"/>
      <c r="R451" s="242"/>
      <c r="S451" s="242"/>
      <c r="T451" s="243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4" t="s">
        <v>147</v>
      </c>
      <c r="AU451" s="244" t="s">
        <v>81</v>
      </c>
      <c r="AV451" s="14" t="s">
        <v>139</v>
      </c>
      <c r="AW451" s="14" t="s">
        <v>32</v>
      </c>
      <c r="AX451" s="14" t="s">
        <v>79</v>
      </c>
      <c r="AY451" s="244" t="s">
        <v>132</v>
      </c>
    </row>
    <row r="452" s="2" customFormat="1" ht="16.5" customHeight="1">
      <c r="A452" s="40"/>
      <c r="B452" s="41"/>
      <c r="C452" s="245" t="s">
        <v>657</v>
      </c>
      <c r="D452" s="245" t="s">
        <v>186</v>
      </c>
      <c r="E452" s="246" t="s">
        <v>658</v>
      </c>
      <c r="F452" s="247" t="s">
        <v>659</v>
      </c>
      <c r="G452" s="248" t="s">
        <v>153</v>
      </c>
      <c r="H452" s="249">
        <v>3.0880000000000001</v>
      </c>
      <c r="I452" s="250"/>
      <c r="J452" s="251">
        <f>ROUND(I452*H452,2)</f>
        <v>0</v>
      </c>
      <c r="K452" s="247" t="s">
        <v>138</v>
      </c>
      <c r="L452" s="252"/>
      <c r="M452" s="253" t="s">
        <v>19</v>
      </c>
      <c r="N452" s="254" t="s">
        <v>42</v>
      </c>
      <c r="O452" s="86"/>
      <c r="P452" s="211">
        <f>O452*H452</f>
        <v>0</v>
      </c>
      <c r="Q452" s="211">
        <v>0.55000000000000004</v>
      </c>
      <c r="R452" s="211">
        <f>Q452*H452</f>
        <v>1.6984000000000001</v>
      </c>
      <c r="S452" s="211">
        <v>0</v>
      </c>
      <c r="T452" s="212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3" t="s">
        <v>355</v>
      </c>
      <c r="AT452" s="213" t="s">
        <v>186</v>
      </c>
      <c r="AU452" s="213" t="s">
        <v>81</v>
      </c>
      <c r="AY452" s="19" t="s">
        <v>132</v>
      </c>
      <c r="BE452" s="214">
        <f>IF(N452="základní",J452,0)</f>
        <v>0</v>
      </c>
      <c r="BF452" s="214">
        <f>IF(N452="snížená",J452,0)</f>
        <v>0</v>
      </c>
      <c r="BG452" s="214">
        <f>IF(N452="zákl. přenesená",J452,0)</f>
        <v>0</v>
      </c>
      <c r="BH452" s="214">
        <f>IF(N452="sníž. přenesená",J452,0)</f>
        <v>0</v>
      </c>
      <c r="BI452" s="214">
        <f>IF(N452="nulová",J452,0)</f>
        <v>0</v>
      </c>
      <c r="BJ452" s="19" t="s">
        <v>79</v>
      </c>
      <c r="BK452" s="214">
        <f>ROUND(I452*H452,2)</f>
        <v>0</v>
      </c>
      <c r="BL452" s="19" t="s">
        <v>515</v>
      </c>
      <c r="BM452" s="213" t="s">
        <v>660</v>
      </c>
    </row>
    <row r="453" s="2" customFormat="1">
      <c r="A453" s="40"/>
      <c r="B453" s="41"/>
      <c r="C453" s="42"/>
      <c r="D453" s="215" t="s">
        <v>141</v>
      </c>
      <c r="E453" s="42"/>
      <c r="F453" s="216" t="s">
        <v>659</v>
      </c>
      <c r="G453" s="42"/>
      <c r="H453" s="42"/>
      <c r="I453" s="217"/>
      <c r="J453" s="42"/>
      <c r="K453" s="42"/>
      <c r="L453" s="46"/>
      <c r="M453" s="218"/>
      <c r="N453" s="219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141</v>
      </c>
      <c r="AU453" s="19" t="s">
        <v>81</v>
      </c>
    </row>
    <row r="454" s="2" customFormat="1" ht="16.5" customHeight="1">
      <c r="A454" s="40"/>
      <c r="B454" s="41"/>
      <c r="C454" s="202" t="s">
        <v>661</v>
      </c>
      <c r="D454" s="202" t="s">
        <v>134</v>
      </c>
      <c r="E454" s="203" t="s">
        <v>662</v>
      </c>
      <c r="F454" s="204" t="s">
        <v>663</v>
      </c>
      <c r="G454" s="205" t="s">
        <v>367</v>
      </c>
      <c r="H454" s="206">
        <v>3.1080000000000001</v>
      </c>
      <c r="I454" s="207"/>
      <c r="J454" s="208">
        <f>ROUND(I454*H454,2)</f>
        <v>0</v>
      </c>
      <c r="K454" s="204" t="s">
        <v>138</v>
      </c>
      <c r="L454" s="46"/>
      <c r="M454" s="209" t="s">
        <v>19</v>
      </c>
      <c r="N454" s="210" t="s">
        <v>42</v>
      </c>
      <c r="O454" s="86"/>
      <c r="P454" s="211">
        <f>O454*H454</f>
        <v>0</v>
      </c>
      <c r="Q454" s="211">
        <v>0</v>
      </c>
      <c r="R454" s="211">
        <f>Q454*H454</f>
        <v>0</v>
      </c>
      <c r="S454" s="211">
        <v>0</v>
      </c>
      <c r="T454" s="212">
        <f>S454*H454</f>
        <v>0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R454" s="213" t="s">
        <v>515</v>
      </c>
      <c r="AT454" s="213" t="s">
        <v>134</v>
      </c>
      <c r="AU454" s="213" t="s">
        <v>81</v>
      </c>
      <c r="AY454" s="19" t="s">
        <v>132</v>
      </c>
      <c r="BE454" s="214">
        <f>IF(N454="základní",J454,0)</f>
        <v>0</v>
      </c>
      <c r="BF454" s="214">
        <f>IF(N454="snížená",J454,0)</f>
        <v>0</v>
      </c>
      <c r="BG454" s="214">
        <f>IF(N454="zákl. přenesená",J454,0)</f>
        <v>0</v>
      </c>
      <c r="BH454" s="214">
        <f>IF(N454="sníž. přenesená",J454,0)</f>
        <v>0</v>
      </c>
      <c r="BI454" s="214">
        <f>IF(N454="nulová",J454,0)</f>
        <v>0</v>
      </c>
      <c r="BJ454" s="19" t="s">
        <v>79</v>
      </c>
      <c r="BK454" s="214">
        <f>ROUND(I454*H454,2)</f>
        <v>0</v>
      </c>
      <c r="BL454" s="19" t="s">
        <v>515</v>
      </c>
      <c r="BM454" s="213" t="s">
        <v>664</v>
      </c>
    </row>
    <row r="455" s="2" customFormat="1">
      <c r="A455" s="40"/>
      <c r="B455" s="41"/>
      <c r="C455" s="42"/>
      <c r="D455" s="215" t="s">
        <v>141</v>
      </c>
      <c r="E455" s="42"/>
      <c r="F455" s="216" t="s">
        <v>665</v>
      </c>
      <c r="G455" s="42"/>
      <c r="H455" s="42"/>
      <c r="I455" s="217"/>
      <c r="J455" s="42"/>
      <c r="K455" s="42"/>
      <c r="L455" s="46"/>
      <c r="M455" s="218"/>
      <c r="N455" s="219"/>
      <c r="O455" s="86"/>
      <c r="P455" s="86"/>
      <c r="Q455" s="86"/>
      <c r="R455" s="86"/>
      <c r="S455" s="86"/>
      <c r="T455" s="87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9" t="s">
        <v>141</v>
      </c>
      <c r="AU455" s="19" t="s">
        <v>81</v>
      </c>
    </row>
    <row r="456" s="2" customFormat="1">
      <c r="A456" s="40"/>
      <c r="B456" s="41"/>
      <c r="C456" s="42"/>
      <c r="D456" s="220" t="s">
        <v>143</v>
      </c>
      <c r="E456" s="42"/>
      <c r="F456" s="221" t="s">
        <v>666</v>
      </c>
      <c r="G456" s="42"/>
      <c r="H456" s="42"/>
      <c r="I456" s="217"/>
      <c r="J456" s="42"/>
      <c r="K456" s="42"/>
      <c r="L456" s="46"/>
      <c r="M456" s="218"/>
      <c r="N456" s="219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143</v>
      </c>
      <c r="AU456" s="19" t="s">
        <v>81</v>
      </c>
    </row>
    <row r="457" s="12" customFormat="1" ht="22.8" customHeight="1">
      <c r="A457" s="12"/>
      <c r="B457" s="186"/>
      <c r="C457" s="187"/>
      <c r="D457" s="188" t="s">
        <v>70</v>
      </c>
      <c r="E457" s="200" t="s">
        <v>667</v>
      </c>
      <c r="F457" s="200" t="s">
        <v>668</v>
      </c>
      <c r="G457" s="187"/>
      <c r="H457" s="187"/>
      <c r="I457" s="190"/>
      <c r="J457" s="201">
        <f>BK457</f>
        <v>0</v>
      </c>
      <c r="K457" s="187"/>
      <c r="L457" s="192"/>
      <c r="M457" s="193"/>
      <c r="N457" s="194"/>
      <c r="O457" s="194"/>
      <c r="P457" s="195">
        <f>SUM(P458:P547)</f>
        <v>0</v>
      </c>
      <c r="Q457" s="194"/>
      <c r="R457" s="195">
        <f>SUM(R458:R547)</f>
        <v>1.3191238000000001</v>
      </c>
      <c r="S457" s="194"/>
      <c r="T457" s="196">
        <f>SUM(T458:T547)</f>
        <v>0.5495892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197" t="s">
        <v>81</v>
      </c>
      <c r="AT457" s="198" t="s">
        <v>70</v>
      </c>
      <c r="AU457" s="198" t="s">
        <v>79</v>
      </c>
      <c r="AY457" s="197" t="s">
        <v>132</v>
      </c>
      <c r="BK457" s="199">
        <f>SUM(BK458:BK547)</f>
        <v>0</v>
      </c>
    </row>
    <row r="458" s="2" customFormat="1" ht="16.5" customHeight="1">
      <c r="A458" s="40"/>
      <c r="B458" s="41"/>
      <c r="C458" s="202" t="s">
        <v>669</v>
      </c>
      <c r="D458" s="202" t="s">
        <v>134</v>
      </c>
      <c r="E458" s="203" t="s">
        <v>670</v>
      </c>
      <c r="F458" s="204" t="s">
        <v>671</v>
      </c>
      <c r="G458" s="205" t="s">
        <v>180</v>
      </c>
      <c r="H458" s="206">
        <v>8</v>
      </c>
      <c r="I458" s="207"/>
      <c r="J458" s="208">
        <f>ROUND(I458*H458,2)</f>
        <v>0</v>
      </c>
      <c r="K458" s="204" t="s">
        <v>138</v>
      </c>
      <c r="L458" s="46"/>
      <c r="M458" s="209" t="s">
        <v>19</v>
      </c>
      <c r="N458" s="210" t="s">
        <v>42</v>
      </c>
      <c r="O458" s="86"/>
      <c r="P458" s="211">
        <f>O458*H458</f>
        <v>0</v>
      </c>
      <c r="Q458" s="211">
        <v>0</v>
      </c>
      <c r="R458" s="211">
        <f>Q458*H458</f>
        <v>0</v>
      </c>
      <c r="S458" s="211">
        <v>0</v>
      </c>
      <c r="T458" s="212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3" t="s">
        <v>515</v>
      </c>
      <c r="AT458" s="213" t="s">
        <v>134</v>
      </c>
      <c r="AU458" s="213" t="s">
        <v>81</v>
      </c>
      <c r="AY458" s="19" t="s">
        <v>132</v>
      </c>
      <c r="BE458" s="214">
        <f>IF(N458="základní",J458,0)</f>
        <v>0</v>
      </c>
      <c r="BF458" s="214">
        <f>IF(N458="snížená",J458,0)</f>
        <v>0</v>
      </c>
      <c r="BG458" s="214">
        <f>IF(N458="zákl. přenesená",J458,0)</f>
        <v>0</v>
      </c>
      <c r="BH458" s="214">
        <f>IF(N458="sníž. přenesená",J458,0)</f>
        <v>0</v>
      </c>
      <c r="BI458" s="214">
        <f>IF(N458="nulová",J458,0)</f>
        <v>0</v>
      </c>
      <c r="BJ458" s="19" t="s">
        <v>79</v>
      </c>
      <c r="BK458" s="214">
        <f>ROUND(I458*H458,2)</f>
        <v>0</v>
      </c>
      <c r="BL458" s="19" t="s">
        <v>515</v>
      </c>
      <c r="BM458" s="213" t="s">
        <v>672</v>
      </c>
    </row>
    <row r="459" s="2" customFormat="1">
      <c r="A459" s="40"/>
      <c r="B459" s="41"/>
      <c r="C459" s="42"/>
      <c r="D459" s="215" t="s">
        <v>141</v>
      </c>
      <c r="E459" s="42"/>
      <c r="F459" s="216" t="s">
        <v>673</v>
      </c>
      <c r="G459" s="42"/>
      <c r="H459" s="42"/>
      <c r="I459" s="217"/>
      <c r="J459" s="42"/>
      <c r="K459" s="42"/>
      <c r="L459" s="46"/>
      <c r="M459" s="218"/>
      <c r="N459" s="219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141</v>
      </c>
      <c r="AU459" s="19" t="s">
        <v>81</v>
      </c>
    </row>
    <row r="460" s="2" customFormat="1">
      <c r="A460" s="40"/>
      <c r="B460" s="41"/>
      <c r="C460" s="42"/>
      <c r="D460" s="220" t="s">
        <v>143</v>
      </c>
      <c r="E460" s="42"/>
      <c r="F460" s="221" t="s">
        <v>674</v>
      </c>
      <c r="G460" s="42"/>
      <c r="H460" s="42"/>
      <c r="I460" s="217"/>
      <c r="J460" s="42"/>
      <c r="K460" s="42"/>
      <c r="L460" s="46"/>
      <c r="M460" s="218"/>
      <c r="N460" s="219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143</v>
      </c>
      <c r="AU460" s="19" t="s">
        <v>81</v>
      </c>
    </row>
    <row r="461" s="2" customFormat="1" ht="16.5" customHeight="1">
      <c r="A461" s="40"/>
      <c r="B461" s="41"/>
      <c r="C461" s="245" t="s">
        <v>675</v>
      </c>
      <c r="D461" s="245" t="s">
        <v>186</v>
      </c>
      <c r="E461" s="246" t="s">
        <v>676</v>
      </c>
      <c r="F461" s="247" t="s">
        <v>677</v>
      </c>
      <c r="G461" s="248" t="s">
        <v>367</v>
      </c>
      <c r="H461" s="249">
        <v>0.040000000000000001</v>
      </c>
      <c r="I461" s="250"/>
      <c r="J461" s="251">
        <f>ROUND(I461*H461,2)</f>
        <v>0</v>
      </c>
      <c r="K461" s="247" t="s">
        <v>138</v>
      </c>
      <c r="L461" s="252"/>
      <c r="M461" s="253" t="s">
        <v>19</v>
      </c>
      <c r="N461" s="254" t="s">
        <v>42</v>
      </c>
      <c r="O461" s="86"/>
      <c r="P461" s="211">
        <f>O461*H461</f>
        <v>0</v>
      </c>
      <c r="Q461" s="211">
        <v>1</v>
      </c>
      <c r="R461" s="211">
        <f>Q461*H461</f>
        <v>0.040000000000000001</v>
      </c>
      <c r="S461" s="211">
        <v>0</v>
      </c>
      <c r="T461" s="212">
        <f>S461*H461</f>
        <v>0</v>
      </c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R461" s="213" t="s">
        <v>355</v>
      </c>
      <c r="AT461" s="213" t="s">
        <v>186</v>
      </c>
      <c r="AU461" s="213" t="s">
        <v>81</v>
      </c>
      <c r="AY461" s="19" t="s">
        <v>132</v>
      </c>
      <c r="BE461" s="214">
        <f>IF(N461="základní",J461,0)</f>
        <v>0</v>
      </c>
      <c r="BF461" s="214">
        <f>IF(N461="snížená",J461,0)</f>
        <v>0</v>
      </c>
      <c r="BG461" s="214">
        <f>IF(N461="zákl. přenesená",J461,0)</f>
        <v>0</v>
      </c>
      <c r="BH461" s="214">
        <f>IF(N461="sníž. přenesená",J461,0)</f>
        <v>0</v>
      </c>
      <c r="BI461" s="214">
        <f>IF(N461="nulová",J461,0)</f>
        <v>0</v>
      </c>
      <c r="BJ461" s="19" t="s">
        <v>79</v>
      </c>
      <c r="BK461" s="214">
        <f>ROUND(I461*H461,2)</f>
        <v>0</v>
      </c>
      <c r="BL461" s="19" t="s">
        <v>515</v>
      </c>
      <c r="BM461" s="213" t="s">
        <v>678</v>
      </c>
    </row>
    <row r="462" s="2" customFormat="1">
      <c r="A462" s="40"/>
      <c r="B462" s="41"/>
      <c r="C462" s="42"/>
      <c r="D462" s="215" t="s">
        <v>141</v>
      </c>
      <c r="E462" s="42"/>
      <c r="F462" s="216" t="s">
        <v>677</v>
      </c>
      <c r="G462" s="42"/>
      <c r="H462" s="42"/>
      <c r="I462" s="217"/>
      <c r="J462" s="42"/>
      <c r="K462" s="42"/>
      <c r="L462" s="46"/>
      <c r="M462" s="218"/>
      <c r="N462" s="219"/>
      <c r="O462" s="86"/>
      <c r="P462" s="86"/>
      <c r="Q462" s="86"/>
      <c r="R462" s="86"/>
      <c r="S462" s="86"/>
      <c r="T462" s="87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T462" s="19" t="s">
        <v>141</v>
      </c>
      <c r="AU462" s="19" t="s">
        <v>81</v>
      </c>
    </row>
    <row r="463" s="2" customFormat="1" ht="16.5" customHeight="1">
      <c r="A463" s="40"/>
      <c r="B463" s="41"/>
      <c r="C463" s="202" t="s">
        <v>679</v>
      </c>
      <c r="D463" s="202" t="s">
        <v>134</v>
      </c>
      <c r="E463" s="203" t="s">
        <v>680</v>
      </c>
      <c r="F463" s="204" t="s">
        <v>681</v>
      </c>
      <c r="G463" s="205" t="s">
        <v>296</v>
      </c>
      <c r="H463" s="206">
        <v>6.0999999999999996</v>
      </c>
      <c r="I463" s="207"/>
      <c r="J463" s="208">
        <f>ROUND(I463*H463,2)</f>
        <v>0</v>
      </c>
      <c r="K463" s="204" t="s">
        <v>138</v>
      </c>
      <c r="L463" s="46"/>
      <c r="M463" s="209" t="s">
        <v>19</v>
      </c>
      <c r="N463" s="210" t="s">
        <v>42</v>
      </c>
      <c r="O463" s="86"/>
      <c r="P463" s="211">
        <f>O463*H463</f>
        <v>0</v>
      </c>
      <c r="Q463" s="211">
        <v>0</v>
      </c>
      <c r="R463" s="211">
        <f>Q463*H463</f>
        <v>0</v>
      </c>
      <c r="S463" s="211">
        <v>0.0016999999999999999</v>
      </c>
      <c r="T463" s="212">
        <f>S463*H463</f>
        <v>0.010369999999999999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213" t="s">
        <v>515</v>
      </c>
      <c r="AT463" s="213" t="s">
        <v>134</v>
      </c>
      <c r="AU463" s="213" t="s">
        <v>81</v>
      </c>
      <c r="AY463" s="19" t="s">
        <v>132</v>
      </c>
      <c r="BE463" s="214">
        <f>IF(N463="základní",J463,0)</f>
        <v>0</v>
      </c>
      <c r="BF463" s="214">
        <f>IF(N463="snížená",J463,0)</f>
        <v>0</v>
      </c>
      <c r="BG463" s="214">
        <f>IF(N463="zákl. přenesená",J463,0)</f>
        <v>0</v>
      </c>
      <c r="BH463" s="214">
        <f>IF(N463="sníž. přenesená",J463,0)</f>
        <v>0</v>
      </c>
      <c r="BI463" s="214">
        <f>IF(N463="nulová",J463,0)</f>
        <v>0</v>
      </c>
      <c r="BJ463" s="19" t="s">
        <v>79</v>
      </c>
      <c r="BK463" s="214">
        <f>ROUND(I463*H463,2)</f>
        <v>0</v>
      </c>
      <c r="BL463" s="19" t="s">
        <v>515</v>
      </c>
      <c r="BM463" s="213" t="s">
        <v>682</v>
      </c>
    </row>
    <row r="464" s="2" customFormat="1">
      <c r="A464" s="40"/>
      <c r="B464" s="41"/>
      <c r="C464" s="42"/>
      <c r="D464" s="215" t="s">
        <v>141</v>
      </c>
      <c r="E464" s="42"/>
      <c r="F464" s="216" t="s">
        <v>683</v>
      </c>
      <c r="G464" s="42"/>
      <c r="H464" s="42"/>
      <c r="I464" s="217"/>
      <c r="J464" s="42"/>
      <c r="K464" s="42"/>
      <c r="L464" s="46"/>
      <c r="M464" s="218"/>
      <c r="N464" s="219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141</v>
      </c>
      <c r="AU464" s="19" t="s">
        <v>81</v>
      </c>
    </row>
    <row r="465" s="2" customFormat="1">
      <c r="A465" s="40"/>
      <c r="B465" s="41"/>
      <c r="C465" s="42"/>
      <c r="D465" s="220" t="s">
        <v>143</v>
      </c>
      <c r="E465" s="42"/>
      <c r="F465" s="221" t="s">
        <v>684</v>
      </c>
      <c r="G465" s="42"/>
      <c r="H465" s="42"/>
      <c r="I465" s="217"/>
      <c r="J465" s="42"/>
      <c r="K465" s="42"/>
      <c r="L465" s="46"/>
      <c r="M465" s="218"/>
      <c r="N465" s="219"/>
      <c r="O465" s="86"/>
      <c r="P465" s="86"/>
      <c r="Q465" s="86"/>
      <c r="R465" s="86"/>
      <c r="S465" s="86"/>
      <c r="T465" s="87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T465" s="19" t="s">
        <v>143</v>
      </c>
      <c r="AU465" s="19" t="s">
        <v>81</v>
      </c>
    </row>
    <row r="466" s="13" customFormat="1">
      <c r="A466" s="13"/>
      <c r="B466" s="223"/>
      <c r="C466" s="224"/>
      <c r="D466" s="215" t="s">
        <v>147</v>
      </c>
      <c r="E466" s="225" t="s">
        <v>19</v>
      </c>
      <c r="F466" s="226" t="s">
        <v>685</v>
      </c>
      <c r="G466" s="224"/>
      <c r="H466" s="227">
        <v>6.0999999999999996</v>
      </c>
      <c r="I466" s="228"/>
      <c r="J466" s="224"/>
      <c r="K466" s="224"/>
      <c r="L466" s="229"/>
      <c r="M466" s="230"/>
      <c r="N466" s="231"/>
      <c r="O466" s="231"/>
      <c r="P466" s="231"/>
      <c r="Q466" s="231"/>
      <c r="R466" s="231"/>
      <c r="S466" s="231"/>
      <c r="T466" s="232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3" t="s">
        <v>147</v>
      </c>
      <c r="AU466" s="233" t="s">
        <v>81</v>
      </c>
      <c r="AV466" s="13" t="s">
        <v>81</v>
      </c>
      <c r="AW466" s="13" t="s">
        <v>32</v>
      </c>
      <c r="AX466" s="13" t="s">
        <v>79</v>
      </c>
      <c r="AY466" s="233" t="s">
        <v>132</v>
      </c>
    </row>
    <row r="467" s="2" customFormat="1" ht="16.5" customHeight="1">
      <c r="A467" s="40"/>
      <c r="B467" s="41"/>
      <c r="C467" s="202" t="s">
        <v>686</v>
      </c>
      <c r="D467" s="202" t="s">
        <v>134</v>
      </c>
      <c r="E467" s="203" t="s">
        <v>687</v>
      </c>
      <c r="F467" s="204" t="s">
        <v>688</v>
      </c>
      <c r="G467" s="205" t="s">
        <v>296</v>
      </c>
      <c r="H467" s="206">
        <v>9.1999999999999993</v>
      </c>
      <c r="I467" s="207"/>
      <c r="J467" s="208">
        <f>ROUND(I467*H467,2)</f>
        <v>0</v>
      </c>
      <c r="K467" s="204" t="s">
        <v>138</v>
      </c>
      <c r="L467" s="46"/>
      <c r="M467" s="209" t="s">
        <v>19</v>
      </c>
      <c r="N467" s="210" t="s">
        <v>42</v>
      </c>
      <c r="O467" s="86"/>
      <c r="P467" s="211">
        <f>O467*H467</f>
        <v>0</v>
      </c>
      <c r="Q467" s="211">
        <v>0</v>
      </c>
      <c r="R467" s="211">
        <f>Q467*H467</f>
        <v>0</v>
      </c>
      <c r="S467" s="211">
        <v>0.0017700000000000001</v>
      </c>
      <c r="T467" s="212">
        <f>S467*H467</f>
        <v>0.016284</v>
      </c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R467" s="213" t="s">
        <v>139</v>
      </c>
      <c r="AT467" s="213" t="s">
        <v>134</v>
      </c>
      <c r="AU467" s="213" t="s">
        <v>81</v>
      </c>
      <c r="AY467" s="19" t="s">
        <v>132</v>
      </c>
      <c r="BE467" s="214">
        <f>IF(N467="základní",J467,0)</f>
        <v>0</v>
      </c>
      <c r="BF467" s="214">
        <f>IF(N467="snížená",J467,0)</f>
        <v>0</v>
      </c>
      <c r="BG467" s="214">
        <f>IF(N467="zákl. přenesená",J467,0)</f>
        <v>0</v>
      </c>
      <c r="BH467" s="214">
        <f>IF(N467="sníž. přenesená",J467,0)</f>
        <v>0</v>
      </c>
      <c r="BI467" s="214">
        <f>IF(N467="nulová",J467,0)</f>
        <v>0</v>
      </c>
      <c r="BJ467" s="19" t="s">
        <v>79</v>
      </c>
      <c r="BK467" s="214">
        <f>ROUND(I467*H467,2)</f>
        <v>0</v>
      </c>
      <c r="BL467" s="19" t="s">
        <v>139</v>
      </c>
      <c r="BM467" s="213" t="s">
        <v>689</v>
      </c>
    </row>
    <row r="468" s="2" customFormat="1">
      <c r="A468" s="40"/>
      <c r="B468" s="41"/>
      <c r="C468" s="42"/>
      <c r="D468" s="215" t="s">
        <v>141</v>
      </c>
      <c r="E468" s="42"/>
      <c r="F468" s="216" t="s">
        <v>690</v>
      </c>
      <c r="G468" s="42"/>
      <c r="H468" s="42"/>
      <c r="I468" s="217"/>
      <c r="J468" s="42"/>
      <c r="K468" s="42"/>
      <c r="L468" s="46"/>
      <c r="M468" s="218"/>
      <c r="N468" s="219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141</v>
      </c>
      <c r="AU468" s="19" t="s">
        <v>81</v>
      </c>
    </row>
    <row r="469" s="2" customFormat="1">
      <c r="A469" s="40"/>
      <c r="B469" s="41"/>
      <c r="C469" s="42"/>
      <c r="D469" s="220" t="s">
        <v>143</v>
      </c>
      <c r="E469" s="42"/>
      <c r="F469" s="221" t="s">
        <v>691</v>
      </c>
      <c r="G469" s="42"/>
      <c r="H469" s="42"/>
      <c r="I469" s="217"/>
      <c r="J469" s="42"/>
      <c r="K469" s="42"/>
      <c r="L469" s="46"/>
      <c r="M469" s="218"/>
      <c r="N469" s="219"/>
      <c r="O469" s="86"/>
      <c r="P469" s="86"/>
      <c r="Q469" s="86"/>
      <c r="R469" s="86"/>
      <c r="S469" s="86"/>
      <c r="T469" s="87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T469" s="19" t="s">
        <v>143</v>
      </c>
      <c r="AU469" s="19" t="s">
        <v>81</v>
      </c>
    </row>
    <row r="470" s="2" customFormat="1" ht="16.5" customHeight="1">
      <c r="A470" s="40"/>
      <c r="B470" s="41"/>
      <c r="C470" s="202" t="s">
        <v>692</v>
      </c>
      <c r="D470" s="202" t="s">
        <v>134</v>
      </c>
      <c r="E470" s="203" t="s">
        <v>693</v>
      </c>
      <c r="F470" s="204" t="s">
        <v>694</v>
      </c>
      <c r="G470" s="205" t="s">
        <v>296</v>
      </c>
      <c r="H470" s="206">
        <v>159.91999999999999</v>
      </c>
      <c r="I470" s="207"/>
      <c r="J470" s="208">
        <f>ROUND(I470*H470,2)</f>
        <v>0</v>
      </c>
      <c r="K470" s="204" t="s">
        <v>138</v>
      </c>
      <c r="L470" s="46"/>
      <c r="M470" s="209" t="s">
        <v>19</v>
      </c>
      <c r="N470" s="210" t="s">
        <v>42</v>
      </c>
      <c r="O470" s="86"/>
      <c r="P470" s="211">
        <f>O470*H470</f>
        <v>0</v>
      </c>
      <c r="Q470" s="211">
        <v>0</v>
      </c>
      <c r="R470" s="211">
        <f>Q470*H470</f>
        <v>0</v>
      </c>
      <c r="S470" s="211">
        <v>0.00191</v>
      </c>
      <c r="T470" s="212">
        <f>S470*H470</f>
        <v>0.30544719999999997</v>
      </c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R470" s="213" t="s">
        <v>515</v>
      </c>
      <c r="AT470" s="213" t="s">
        <v>134</v>
      </c>
      <c r="AU470" s="213" t="s">
        <v>81</v>
      </c>
      <c r="AY470" s="19" t="s">
        <v>132</v>
      </c>
      <c r="BE470" s="214">
        <f>IF(N470="základní",J470,0)</f>
        <v>0</v>
      </c>
      <c r="BF470" s="214">
        <f>IF(N470="snížená",J470,0)</f>
        <v>0</v>
      </c>
      <c r="BG470" s="214">
        <f>IF(N470="zákl. přenesená",J470,0)</f>
        <v>0</v>
      </c>
      <c r="BH470" s="214">
        <f>IF(N470="sníž. přenesená",J470,0)</f>
        <v>0</v>
      </c>
      <c r="BI470" s="214">
        <f>IF(N470="nulová",J470,0)</f>
        <v>0</v>
      </c>
      <c r="BJ470" s="19" t="s">
        <v>79</v>
      </c>
      <c r="BK470" s="214">
        <f>ROUND(I470*H470,2)</f>
        <v>0</v>
      </c>
      <c r="BL470" s="19" t="s">
        <v>515</v>
      </c>
      <c r="BM470" s="213" t="s">
        <v>695</v>
      </c>
    </row>
    <row r="471" s="2" customFormat="1">
      <c r="A471" s="40"/>
      <c r="B471" s="41"/>
      <c r="C471" s="42"/>
      <c r="D471" s="215" t="s">
        <v>141</v>
      </c>
      <c r="E471" s="42"/>
      <c r="F471" s="216" t="s">
        <v>696</v>
      </c>
      <c r="G471" s="42"/>
      <c r="H471" s="42"/>
      <c r="I471" s="217"/>
      <c r="J471" s="42"/>
      <c r="K471" s="42"/>
      <c r="L471" s="46"/>
      <c r="M471" s="218"/>
      <c r="N471" s="219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141</v>
      </c>
      <c r="AU471" s="19" t="s">
        <v>81</v>
      </c>
    </row>
    <row r="472" s="2" customFormat="1">
      <c r="A472" s="40"/>
      <c r="B472" s="41"/>
      <c r="C472" s="42"/>
      <c r="D472" s="220" t="s">
        <v>143</v>
      </c>
      <c r="E472" s="42"/>
      <c r="F472" s="221" t="s">
        <v>697</v>
      </c>
      <c r="G472" s="42"/>
      <c r="H472" s="42"/>
      <c r="I472" s="217"/>
      <c r="J472" s="42"/>
      <c r="K472" s="42"/>
      <c r="L472" s="46"/>
      <c r="M472" s="218"/>
      <c r="N472" s="219"/>
      <c r="O472" s="86"/>
      <c r="P472" s="86"/>
      <c r="Q472" s="86"/>
      <c r="R472" s="86"/>
      <c r="S472" s="86"/>
      <c r="T472" s="87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143</v>
      </c>
      <c r="AU472" s="19" t="s">
        <v>81</v>
      </c>
    </row>
    <row r="473" s="2" customFormat="1">
      <c r="A473" s="40"/>
      <c r="B473" s="41"/>
      <c r="C473" s="42"/>
      <c r="D473" s="215" t="s">
        <v>145</v>
      </c>
      <c r="E473" s="42"/>
      <c r="F473" s="222" t="s">
        <v>698</v>
      </c>
      <c r="G473" s="42"/>
      <c r="H473" s="42"/>
      <c r="I473" s="217"/>
      <c r="J473" s="42"/>
      <c r="K473" s="42"/>
      <c r="L473" s="46"/>
      <c r="M473" s="218"/>
      <c r="N473" s="219"/>
      <c r="O473" s="86"/>
      <c r="P473" s="86"/>
      <c r="Q473" s="86"/>
      <c r="R473" s="86"/>
      <c r="S473" s="86"/>
      <c r="T473" s="87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T473" s="19" t="s">
        <v>145</v>
      </c>
      <c r="AU473" s="19" t="s">
        <v>81</v>
      </c>
    </row>
    <row r="474" s="13" customFormat="1">
      <c r="A474" s="13"/>
      <c r="B474" s="223"/>
      <c r="C474" s="224"/>
      <c r="D474" s="215" t="s">
        <v>147</v>
      </c>
      <c r="E474" s="225" t="s">
        <v>19</v>
      </c>
      <c r="F474" s="226" t="s">
        <v>699</v>
      </c>
      <c r="G474" s="224"/>
      <c r="H474" s="227">
        <v>159.91999999999999</v>
      </c>
      <c r="I474" s="228"/>
      <c r="J474" s="224"/>
      <c r="K474" s="224"/>
      <c r="L474" s="229"/>
      <c r="M474" s="230"/>
      <c r="N474" s="231"/>
      <c r="O474" s="231"/>
      <c r="P474" s="231"/>
      <c r="Q474" s="231"/>
      <c r="R474" s="231"/>
      <c r="S474" s="231"/>
      <c r="T474" s="23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3" t="s">
        <v>147</v>
      </c>
      <c r="AU474" s="233" t="s">
        <v>81</v>
      </c>
      <c r="AV474" s="13" t="s">
        <v>81</v>
      </c>
      <c r="AW474" s="13" t="s">
        <v>32</v>
      </c>
      <c r="AX474" s="13" t="s">
        <v>79</v>
      </c>
      <c r="AY474" s="233" t="s">
        <v>132</v>
      </c>
    </row>
    <row r="475" s="2" customFormat="1" ht="16.5" customHeight="1">
      <c r="A475" s="40"/>
      <c r="B475" s="41"/>
      <c r="C475" s="202" t="s">
        <v>700</v>
      </c>
      <c r="D475" s="202" t="s">
        <v>134</v>
      </c>
      <c r="E475" s="203" t="s">
        <v>701</v>
      </c>
      <c r="F475" s="204" t="s">
        <v>702</v>
      </c>
      <c r="G475" s="205" t="s">
        <v>296</v>
      </c>
      <c r="H475" s="206">
        <v>55.200000000000003</v>
      </c>
      <c r="I475" s="207"/>
      <c r="J475" s="208">
        <f>ROUND(I475*H475,2)</f>
        <v>0</v>
      </c>
      <c r="K475" s="204" t="s">
        <v>138</v>
      </c>
      <c r="L475" s="46"/>
      <c r="M475" s="209" t="s">
        <v>19</v>
      </c>
      <c r="N475" s="210" t="s">
        <v>42</v>
      </c>
      <c r="O475" s="86"/>
      <c r="P475" s="211">
        <f>O475*H475</f>
        <v>0</v>
      </c>
      <c r="Q475" s="211">
        <v>0</v>
      </c>
      <c r="R475" s="211">
        <f>Q475*H475</f>
        <v>0</v>
      </c>
      <c r="S475" s="211">
        <v>0.0039399999999999999</v>
      </c>
      <c r="T475" s="212">
        <f>S475*H475</f>
        <v>0.21748800000000002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3" t="s">
        <v>515</v>
      </c>
      <c r="AT475" s="213" t="s">
        <v>134</v>
      </c>
      <c r="AU475" s="213" t="s">
        <v>81</v>
      </c>
      <c r="AY475" s="19" t="s">
        <v>132</v>
      </c>
      <c r="BE475" s="214">
        <f>IF(N475="základní",J475,0)</f>
        <v>0</v>
      </c>
      <c r="BF475" s="214">
        <f>IF(N475="snížená",J475,0)</f>
        <v>0</v>
      </c>
      <c r="BG475" s="214">
        <f>IF(N475="zákl. přenesená",J475,0)</f>
        <v>0</v>
      </c>
      <c r="BH475" s="214">
        <f>IF(N475="sníž. přenesená",J475,0)</f>
        <v>0</v>
      </c>
      <c r="BI475" s="214">
        <f>IF(N475="nulová",J475,0)</f>
        <v>0</v>
      </c>
      <c r="BJ475" s="19" t="s">
        <v>79</v>
      </c>
      <c r="BK475" s="214">
        <f>ROUND(I475*H475,2)</f>
        <v>0</v>
      </c>
      <c r="BL475" s="19" t="s">
        <v>515</v>
      </c>
      <c r="BM475" s="213" t="s">
        <v>703</v>
      </c>
    </row>
    <row r="476" s="2" customFormat="1">
      <c r="A476" s="40"/>
      <c r="B476" s="41"/>
      <c r="C476" s="42"/>
      <c r="D476" s="215" t="s">
        <v>141</v>
      </c>
      <c r="E476" s="42"/>
      <c r="F476" s="216" t="s">
        <v>704</v>
      </c>
      <c r="G476" s="42"/>
      <c r="H476" s="42"/>
      <c r="I476" s="217"/>
      <c r="J476" s="42"/>
      <c r="K476" s="42"/>
      <c r="L476" s="46"/>
      <c r="M476" s="218"/>
      <c r="N476" s="219"/>
      <c r="O476" s="86"/>
      <c r="P476" s="86"/>
      <c r="Q476" s="86"/>
      <c r="R476" s="86"/>
      <c r="S476" s="86"/>
      <c r="T476" s="87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T476" s="19" t="s">
        <v>141</v>
      </c>
      <c r="AU476" s="19" t="s">
        <v>81</v>
      </c>
    </row>
    <row r="477" s="2" customFormat="1">
      <c r="A477" s="40"/>
      <c r="B477" s="41"/>
      <c r="C477" s="42"/>
      <c r="D477" s="220" t="s">
        <v>143</v>
      </c>
      <c r="E477" s="42"/>
      <c r="F477" s="221" t="s">
        <v>705</v>
      </c>
      <c r="G477" s="42"/>
      <c r="H477" s="42"/>
      <c r="I477" s="217"/>
      <c r="J477" s="42"/>
      <c r="K477" s="42"/>
      <c r="L477" s="46"/>
      <c r="M477" s="218"/>
      <c r="N477" s="219"/>
      <c r="O477" s="86"/>
      <c r="P477" s="86"/>
      <c r="Q477" s="86"/>
      <c r="R477" s="86"/>
      <c r="S477" s="86"/>
      <c r="T477" s="87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T477" s="19" t="s">
        <v>143</v>
      </c>
      <c r="AU477" s="19" t="s">
        <v>81</v>
      </c>
    </row>
    <row r="478" s="13" customFormat="1">
      <c r="A478" s="13"/>
      <c r="B478" s="223"/>
      <c r="C478" s="224"/>
      <c r="D478" s="215" t="s">
        <v>147</v>
      </c>
      <c r="E478" s="225" t="s">
        <v>19</v>
      </c>
      <c r="F478" s="226" t="s">
        <v>706</v>
      </c>
      <c r="G478" s="224"/>
      <c r="H478" s="227">
        <v>55.200000000000003</v>
      </c>
      <c r="I478" s="228"/>
      <c r="J478" s="224"/>
      <c r="K478" s="224"/>
      <c r="L478" s="229"/>
      <c r="M478" s="230"/>
      <c r="N478" s="231"/>
      <c r="O478" s="231"/>
      <c r="P478" s="231"/>
      <c r="Q478" s="231"/>
      <c r="R478" s="231"/>
      <c r="S478" s="231"/>
      <c r="T478" s="23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3" t="s">
        <v>147</v>
      </c>
      <c r="AU478" s="233" t="s">
        <v>81</v>
      </c>
      <c r="AV478" s="13" t="s">
        <v>81</v>
      </c>
      <c r="AW478" s="13" t="s">
        <v>32</v>
      </c>
      <c r="AX478" s="13" t="s">
        <v>79</v>
      </c>
      <c r="AY478" s="233" t="s">
        <v>132</v>
      </c>
    </row>
    <row r="479" s="2" customFormat="1" ht="16.5" customHeight="1">
      <c r="A479" s="40"/>
      <c r="B479" s="41"/>
      <c r="C479" s="202" t="s">
        <v>707</v>
      </c>
      <c r="D479" s="202" t="s">
        <v>134</v>
      </c>
      <c r="E479" s="203" t="s">
        <v>708</v>
      </c>
      <c r="F479" s="204" t="s">
        <v>709</v>
      </c>
      <c r="G479" s="205" t="s">
        <v>296</v>
      </c>
      <c r="H479" s="206">
        <v>9.1699999999999999</v>
      </c>
      <c r="I479" s="207"/>
      <c r="J479" s="208">
        <f>ROUND(I479*H479,2)</f>
        <v>0</v>
      </c>
      <c r="K479" s="204" t="s">
        <v>138</v>
      </c>
      <c r="L479" s="46"/>
      <c r="M479" s="209" t="s">
        <v>19</v>
      </c>
      <c r="N479" s="210" t="s">
        <v>42</v>
      </c>
      <c r="O479" s="86"/>
      <c r="P479" s="211">
        <f>O479*H479</f>
        <v>0</v>
      </c>
      <c r="Q479" s="211">
        <v>0</v>
      </c>
      <c r="R479" s="211">
        <f>Q479*H479</f>
        <v>0</v>
      </c>
      <c r="S479" s="211">
        <v>0</v>
      </c>
      <c r="T479" s="212">
        <f>S479*H479</f>
        <v>0</v>
      </c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R479" s="213" t="s">
        <v>515</v>
      </c>
      <c r="AT479" s="213" t="s">
        <v>134</v>
      </c>
      <c r="AU479" s="213" t="s">
        <v>81</v>
      </c>
      <c r="AY479" s="19" t="s">
        <v>132</v>
      </c>
      <c r="BE479" s="214">
        <f>IF(N479="základní",J479,0)</f>
        <v>0</v>
      </c>
      <c r="BF479" s="214">
        <f>IF(N479="snížená",J479,0)</f>
        <v>0</v>
      </c>
      <c r="BG479" s="214">
        <f>IF(N479="zákl. přenesená",J479,0)</f>
        <v>0</v>
      </c>
      <c r="BH479" s="214">
        <f>IF(N479="sníž. přenesená",J479,0)</f>
        <v>0</v>
      </c>
      <c r="BI479" s="214">
        <f>IF(N479="nulová",J479,0)</f>
        <v>0</v>
      </c>
      <c r="BJ479" s="19" t="s">
        <v>79</v>
      </c>
      <c r="BK479" s="214">
        <f>ROUND(I479*H479,2)</f>
        <v>0</v>
      </c>
      <c r="BL479" s="19" t="s">
        <v>515</v>
      </c>
      <c r="BM479" s="213" t="s">
        <v>710</v>
      </c>
    </row>
    <row r="480" s="2" customFormat="1">
      <c r="A480" s="40"/>
      <c r="B480" s="41"/>
      <c r="C480" s="42"/>
      <c r="D480" s="215" t="s">
        <v>141</v>
      </c>
      <c r="E480" s="42"/>
      <c r="F480" s="216" t="s">
        <v>711</v>
      </c>
      <c r="G480" s="42"/>
      <c r="H480" s="42"/>
      <c r="I480" s="217"/>
      <c r="J480" s="42"/>
      <c r="K480" s="42"/>
      <c r="L480" s="46"/>
      <c r="M480" s="218"/>
      <c r="N480" s="219"/>
      <c r="O480" s="86"/>
      <c r="P480" s="86"/>
      <c r="Q480" s="86"/>
      <c r="R480" s="86"/>
      <c r="S480" s="86"/>
      <c r="T480" s="87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T480" s="19" t="s">
        <v>141</v>
      </c>
      <c r="AU480" s="19" t="s">
        <v>81</v>
      </c>
    </row>
    <row r="481" s="2" customFormat="1">
      <c r="A481" s="40"/>
      <c r="B481" s="41"/>
      <c r="C481" s="42"/>
      <c r="D481" s="220" t="s">
        <v>143</v>
      </c>
      <c r="E481" s="42"/>
      <c r="F481" s="221" t="s">
        <v>712</v>
      </c>
      <c r="G481" s="42"/>
      <c r="H481" s="42"/>
      <c r="I481" s="217"/>
      <c r="J481" s="42"/>
      <c r="K481" s="42"/>
      <c r="L481" s="46"/>
      <c r="M481" s="218"/>
      <c r="N481" s="219"/>
      <c r="O481" s="86"/>
      <c r="P481" s="86"/>
      <c r="Q481" s="86"/>
      <c r="R481" s="86"/>
      <c r="S481" s="86"/>
      <c r="T481" s="87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T481" s="19" t="s">
        <v>143</v>
      </c>
      <c r="AU481" s="19" t="s">
        <v>81</v>
      </c>
    </row>
    <row r="482" s="13" customFormat="1">
      <c r="A482" s="13"/>
      <c r="B482" s="223"/>
      <c r="C482" s="224"/>
      <c r="D482" s="215" t="s">
        <v>147</v>
      </c>
      <c r="E482" s="225" t="s">
        <v>19</v>
      </c>
      <c r="F482" s="226" t="s">
        <v>713</v>
      </c>
      <c r="G482" s="224"/>
      <c r="H482" s="227">
        <v>9.1699999999999999</v>
      </c>
      <c r="I482" s="228"/>
      <c r="J482" s="224"/>
      <c r="K482" s="224"/>
      <c r="L482" s="229"/>
      <c r="M482" s="230"/>
      <c r="N482" s="231"/>
      <c r="O482" s="231"/>
      <c r="P482" s="231"/>
      <c r="Q482" s="231"/>
      <c r="R482" s="231"/>
      <c r="S482" s="231"/>
      <c r="T482" s="232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3" t="s">
        <v>147</v>
      </c>
      <c r="AU482" s="233" t="s">
        <v>81</v>
      </c>
      <c r="AV482" s="13" t="s">
        <v>81</v>
      </c>
      <c r="AW482" s="13" t="s">
        <v>32</v>
      </c>
      <c r="AX482" s="13" t="s">
        <v>79</v>
      </c>
      <c r="AY482" s="233" t="s">
        <v>132</v>
      </c>
    </row>
    <row r="483" s="2" customFormat="1" ht="16.5" customHeight="1">
      <c r="A483" s="40"/>
      <c r="B483" s="41"/>
      <c r="C483" s="245" t="s">
        <v>714</v>
      </c>
      <c r="D483" s="245" t="s">
        <v>186</v>
      </c>
      <c r="E483" s="246" t="s">
        <v>715</v>
      </c>
      <c r="F483" s="247" t="s">
        <v>716</v>
      </c>
      <c r="G483" s="248" t="s">
        <v>180</v>
      </c>
      <c r="H483" s="249">
        <v>10</v>
      </c>
      <c r="I483" s="250"/>
      <c r="J483" s="251">
        <f>ROUND(I483*H483,2)</f>
        <v>0</v>
      </c>
      <c r="K483" s="247" t="s">
        <v>138</v>
      </c>
      <c r="L483" s="252"/>
      <c r="M483" s="253" t="s">
        <v>19</v>
      </c>
      <c r="N483" s="254" t="s">
        <v>42</v>
      </c>
      <c r="O483" s="86"/>
      <c r="P483" s="211">
        <f>O483*H483</f>
        <v>0</v>
      </c>
      <c r="Q483" s="211">
        <v>0.002</v>
      </c>
      <c r="R483" s="211">
        <f>Q483*H483</f>
        <v>0.02</v>
      </c>
      <c r="S483" s="211">
        <v>0</v>
      </c>
      <c r="T483" s="212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3" t="s">
        <v>355</v>
      </c>
      <c r="AT483" s="213" t="s">
        <v>186</v>
      </c>
      <c r="AU483" s="213" t="s">
        <v>81</v>
      </c>
      <c r="AY483" s="19" t="s">
        <v>132</v>
      </c>
      <c r="BE483" s="214">
        <f>IF(N483="základní",J483,0)</f>
        <v>0</v>
      </c>
      <c r="BF483" s="214">
        <f>IF(N483="snížená",J483,0)</f>
        <v>0</v>
      </c>
      <c r="BG483" s="214">
        <f>IF(N483="zákl. přenesená",J483,0)</f>
        <v>0</v>
      </c>
      <c r="BH483" s="214">
        <f>IF(N483="sníž. přenesená",J483,0)</f>
        <v>0</v>
      </c>
      <c r="BI483" s="214">
        <f>IF(N483="nulová",J483,0)</f>
        <v>0</v>
      </c>
      <c r="BJ483" s="19" t="s">
        <v>79</v>
      </c>
      <c r="BK483" s="214">
        <f>ROUND(I483*H483,2)</f>
        <v>0</v>
      </c>
      <c r="BL483" s="19" t="s">
        <v>515</v>
      </c>
      <c r="BM483" s="213" t="s">
        <v>717</v>
      </c>
    </row>
    <row r="484" s="2" customFormat="1">
      <c r="A484" s="40"/>
      <c r="B484" s="41"/>
      <c r="C484" s="42"/>
      <c r="D484" s="215" t="s">
        <v>141</v>
      </c>
      <c r="E484" s="42"/>
      <c r="F484" s="216" t="s">
        <v>716</v>
      </c>
      <c r="G484" s="42"/>
      <c r="H484" s="42"/>
      <c r="I484" s="217"/>
      <c r="J484" s="42"/>
      <c r="K484" s="42"/>
      <c r="L484" s="46"/>
      <c r="M484" s="218"/>
      <c r="N484" s="219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9" t="s">
        <v>141</v>
      </c>
      <c r="AU484" s="19" t="s">
        <v>81</v>
      </c>
    </row>
    <row r="485" s="2" customFormat="1" ht="21.75" customHeight="1">
      <c r="A485" s="40"/>
      <c r="B485" s="41"/>
      <c r="C485" s="202" t="s">
        <v>718</v>
      </c>
      <c r="D485" s="202" t="s">
        <v>134</v>
      </c>
      <c r="E485" s="203" t="s">
        <v>719</v>
      </c>
      <c r="F485" s="204" t="s">
        <v>720</v>
      </c>
      <c r="G485" s="205" t="s">
        <v>180</v>
      </c>
      <c r="H485" s="206">
        <v>2</v>
      </c>
      <c r="I485" s="207"/>
      <c r="J485" s="208">
        <f>ROUND(I485*H485,2)</f>
        <v>0</v>
      </c>
      <c r="K485" s="204" t="s">
        <v>138</v>
      </c>
      <c r="L485" s="46"/>
      <c r="M485" s="209" t="s">
        <v>19</v>
      </c>
      <c r="N485" s="210" t="s">
        <v>42</v>
      </c>
      <c r="O485" s="86"/>
      <c r="P485" s="211">
        <f>O485*H485</f>
        <v>0</v>
      </c>
      <c r="Q485" s="211">
        <v>0</v>
      </c>
      <c r="R485" s="211">
        <f>Q485*H485</f>
        <v>0</v>
      </c>
      <c r="S485" s="211">
        <v>0</v>
      </c>
      <c r="T485" s="212">
        <f>S485*H485</f>
        <v>0</v>
      </c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R485" s="213" t="s">
        <v>515</v>
      </c>
      <c r="AT485" s="213" t="s">
        <v>134</v>
      </c>
      <c r="AU485" s="213" t="s">
        <v>81</v>
      </c>
      <c r="AY485" s="19" t="s">
        <v>132</v>
      </c>
      <c r="BE485" s="214">
        <f>IF(N485="základní",J485,0)</f>
        <v>0</v>
      </c>
      <c r="BF485" s="214">
        <f>IF(N485="snížená",J485,0)</f>
        <v>0</v>
      </c>
      <c r="BG485" s="214">
        <f>IF(N485="zákl. přenesená",J485,0)</f>
        <v>0</v>
      </c>
      <c r="BH485" s="214">
        <f>IF(N485="sníž. přenesená",J485,0)</f>
        <v>0</v>
      </c>
      <c r="BI485" s="214">
        <f>IF(N485="nulová",J485,0)</f>
        <v>0</v>
      </c>
      <c r="BJ485" s="19" t="s">
        <v>79</v>
      </c>
      <c r="BK485" s="214">
        <f>ROUND(I485*H485,2)</f>
        <v>0</v>
      </c>
      <c r="BL485" s="19" t="s">
        <v>515</v>
      </c>
      <c r="BM485" s="213" t="s">
        <v>721</v>
      </c>
    </row>
    <row r="486" s="2" customFormat="1">
      <c r="A486" s="40"/>
      <c r="B486" s="41"/>
      <c r="C486" s="42"/>
      <c r="D486" s="215" t="s">
        <v>141</v>
      </c>
      <c r="E486" s="42"/>
      <c r="F486" s="216" t="s">
        <v>722</v>
      </c>
      <c r="G486" s="42"/>
      <c r="H486" s="42"/>
      <c r="I486" s="217"/>
      <c r="J486" s="42"/>
      <c r="K486" s="42"/>
      <c r="L486" s="46"/>
      <c r="M486" s="218"/>
      <c r="N486" s="219"/>
      <c r="O486" s="86"/>
      <c r="P486" s="86"/>
      <c r="Q486" s="86"/>
      <c r="R486" s="86"/>
      <c r="S486" s="86"/>
      <c r="T486" s="87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T486" s="19" t="s">
        <v>141</v>
      </c>
      <c r="AU486" s="19" t="s">
        <v>81</v>
      </c>
    </row>
    <row r="487" s="2" customFormat="1">
      <c r="A487" s="40"/>
      <c r="B487" s="41"/>
      <c r="C487" s="42"/>
      <c r="D487" s="220" t="s">
        <v>143</v>
      </c>
      <c r="E487" s="42"/>
      <c r="F487" s="221" t="s">
        <v>723</v>
      </c>
      <c r="G487" s="42"/>
      <c r="H487" s="42"/>
      <c r="I487" s="217"/>
      <c r="J487" s="42"/>
      <c r="K487" s="42"/>
      <c r="L487" s="46"/>
      <c r="M487" s="218"/>
      <c r="N487" s="219"/>
      <c r="O487" s="86"/>
      <c r="P487" s="86"/>
      <c r="Q487" s="86"/>
      <c r="R487" s="86"/>
      <c r="S487" s="86"/>
      <c r="T487" s="87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T487" s="19" t="s">
        <v>143</v>
      </c>
      <c r="AU487" s="19" t="s">
        <v>81</v>
      </c>
    </row>
    <row r="488" s="2" customFormat="1">
      <c r="A488" s="40"/>
      <c r="B488" s="41"/>
      <c r="C488" s="42"/>
      <c r="D488" s="215" t="s">
        <v>145</v>
      </c>
      <c r="E488" s="42"/>
      <c r="F488" s="222" t="s">
        <v>724</v>
      </c>
      <c r="G488" s="42"/>
      <c r="H488" s="42"/>
      <c r="I488" s="217"/>
      <c r="J488" s="42"/>
      <c r="K488" s="42"/>
      <c r="L488" s="46"/>
      <c r="M488" s="218"/>
      <c r="N488" s="219"/>
      <c r="O488" s="86"/>
      <c r="P488" s="86"/>
      <c r="Q488" s="86"/>
      <c r="R488" s="86"/>
      <c r="S488" s="86"/>
      <c r="T488" s="87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T488" s="19" t="s">
        <v>145</v>
      </c>
      <c r="AU488" s="19" t="s">
        <v>81</v>
      </c>
    </row>
    <row r="489" s="2" customFormat="1" ht="16.5" customHeight="1">
      <c r="A489" s="40"/>
      <c r="B489" s="41"/>
      <c r="C489" s="202" t="s">
        <v>725</v>
      </c>
      <c r="D489" s="202" t="s">
        <v>134</v>
      </c>
      <c r="E489" s="203" t="s">
        <v>726</v>
      </c>
      <c r="F489" s="204" t="s">
        <v>727</v>
      </c>
      <c r="G489" s="205" t="s">
        <v>296</v>
      </c>
      <c r="H489" s="206">
        <v>37.759999999999998</v>
      </c>
      <c r="I489" s="207"/>
      <c r="J489" s="208">
        <f>ROUND(I489*H489,2)</f>
        <v>0</v>
      </c>
      <c r="K489" s="204" t="s">
        <v>138</v>
      </c>
      <c r="L489" s="46"/>
      <c r="M489" s="209" t="s">
        <v>19</v>
      </c>
      <c r="N489" s="210" t="s">
        <v>42</v>
      </c>
      <c r="O489" s="86"/>
      <c r="P489" s="211">
        <f>O489*H489</f>
        <v>0</v>
      </c>
      <c r="Q489" s="211">
        <v>0.00346</v>
      </c>
      <c r="R489" s="211">
        <f>Q489*H489</f>
        <v>0.13064960000000001</v>
      </c>
      <c r="S489" s="211">
        <v>0</v>
      </c>
      <c r="T489" s="212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3" t="s">
        <v>515</v>
      </c>
      <c r="AT489" s="213" t="s">
        <v>134</v>
      </c>
      <c r="AU489" s="213" t="s">
        <v>81</v>
      </c>
      <c r="AY489" s="19" t="s">
        <v>132</v>
      </c>
      <c r="BE489" s="214">
        <f>IF(N489="základní",J489,0)</f>
        <v>0</v>
      </c>
      <c r="BF489" s="214">
        <f>IF(N489="snížená",J489,0)</f>
        <v>0</v>
      </c>
      <c r="BG489" s="214">
        <f>IF(N489="zákl. přenesená",J489,0)</f>
        <v>0</v>
      </c>
      <c r="BH489" s="214">
        <f>IF(N489="sníž. přenesená",J489,0)</f>
        <v>0</v>
      </c>
      <c r="BI489" s="214">
        <f>IF(N489="nulová",J489,0)</f>
        <v>0</v>
      </c>
      <c r="BJ489" s="19" t="s">
        <v>79</v>
      </c>
      <c r="BK489" s="214">
        <f>ROUND(I489*H489,2)</f>
        <v>0</v>
      </c>
      <c r="BL489" s="19" t="s">
        <v>515</v>
      </c>
      <c r="BM489" s="213" t="s">
        <v>728</v>
      </c>
    </row>
    <row r="490" s="2" customFormat="1">
      <c r="A490" s="40"/>
      <c r="B490" s="41"/>
      <c r="C490" s="42"/>
      <c r="D490" s="215" t="s">
        <v>141</v>
      </c>
      <c r="E490" s="42"/>
      <c r="F490" s="216" t="s">
        <v>729</v>
      </c>
      <c r="G490" s="42"/>
      <c r="H490" s="42"/>
      <c r="I490" s="217"/>
      <c r="J490" s="42"/>
      <c r="K490" s="42"/>
      <c r="L490" s="46"/>
      <c r="M490" s="218"/>
      <c r="N490" s="219"/>
      <c r="O490" s="86"/>
      <c r="P490" s="86"/>
      <c r="Q490" s="86"/>
      <c r="R490" s="86"/>
      <c r="S490" s="86"/>
      <c r="T490" s="87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T490" s="19" t="s">
        <v>141</v>
      </c>
      <c r="AU490" s="19" t="s">
        <v>81</v>
      </c>
    </row>
    <row r="491" s="2" customFormat="1">
      <c r="A491" s="40"/>
      <c r="B491" s="41"/>
      <c r="C491" s="42"/>
      <c r="D491" s="220" t="s">
        <v>143</v>
      </c>
      <c r="E491" s="42"/>
      <c r="F491" s="221" t="s">
        <v>730</v>
      </c>
      <c r="G491" s="42"/>
      <c r="H491" s="42"/>
      <c r="I491" s="217"/>
      <c r="J491" s="42"/>
      <c r="K491" s="42"/>
      <c r="L491" s="46"/>
      <c r="M491" s="218"/>
      <c r="N491" s="219"/>
      <c r="O491" s="86"/>
      <c r="P491" s="86"/>
      <c r="Q491" s="86"/>
      <c r="R491" s="86"/>
      <c r="S491" s="86"/>
      <c r="T491" s="87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T491" s="19" t="s">
        <v>143</v>
      </c>
      <c r="AU491" s="19" t="s">
        <v>81</v>
      </c>
    </row>
    <row r="492" s="13" customFormat="1">
      <c r="A492" s="13"/>
      <c r="B492" s="223"/>
      <c r="C492" s="224"/>
      <c r="D492" s="215" t="s">
        <v>147</v>
      </c>
      <c r="E492" s="225" t="s">
        <v>19</v>
      </c>
      <c r="F492" s="226" t="s">
        <v>731</v>
      </c>
      <c r="G492" s="224"/>
      <c r="H492" s="227">
        <v>37.759999999999998</v>
      </c>
      <c r="I492" s="228"/>
      <c r="J492" s="224"/>
      <c r="K492" s="224"/>
      <c r="L492" s="229"/>
      <c r="M492" s="230"/>
      <c r="N492" s="231"/>
      <c r="O492" s="231"/>
      <c r="P492" s="231"/>
      <c r="Q492" s="231"/>
      <c r="R492" s="231"/>
      <c r="S492" s="231"/>
      <c r="T492" s="232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3" t="s">
        <v>147</v>
      </c>
      <c r="AU492" s="233" t="s">
        <v>81</v>
      </c>
      <c r="AV492" s="13" t="s">
        <v>81</v>
      </c>
      <c r="AW492" s="13" t="s">
        <v>32</v>
      </c>
      <c r="AX492" s="13" t="s">
        <v>71</v>
      </c>
      <c r="AY492" s="233" t="s">
        <v>132</v>
      </c>
    </row>
    <row r="493" s="14" customFormat="1">
      <c r="A493" s="14"/>
      <c r="B493" s="234"/>
      <c r="C493" s="235"/>
      <c r="D493" s="215" t="s">
        <v>147</v>
      </c>
      <c r="E493" s="236" t="s">
        <v>19</v>
      </c>
      <c r="F493" s="237" t="s">
        <v>150</v>
      </c>
      <c r="G493" s="235"/>
      <c r="H493" s="238">
        <v>37.759999999999998</v>
      </c>
      <c r="I493" s="239"/>
      <c r="J493" s="235"/>
      <c r="K493" s="235"/>
      <c r="L493" s="240"/>
      <c r="M493" s="241"/>
      <c r="N493" s="242"/>
      <c r="O493" s="242"/>
      <c r="P493" s="242"/>
      <c r="Q493" s="242"/>
      <c r="R493" s="242"/>
      <c r="S493" s="242"/>
      <c r="T493" s="243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4" t="s">
        <v>147</v>
      </c>
      <c r="AU493" s="244" t="s">
        <v>81</v>
      </c>
      <c r="AV493" s="14" t="s">
        <v>139</v>
      </c>
      <c r="AW493" s="14" t="s">
        <v>32</v>
      </c>
      <c r="AX493" s="14" t="s">
        <v>79</v>
      </c>
      <c r="AY493" s="244" t="s">
        <v>132</v>
      </c>
    </row>
    <row r="494" s="2" customFormat="1" ht="21.75" customHeight="1">
      <c r="A494" s="40"/>
      <c r="B494" s="41"/>
      <c r="C494" s="202" t="s">
        <v>732</v>
      </c>
      <c r="D494" s="202" t="s">
        <v>134</v>
      </c>
      <c r="E494" s="203" t="s">
        <v>733</v>
      </c>
      <c r="F494" s="204" t="s">
        <v>734</v>
      </c>
      <c r="G494" s="205" t="s">
        <v>296</v>
      </c>
      <c r="H494" s="206">
        <v>121.88</v>
      </c>
      <c r="I494" s="207"/>
      <c r="J494" s="208">
        <f>ROUND(I494*H494,2)</f>
        <v>0</v>
      </c>
      <c r="K494" s="204" t="s">
        <v>19</v>
      </c>
      <c r="L494" s="46"/>
      <c r="M494" s="209" t="s">
        <v>19</v>
      </c>
      <c r="N494" s="210" t="s">
        <v>42</v>
      </c>
      <c r="O494" s="86"/>
      <c r="P494" s="211">
        <f>O494*H494</f>
        <v>0</v>
      </c>
      <c r="Q494" s="211">
        <v>0.00464</v>
      </c>
      <c r="R494" s="211">
        <f>Q494*H494</f>
        <v>0.5655232</v>
      </c>
      <c r="S494" s="211">
        <v>0</v>
      </c>
      <c r="T494" s="212">
        <f>S494*H494</f>
        <v>0</v>
      </c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13" t="s">
        <v>515</v>
      </c>
      <c r="AT494" s="213" t="s">
        <v>134</v>
      </c>
      <c r="AU494" s="213" t="s">
        <v>81</v>
      </c>
      <c r="AY494" s="19" t="s">
        <v>132</v>
      </c>
      <c r="BE494" s="214">
        <f>IF(N494="základní",J494,0)</f>
        <v>0</v>
      </c>
      <c r="BF494" s="214">
        <f>IF(N494="snížená",J494,0)</f>
        <v>0</v>
      </c>
      <c r="BG494" s="214">
        <f>IF(N494="zákl. přenesená",J494,0)</f>
        <v>0</v>
      </c>
      <c r="BH494" s="214">
        <f>IF(N494="sníž. přenesená",J494,0)</f>
        <v>0</v>
      </c>
      <c r="BI494" s="214">
        <f>IF(N494="nulová",J494,0)</f>
        <v>0</v>
      </c>
      <c r="BJ494" s="19" t="s">
        <v>79</v>
      </c>
      <c r="BK494" s="214">
        <f>ROUND(I494*H494,2)</f>
        <v>0</v>
      </c>
      <c r="BL494" s="19" t="s">
        <v>515</v>
      </c>
      <c r="BM494" s="213" t="s">
        <v>735</v>
      </c>
    </row>
    <row r="495" s="2" customFormat="1">
      <c r="A495" s="40"/>
      <c r="B495" s="41"/>
      <c r="C495" s="42"/>
      <c r="D495" s="215" t="s">
        <v>141</v>
      </c>
      <c r="E495" s="42"/>
      <c r="F495" s="216" t="s">
        <v>736</v>
      </c>
      <c r="G495" s="42"/>
      <c r="H495" s="42"/>
      <c r="I495" s="217"/>
      <c r="J495" s="42"/>
      <c r="K495" s="42"/>
      <c r="L495" s="46"/>
      <c r="M495" s="218"/>
      <c r="N495" s="219"/>
      <c r="O495" s="86"/>
      <c r="P495" s="86"/>
      <c r="Q495" s="86"/>
      <c r="R495" s="86"/>
      <c r="S495" s="86"/>
      <c r="T495" s="87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141</v>
      </c>
      <c r="AU495" s="19" t="s">
        <v>81</v>
      </c>
    </row>
    <row r="496" s="2" customFormat="1">
      <c r="A496" s="40"/>
      <c r="B496" s="41"/>
      <c r="C496" s="42"/>
      <c r="D496" s="215" t="s">
        <v>145</v>
      </c>
      <c r="E496" s="42"/>
      <c r="F496" s="222" t="s">
        <v>737</v>
      </c>
      <c r="G496" s="42"/>
      <c r="H496" s="42"/>
      <c r="I496" s="217"/>
      <c r="J496" s="42"/>
      <c r="K496" s="42"/>
      <c r="L496" s="46"/>
      <c r="M496" s="218"/>
      <c r="N496" s="219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145</v>
      </c>
      <c r="AU496" s="19" t="s">
        <v>81</v>
      </c>
    </row>
    <row r="497" s="13" customFormat="1">
      <c r="A497" s="13"/>
      <c r="B497" s="223"/>
      <c r="C497" s="224"/>
      <c r="D497" s="215" t="s">
        <v>147</v>
      </c>
      <c r="E497" s="225" t="s">
        <v>19</v>
      </c>
      <c r="F497" s="226" t="s">
        <v>738</v>
      </c>
      <c r="G497" s="224"/>
      <c r="H497" s="227">
        <v>121.88</v>
      </c>
      <c r="I497" s="228"/>
      <c r="J497" s="224"/>
      <c r="K497" s="224"/>
      <c r="L497" s="229"/>
      <c r="M497" s="230"/>
      <c r="N497" s="231"/>
      <c r="O497" s="231"/>
      <c r="P497" s="231"/>
      <c r="Q497" s="231"/>
      <c r="R497" s="231"/>
      <c r="S497" s="231"/>
      <c r="T497" s="232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3" t="s">
        <v>147</v>
      </c>
      <c r="AU497" s="233" t="s">
        <v>81</v>
      </c>
      <c r="AV497" s="13" t="s">
        <v>81</v>
      </c>
      <c r="AW497" s="13" t="s">
        <v>32</v>
      </c>
      <c r="AX497" s="13" t="s">
        <v>79</v>
      </c>
      <c r="AY497" s="233" t="s">
        <v>132</v>
      </c>
    </row>
    <row r="498" s="2" customFormat="1" ht="16.5" customHeight="1">
      <c r="A498" s="40"/>
      <c r="B498" s="41"/>
      <c r="C498" s="202" t="s">
        <v>739</v>
      </c>
      <c r="D498" s="202" t="s">
        <v>134</v>
      </c>
      <c r="E498" s="203" t="s">
        <v>740</v>
      </c>
      <c r="F498" s="204" t="s">
        <v>741</v>
      </c>
      <c r="G498" s="205" t="s">
        <v>296</v>
      </c>
      <c r="H498" s="206">
        <v>158.40000000000001</v>
      </c>
      <c r="I498" s="207"/>
      <c r="J498" s="208">
        <f>ROUND(I498*H498,2)</f>
        <v>0</v>
      </c>
      <c r="K498" s="204" t="s">
        <v>138</v>
      </c>
      <c r="L498" s="46"/>
      <c r="M498" s="209" t="s">
        <v>19</v>
      </c>
      <c r="N498" s="210" t="s">
        <v>42</v>
      </c>
      <c r="O498" s="86"/>
      <c r="P498" s="211">
        <f>O498*H498</f>
        <v>0</v>
      </c>
      <c r="Q498" s="211">
        <v>0.0015</v>
      </c>
      <c r="R498" s="211">
        <f>Q498*H498</f>
        <v>0.23760000000000001</v>
      </c>
      <c r="S498" s="211">
        <v>0</v>
      </c>
      <c r="T498" s="212">
        <f>S498*H498</f>
        <v>0</v>
      </c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R498" s="213" t="s">
        <v>515</v>
      </c>
      <c r="AT498" s="213" t="s">
        <v>134</v>
      </c>
      <c r="AU498" s="213" t="s">
        <v>81</v>
      </c>
      <c r="AY498" s="19" t="s">
        <v>132</v>
      </c>
      <c r="BE498" s="214">
        <f>IF(N498="základní",J498,0)</f>
        <v>0</v>
      </c>
      <c r="BF498" s="214">
        <f>IF(N498="snížená",J498,0)</f>
        <v>0</v>
      </c>
      <c r="BG498" s="214">
        <f>IF(N498="zákl. přenesená",J498,0)</f>
        <v>0</v>
      </c>
      <c r="BH498" s="214">
        <f>IF(N498="sníž. přenesená",J498,0)</f>
        <v>0</v>
      </c>
      <c r="BI498" s="214">
        <f>IF(N498="nulová",J498,0)</f>
        <v>0</v>
      </c>
      <c r="BJ498" s="19" t="s">
        <v>79</v>
      </c>
      <c r="BK498" s="214">
        <f>ROUND(I498*H498,2)</f>
        <v>0</v>
      </c>
      <c r="BL498" s="19" t="s">
        <v>515</v>
      </c>
      <c r="BM498" s="213" t="s">
        <v>742</v>
      </c>
    </row>
    <row r="499" s="2" customFormat="1">
      <c r="A499" s="40"/>
      <c r="B499" s="41"/>
      <c r="C499" s="42"/>
      <c r="D499" s="215" t="s">
        <v>141</v>
      </c>
      <c r="E499" s="42"/>
      <c r="F499" s="216" t="s">
        <v>743</v>
      </c>
      <c r="G499" s="42"/>
      <c r="H499" s="42"/>
      <c r="I499" s="217"/>
      <c r="J499" s="42"/>
      <c r="K499" s="42"/>
      <c r="L499" s="46"/>
      <c r="M499" s="218"/>
      <c r="N499" s="219"/>
      <c r="O499" s="86"/>
      <c r="P499" s="86"/>
      <c r="Q499" s="86"/>
      <c r="R499" s="86"/>
      <c r="S499" s="86"/>
      <c r="T499" s="87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T499" s="19" t="s">
        <v>141</v>
      </c>
      <c r="AU499" s="19" t="s">
        <v>81</v>
      </c>
    </row>
    <row r="500" s="2" customFormat="1">
      <c r="A500" s="40"/>
      <c r="B500" s="41"/>
      <c r="C500" s="42"/>
      <c r="D500" s="220" t="s">
        <v>143</v>
      </c>
      <c r="E500" s="42"/>
      <c r="F500" s="221" t="s">
        <v>744</v>
      </c>
      <c r="G500" s="42"/>
      <c r="H500" s="42"/>
      <c r="I500" s="217"/>
      <c r="J500" s="42"/>
      <c r="K500" s="42"/>
      <c r="L500" s="46"/>
      <c r="M500" s="218"/>
      <c r="N500" s="219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9" t="s">
        <v>143</v>
      </c>
      <c r="AU500" s="19" t="s">
        <v>81</v>
      </c>
    </row>
    <row r="501" s="2" customFormat="1">
      <c r="A501" s="40"/>
      <c r="B501" s="41"/>
      <c r="C501" s="42"/>
      <c r="D501" s="215" t="s">
        <v>145</v>
      </c>
      <c r="E501" s="42"/>
      <c r="F501" s="222" t="s">
        <v>745</v>
      </c>
      <c r="G501" s="42"/>
      <c r="H501" s="42"/>
      <c r="I501" s="217"/>
      <c r="J501" s="42"/>
      <c r="K501" s="42"/>
      <c r="L501" s="46"/>
      <c r="M501" s="218"/>
      <c r="N501" s="219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9" t="s">
        <v>145</v>
      </c>
      <c r="AU501" s="19" t="s">
        <v>81</v>
      </c>
    </row>
    <row r="502" s="13" customFormat="1">
      <c r="A502" s="13"/>
      <c r="B502" s="223"/>
      <c r="C502" s="224"/>
      <c r="D502" s="215" t="s">
        <v>147</v>
      </c>
      <c r="E502" s="225" t="s">
        <v>19</v>
      </c>
      <c r="F502" s="226" t="s">
        <v>746</v>
      </c>
      <c r="G502" s="224"/>
      <c r="H502" s="227">
        <v>158.40000000000001</v>
      </c>
      <c r="I502" s="228"/>
      <c r="J502" s="224"/>
      <c r="K502" s="224"/>
      <c r="L502" s="229"/>
      <c r="M502" s="230"/>
      <c r="N502" s="231"/>
      <c r="O502" s="231"/>
      <c r="P502" s="231"/>
      <c r="Q502" s="231"/>
      <c r="R502" s="231"/>
      <c r="S502" s="231"/>
      <c r="T502" s="232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3" t="s">
        <v>147</v>
      </c>
      <c r="AU502" s="233" t="s">
        <v>81</v>
      </c>
      <c r="AV502" s="13" t="s">
        <v>81</v>
      </c>
      <c r="AW502" s="13" t="s">
        <v>32</v>
      </c>
      <c r="AX502" s="13" t="s">
        <v>71</v>
      </c>
      <c r="AY502" s="233" t="s">
        <v>132</v>
      </c>
    </row>
    <row r="503" s="15" customFormat="1">
      <c r="A503" s="15"/>
      <c r="B503" s="255"/>
      <c r="C503" s="256"/>
      <c r="D503" s="215" t="s">
        <v>147</v>
      </c>
      <c r="E503" s="257" t="s">
        <v>19</v>
      </c>
      <c r="F503" s="258" t="s">
        <v>747</v>
      </c>
      <c r="G503" s="256"/>
      <c r="H503" s="257" t="s">
        <v>19</v>
      </c>
      <c r="I503" s="259"/>
      <c r="J503" s="256"/>
      <c r="K503" s="256"/>
      <c r="L503" s="260"/>
      <c r="M503" s="261"/>
      <c r="N503" s="262"/>
      <c r="O503" s="262"/>
      <c r="P503" s="262"/>
      <c r="Q503" s="262"/>
      <c r="R503" s="262"/>
      <c r="S503" s="262"/>
      <c r="T503" s="263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4" t="s">
        <v>147</v>
      </c>
      <c r="AU503" s="264" t="s">
        <v>81</v>
      </c>
      <c r="AV503" s="15" t="s">
        <v>79</v>
      </c>
      <c r="AW503" s="15" t="s">
        <v>32</v>
      </c>
      <c r="AX503" s="15" t="s">
        <v>71</v>
      </c>
      <c r="AY503" s="264" t="s">
        <v>132</v>
      </c>
    </row>
    <row r="504" s="14" customFormat="1">
      <c r="A504" s="14"/>
      <c r="B504" s="234"/>
      <c r="C504" s="235"/>
      <c r="D504" s="215" t="s">
        <v>147</v>
      </c>
      <c r="E504" s="236" t="s">
        <v>19</v>
      </c>
      <c r="F504" s="237" t="s">
        <v>150</v>
      </c>
      <c r="G504" s="235"/>
      <c r="H504" s="238">
        <v>158.40000000000001</v>
      </c>
      <c r="I504" s="239"/>
      <c r="J504" s="235"/>
      <c r="K504" s="235"/>
      <c r="L504" s="240"/>
      <c r="M504" s="241"/>
      <c r="N504" s="242"/>
      <c r="O504" s="242"/>
      <c r="P504" s="242"/>
      <c r="Q504" s="242"/>
      <c r="R504" s="242"/>
      <c r="S504" s="242"/>
      <c r="T504" s="243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4" t="s">
        <v>147</v>
      </c>
      <c r="AU504" s="244" t="s">
        <v>81</v>
      </c>
      <c r="AV504" s="14" t="s">
        <v>139</v>
      </c>
      <c r="AW504" s="14" t="s">
        <v>32</v>
      </c>
      <c r="AX504" s="14" t="s">
        <v>79</v>
      </c>
      <c r="AY504" s="244" t="s">
        <v>132</v>
      </c>
    </row>
    <row r="505" s="2" customFormat="1" ht="16.5" customHeight="1">
      <c r="A505" s="40"/>
      <c r="B505" s="41"/>
      <c r="C505" s="202" t="s">
        <v>748</v>
      </c>
      <c r="D505" s="202" t="s">
        <v>134</v>
      </c>
      <c r="E505" s="203" t="s">
        <v>749</v>
      </c>
      <c r="F505" s="204" t="s">
        <v>750</v>
      </c>
      <c r="G505" s="205" t="s">
        <v>296</v>
      </c>
      <c r="H505" s="206">
        <v>6.0999999999999996</v>
      </c>
      <c r="I505" s="207"/>
      <c r="J505" s="208">
        <f>ROUND(I505*H505,2)</f>
        <v>0</v>
      </c>
      <c r="K505" s="204" t="s">
        <v>138</v>
      </c>
      <c r="L505" s="46"/>
      <c r="M505" s="209" t="s">
        <v>19</v>
      </c>
      <c r="N505" s="210" t="s">
        <v>42</v>
      </c>
      <c r="O505" s="86"/>
      <c r="P505" s="211">
        <f>O505*H505</f>
        <v>0</v>
      </c>
      <c r="Q505" s="211">
        <v>0.0029299999999999999</v>
      </c>
      <c r="R505" s="211">
        <f>Q505*H505</f>
        <v>0.017872999999999997</v>
      </c>
      <c r="S505" s="211">
        <v>0</v>
      </c>
      <c r="T505" s="212">
        <f>S505*H505</f>
        <v>0</v>
      </c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R505" s="213" t="s">
        <v>515</v>
      </c>
      <c r="AT505" s="213" t="s">
        <v>134</v>
      </c>
      <c r="AU505" s="213" t="s">
        <v>81</v>
      </c>
      <c r="AY505" s="19" t="s">
        <v>132</v>
      </c>
      <c r="BE505" s="214">
        <f>IF(N505="základní",J505,0)</f>
        <v>0</v>
      </c>
      <c r="BF505" s="214">
        <f>IF(N505="snížená",J505,0)</f>
        <v>0</v>
      </c>
      <c r="BG505" s="214">
        <f>IF(N505="zákl. přenesená",J505,0)</f>
        <v>0</v>
      </c>
      <c r="BH505" s="214">
        <f>IF(N505="sníž. přenesená",J505,0)</f>
        <v>0</v>
      </c>
      <c r="BI505" s="214">
        <f>IF(N505="nulová",J505,0)</f>
        <v>0</v>
      </c>
      <c r="BJ505" s="19" t="s">
        <v>79</v>
      </c>
      <c r="BK505" s="214">
        <f>ROUND(I505*H505,2)</f>
        <v>0</v>
      </c>
      <c r="BL505" s="19" t="s">
        <v>515</v>
      </c>
      <c r="BM505" s="213" t="s">
        <v>751</v>
      </c>
    </row>
    <row r="506" s="2" customFormat="1">
      <c r="A506" s="40"/>
      <c r="B506" s="41"/>
      <c r="C506" s="42"/>
      <c r="D506" s="215" t="s">
        <v>141</v>
      </c>
      <c r="E506" s="42"/>
      <c r="F506" s="216" t="s">
        <v>752</v>
      </c>
      <c r="G506" s="42"/>
      <c r="H506" s="42"/>
      <c r="I506" s="217"/>
      <c r="J506" s="42"/>
      <c r="K506" s="42"/>
      <c r="L506" s="46"/>
      <c r="M506" s="218"/>
      <c r="N506" s="219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9" t="s">
        <v>141</v>
      </c>
      <c r="AU506" s="19" t="s">
        <v>81</v>
      </c>
    </row>
    <row r="507" s="2" customFormat="1">
      <c r="A507" s="40"/>
      <c r="B507" s="41"/>
      <c r="C507" s="42"/>
      <c r="D507" s="220" t="s">
        <v>143</v>
      </c>
      <c r="E507" s="42"/>
      <c r="F507" s="221" t="s">
        <v>753</v>
      </c>
      <c r="G507" s="42"/>
      <c r="H507" s="42"/>
      <c r="I507" s="217"/>
      <c r="J507" s="42"/>
      <c r="K507" s="42"/>
      <c r="L507" s="46"/>
      <c r="M507" s="218"/>
      <c r="N507" s="219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143</v>
      </c>
      <c r="AU507" s="19" t="s">
        <v>81</v>
      </c>
    </row>
    <row r="508" s="13" customFormat="1">
      <c r="A508" s="13"/>
      <c r="B508" s="223"/>
      <c r="C508" s="224"/>
      <c r="D508" s="215" t="s">
        <v>147</v>
      </c>
      <c r="E508" s="225" t="s">
        <v>19</v>
      </c>
      <c r="F508" s="226" t="s">
        <v>754</v>
      </c>
      <c r="G508" s="224"/>
      <c r="H508" s="227">
        <v>6.0999999999999996</v>
      </c>
      <c r="I508" s="228"/>
      <c r="J508" s="224"/>
      <c r="K508" s="224"/>
      <c r="L508" s="229"/>
      <c r="M508" s="230"/>
      <c r="N508" s="231"/>
      <c r="O508" s="231"/>
      <c r="P508" s="231"/>
      <c r="Q508" s="231"/>
      <c r="R508" s="231"/>
      <c r="S508" s="231"/>
      <c r="T508" s="232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3" t="s">
        <v>147</v>
      </c>
      <c r="AU508" s="233" t="s">
        <v>81</v>
      </c>
      <c r="AV508" s="13" t="s">
        <v>81</v>
      </c>
      <c r="AW508" s="13" t="s">
        <v>32</v>
      </c>
      <c r="AX508" s="13" t="s">
        <v>79</v>
      </c>
      <c r="AY508" s="233" t="s">
        <v>132</v>
      </c>
    </row>
    <row r="509" s="2" customFormat="1" ht="16.5" customHeight="1">
      <c r="A509" s="40"/>
      <c r="B509" s="41"/>
      <c r="C509" s="202" t="s">
        <v>755</v>
      </c>
      <c r="D509" s="202" t="s">
        <v>134</v>
      </c>
      <c r="E509" s="203" t="s">
        <v>756</v>
      </c>
      <c r="F509" s="204" t="s">
        <v>757</v>
      </c>
      <c r="G509" s="205" t="s">
        <v>137</v>
      </c>
      <c r="H509" s="206">
        <v>0.20000000000000001</v>
      </c>
      <c r="I509" s="207"/>
      <c r="J509" s="208">
        <f>ROUND(I509*H509,2)</f>
        <v>0</v>
      </c>
      <c r="K509" s="204" t="s">
        <v>138</v>
      </c>
      <c r="L509" s="46"/>
      <c r="M509" s="209" t="s">
        <v>19</v>
      </c>
      <c r="N509" s="210" t="s">
        <v>42</v>
      </c>
      <c r="O509" s="86"/>
      <c r="P509" s="211">
        <f>O509*H509</f>
        <v>0</v>
      </c>
      <c r="Q509" s="211">
        <v>0</v>
      </c>
      <c r="R509" s="211">
        <f>Q509*H509</f>
        <v>0</v>
      </c>
      <c r="S509" s="211">
        <v>0</v>
      </c>
      <c r="T509" s="212">
        <f>S509*H509</f>
        <v>0</v>
      </c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R509" s="213" t="s">
        <v>515</v>
      </c>
      <c r="AT509" s="213" t="s">
        <v>134</v>
      </c>
      <c r="AU509" s="213" t="s">
        <v>81</v>
      </c>
      <c r="AY509" s="19" t="s">
        <v>132</v>
      </c>
      <c r="BE509" s="214">
        <f>IF(N509="základní",J509,0)</f>
        <v>0</v>
      </c>
      <c r="BF509" s="214">
        <f>IF(N509="snížená",J509,0)</f>
        <v>0</v>
      </c>
      <c r="BG509" s="214">
        <f>IF(N509="zákl. přenesená",J509,0)</f>
        <v>0</v>
      </c>
      <c r="BH509" s="214">
        <f>IF(N509="sníž. přenesená",J509,0)</f>
        <v>0</v>
      </c>
      <c r="BI509" s="214">
        <f>IF(N509="nulová",J509,0)</f>
        <v>0</v>
      </c>
      <c r="BJ509" s="19" t="s">
        <v>79</v>
      </c>
      <c r="BK509" s="214">
        <f>ROUND(I509*H509,2)</f>
        <v>0</v>
      </c>
      <c r="BL509" s="19" t="s">
        <v>515</v>
      </c>
      <c r="BM509" s="213" t="s">
        <v>758</v>
      </c>
    </row>
    <row r="510" s="2" customFormat="1">
      <c r="A510" s="40"/>
      <c r="B510" s="41"/>
      <c r="C510" s="42"/>
      <c r="D510" s="215" t="s">
        <v>141</v>
      </c>
      <c r="E510" s="42"/>
      <c r="F510" s="216" t="s">
        <v>759</v>
      </c>
      <c r="G510" s="42"/>
      <c r="H510" s="42"/>
      <c r="I510" s="217"/>
      <c r="J510" s="42"/>
      <c r="K510" s="42"/>
      <c r="L510" s="46"/>
      <c r="M510" s="218"/>
      <c r="N510" s="219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141</v>
      </c>
      <c r="AU510" s="19" t="s">
        <v>81</v>
      </c>
    </row>
    <row r="511" s="2" customFormat="1">
      <c r="A511" s="40"/>
      <c r="B511" s="41"/>
      <c r="C511" s="42"/>
      <c r="D511" s="220" t="s">
        <v>143</v>
      </c>
      <c r="E511" s="42"/>
      <c r="F511" s="221" t="s">
        <v>760</v>
      </c>
      <c r="G511" s="42"/>
      <c r="H511" s="42"/>
      <c r="I511" s="217"/>
      <c r="J511" s="42"/>
      <c r="K511" s="42"/>
      <c r="L511" s="46"/>
      <c r="M511" s="218"/>
      <c r="N511" s="219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143</v>
      </c>
      <c r="AU511" s="19" t="s">
        <v>81</v>
      </c>
    </row>
    <row r="512" s="2" customFormat="1">
      <c r="A512" s="40"/>
      <c r="B512" s="41"/>
      <c r="C512" s="42"/>
      <c r="D512" s="215" t="s">
        <v>145</v>
      </c>
      <c r="E512" s="42"/>
      <c r="F512" s="222" t="s">
        <v>761</v>
      </c>
      <c r="G512" s="42"/>
      <c r="H512" s="42"/>
      <c r="I512" s="217"/>
      <c r="J512" s="42"/>
      <c r="K512" s="42"/>
      <c r="L512" s="46"/>
      <c r="M512" s="218"/>
      <c r="N512" s="219"/>
      <c r="O512" s="86"/>
      <c r="P512" s="86"/>
      <c r="Q512" s="86"/>
      <c r="R512" s="86"/>
      <c r="S512" s="86"/>
      <c r="T512" s="87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T512" s="19" t="s">
        <v>145</v>
      </c>
      <c r="AU512" s="19" t="s">
        <v>81</v>
      </c>
    </row>
    <row r="513" s="2" customFormat="1" ht="16.5" customHeight="1">
      <c r="A513" s="40"/>
      <c r="B513" s="41"/>
      <c r="C513" s="245" t="s">
        <v>762</v>
      </c>
      <c r="D513" s="245" t="s">
        <v>186</v>
      </c>
      <c r="E513" s="246" t="s">
        <v>763</v>
      </c>
      <c r="F513" s="247" t="s">
        <v>764</v>
      </c>
      <c r="G513" s="248" t="s">
        <v>137</v>
      </c>
      <c r="H513" s="249">
        <v>0.59999999999999998</v>
      </c>
      <c r="I513" s="250"/>
      <c r="J513" s="251">
        <f>ROUND(I513*H513,2)</f>
        <v>0</v>
      </c>
      <c r="K513" s="247" t="s">
        <v>138</v>
      </c>
      <c r="L513" s="252"/>
      <c r="M513" s="253" t="s">
        <v>19</v>
      </c>
      <c r="N513" s="254" t="s">
        <v>42</v>
      </c>
      <c r="O513" s="86"/>
      <c r="P513" s="211">
        <f>O513*H513</f>
        <v>0</v>
      </c>
      <c r="Q513" s="211">
        <v>0.0057600000000000004</v>
      </c>
      <c r="R513" s="211">
        <f>Q513*H513</f>
        <v>0.0034560000000000003</v>
      </c>
      <c r="S513" s="211">
        <v>0</v>
      </c>
      <c r="T513" s="212">
        <f>S513*H513</f>
        <v>0</v>
      </c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R513" s="213" t="s">
        <v>355</v>
      </c>
      <c r="AT513" s="213" t="s">
        <v>186</v>
      </c>
      <c r="AU513" s="213" t="s">
        <v>81</v>
      </c>
      <c r="AY513" s="19" t="s">
        <v>132</v>
      </c>
      <c r="BE513" s="214">
        <f>IF(N513="základní",J513,0)</f>
        <v>0</v>
      </c>
      <c r="BF513" s="214">
        <f>IF(N513="snížená",J513,0)</f>
        <v>0</v>
      </c>
      <c r="BG513" s="214">
        <f>IF(N513="zákl. přenesená",J513,0)</f>
        <v>0</v>
      </c>
      <c r="BH513" s="214">
        <f>IF(N513="sníž. přenesená",J513,0)</f>
        <v>0</v>
      </c>
      <c r="BI513" s="214">
        <f>IF(N513="nulová",J513,0)</f>
        <v>0</v>
      </c>
      <c r="BJ513" s="19" t="s">
        <v>79</v>
      </c>
      <c r="BK513" s="214">
        <f>ROUND(I513*H513,2)</f>
        <v>0</v>
      </c>
      <c r="BL513" s="19" t="s">
        <v>515</v>
      </c>
      <c r="BM513" s="213" t="s">
        <v>765</v>
      </c>
    </row>
    <row r="514" s="2" customFormat="1">
      <c r="A514" s="40"/>
      <c r="B514" s="41"/>
      <c r="C514" s="42"/>
      <c r="D514" s="215" t="s">
        <v>141</v>
      </c>
      <c r="E514" s="42"/>
      <c r="F514" s="216" t="s">
        <v>766</v>
      </c>
      <c r="G514" s="42"/>
      <c r="H514" s="42"/>
      <c r="I514" s="217"/>
      <c r="J514" s="42"/>
      <c r="K514" s="42"/>
      <c r="L514" s="46"/>
      <c r="M514" s="218"/>
      <c r="N514" s="219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141</v>
      </c>
      <c r="AU514" s="19" t="s">
        <v>81</v>
      </c>
    </row>
    <row r="515" s="13" customFormat="1">
      <c r="A515" s="13"/>
      <c r="B515" s="223"/>
      <c r="C515" s="224"/>
      <c r="D515" s="215" t="s">
        <v>147</v>
      </c>
      <c r="E515" s="224"/>
      <c r="F515" s="226" t="s">
        <v>767</v>
      </c>
      <c r="G515" s="224"/>
      <c r="H515" s="227">
        <v>0.59999999999999998</v>
      </c>
      <c r="I515" s="228"/>
      <c r="J515" s="224"/>
      <c r="K515" s="224"/>
      <c r="L515" s="229"/>
      <c r="M515" s="230"/>
      <c r="N515" s="231"/>
      <c r="O515" s="231"/>
      <c r="P515" s="231"/>
      <c r="Q515" s="231"/>
      <c r="R515" s="231"/>
      <c r="S515" s="231"/>
      <c r="T515" s="232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3" t="s">
        <v>147</v>
      </c>
      <c r="AU515" s="233" t="s">
        <v>81</v>
      </c>
      <c r="AV515" s="13" t="s">
        <v>81</v>
      </c>
      <c r="AW515" s="13" t="s">
        <v>4</v>
      </c>
      <c r="AX515" s="13" t="s">
        <v>79</v>
      </c>
      <c r="AY515" s="233" t="s">
        <v>132</v>
      </c>
    </row>
    <row r="516" s="2" customFormat="1" ht="16.5" customHeight="1">
      <c r="A516" s="40"/>
      <c r="B516" s="41"/>
      <c r="C516" s="202" t="s">
        <v>768</v>
      </c>
      <c r="D516" s="202" t="s">
        <v>134</v>
      </c>
      <c r="E516" s="203" t="s">
        <v>769</v>
      </c>
      <c r="F516" s="204" t="s">
        <v>770</v>
      </c>
      <c r="G516" s="205" t="s">
        <v>180</v>
      </c>
      <c r="H516" s="206">
        <v>8</v>
      </c>
      <c r="I516" s="207"/>
      <c r="J516" s="208">
        <f>ROUND(I516*H516,2)</f>
        <v>0</v>
      </c>
      <c r="K516" s="204" t="s">
        <v>138</v>
      </c>
      <c r="L516" s="46"/>
      <c r="M516" s="209" t="s">
        <v>19</v>
      </c>
      <c r="N516" s="210" t="s">
        <v>42</v>
      </c>
      <c r="O516" s="86"/>
      <c r="P516" s="211">
        <f>O516*H516</f>
        <v>0</v>
      </c>
      <c r="Q516" s="211">
        <v>0</v>
      </c>
      <c r="R516" s="211">
        <f>Q516*H516</f>
        <v>0</v>
      </c>
      <c r="S516" s="211">
        <v>0</v>
      </c>
      <c r="T516" s="212">
        <f>S516*H516</f>
        <v>0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R516" s="213" t="s">
        <v>515</v>
      </c>
      <c r="AT516" s="213" t="s">
        <v>134</v>
      </c>
      <c r="AU516" s="213" t="s">
        <v>81</v>
      </c>
      <c r="AY516" s="19" t="s">
        <v>132</v>
      </c>
      <c r="BE516" s="214">
        <f>IF(N516="základní",J516,0)</f>
        <v>0</v>
      </c>
      <c r="BF516" s="214">
        <f>IF(N516="snížená",J516,0)</f>
        <v>0</v>
      </c>
      <c r="BG516" s="214">
        <f>IF(N516="zákl. přenesená",J516,0)</f>
        <v>0</v>
      </c>
      <c r="BH516" s="214">
        <f>IF(N516="sníž. přenesená",J516,0)</f>
        <v>0</v>
      </c>
      <c r="BI516" s="214">
        <f>IF(N516="nulová",J516,0)</f>
        <v>0</v>
      </c>
      <c r="BJ516" s="19" t="s">
        <v>79</v>
      </c>
      <c r="BK516" s="214">
        <f>ROUND(I516*H516,2)</f>
        <v>0</v>
      </c>
      <c r="BL516" s="19" t="s">
        <v>515</v>
      </c>
      <c r="BM516" s="213" t="s">
        <v>771</v>
      </c>
    </row>
    <row r="517" s="2" customFormat="1">
      <c r="A517" s="40"/>
      <c r="B517" s="41"/>
      <c r="C517" s="42"/>
      <c r="D517" s="215" t="s">
        <v>141</v>
      </c>
      <c r="E517" s="42"/>
      <c r="F517" s="216" t="s">
        <v>772</v>
      </c>
      <c r="G517" s="42"/>
      <c r="H517" s="42"/>
      <c r="I517" s="217"/>
      <c r="J517" s="42"/>
      <c r="K517" s="42"/>
      <c r="L517" s="46"/>
      <c r="M517" s="218"/>
      <c r="N517" s="219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141</v>
      </c>
      <c r="AU517" s="19" t="s">
        <v>81</v>
      </c>
    </row>
    <row r="518" s="2" customFormat="1">
      <c r="A518" s="40"/>
      <c r="B518" s="41"/>
      <c r="C518" s="42"/>
      <c r="D518" s="220" t="s">
        <v>143</v>
      </c>
      <c r="E518" s="42"/>
      <c r="F518" s="221" t="s">
        <v>773</v>
      </c>
      <c r="G518" s="42"/>
      <c r="H518" s="42"/>
      <c r="I518" s="217"/>
      <c r="J518" s="42"/>
      <c r="K518" s="42"/>
      <c r="L518" s="46"/>
      <c r="M518" s="218"/>
      <c r="N518" s="219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9" t="s">
        <v>143</v>
      </c>
      <c r="AU518" s="19" t="s">
        <v>81</v>
      </c>
    </row>
    <row r="519" s="2" customFormat="1" ht="24.15" customHeight="1">
      <c r="A519" s="40"/>
      <c r="B519" s="41"/>
      <c r="C519" s="245" t="s">
        <v>774</v>
      </c>
      <c r="D519" s="245" t="s">
        <v>186</v>
      </c>
      <c r="E519" s="246" t="s">
        <v>775</v>
      </c>
      <c r="F519" s="247" t="s">
        <v>776</v>
      </c>
      <c r="G519" s="248" t="s">
        <v>296</v>
      </c>
      <c r="H519" s="249">
        <v>80</v>
      </c>
      <c r="I519" s="250"/>
      <c r="J519" s="251">
        <f>ROUND(I519*H519,2)</f>
        <v>0</v>
      </c>
      <c r="K519" s="247" t="s">
        <v>138</v>
      </c>
      <c r="L519" s="252"/>
      <c r="M519" s="253" t="s">
        <v>19</v>
      </c>
      <c r="N519" s="254" t="s">
        <v>42</v>
      </c>
      <c r="O519" s="86"/>
      <c r="P519" s="211">
        <f>O519*H519</f>
        <v>0</v>
      </c>
      <c r="Q519" s="211">
        <v>0.00051999999999999995</v>
      </c>
      <c r="R519" s="211">
        <f>Q519*H519</f>
        <v>0.041599999999999998</v>
      </c>
      <c r="S519" s="211">
        <v>0</v>
      </c>
      <c r="T519" s="212">
        <f>S519*H519</f>
        <v>0</v>
      </c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R519" s="213" t="s">
        <v>355</v>
      </c>
      <c r="AT519" s="213" t="s">
        <v>186</v>
      </c>
      <c r="AU519" s="213" t="s">
        <v>81</v>
      </c>
      <c r="AY519" s="19" t="s">
        <v>132</v>
      </c>
      <c r="BE519" s="214">
        <f>IF(N519="základní",J519,0)</f>
        <v>0</v>
      </c>
      <c r="BF519" s="214">
        <f>IF(N519="snížená",J519,0)</f>
        <v>0</v>
      </c>
      <c r="BG519" s="214">
        <f>IF(N519="zákl. přenesená",J519,0)</f>
        <v>0</v>
      </c>
      <c r="BH519" s="214">
        <f>IF(N519="sníž. přenesená",J519,0)</f>
        <v>0</v>
      </c>
      <c r="BI519" s="214">
        <f>IF(N519="nulová",J519,0)</f>
        <v>0</v>
      </c>
      <c r="BJ519" s="19" t="s">
        <v>79</v>
      </c>
      <c r="BK519" s="214">
        <f>ROUND(I519*H519,2)</f>
        <v>0</v>
      </c>
      <c r="BL519" s="19" t="s">
        <v>515</v>
      </c>
      <c r="BM519" s="213" t="s">
        <v>777</v>
      </c>
    </row>
    <row r="520" s="2" customFormat="1">
      <c r="A520" s="40"/>
      <c r="B520" s="41"/>
      <c r="C520" s="42"/>
      <c r="D520" s="215" t="s">
        <v>141</v>
      </c>
      <c r="E520" s="42"/>
      <c r="F520" s="216" t="s">
        <v>776</v>
      </c>
      <c r="G520" s="42"/>
      <c r="H520" s="42"/>
      <c r="I520" s="217"/>
      <c r="J520" s="42"/>
      <c r="K520" s="42"/>
      <c r="L520" s="46"/>
      <c r="M520" s="218"/>
      <c r="N520" s="219"/>
      <c r="O520" s="86"/>
      <c r="P520" s="86"/>
      <c r="Q520" s="86"/>
      <c r="R520" s="86"/>
      <c r="S520" s="86"/>
      <c r="T520" s="87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T520" s="19" t="s">
        <v>141</v>
      </c>
      <c r="AU520" s="19" t="s">
        <v>81</v>
      </c>
    </row>
    <row r="521" s="2" customFormat="1" ht="16.5" customHeight="1">
      <c r="A521" s="40"/>
      <c r="B521" s="41"/>
      <c r="C521" s="202" t="s">
        <v>778</v>
      </c>
      <c r="D521" s="202" t="s">
        <v>134</v>
      </c>
      <c r="E521" s="203" t="s">
        <v>779</v>
      </c>
      <c r="F521" s="204" t="s">
        <v>780</v>
      </c>
      <c r="G521" s="205" t="s">
        <v>296</v>
      </c>
      <c r="H521" s="206">
        <v>77.400000000000006</v>
      </c>
      <c r="I521" s="207"/>
      <c r="J521" s="208">
        <f>ROUND(I521*H521,2)</f>
        <v>0</v>
      </c>
      <c r="K521" s="204" t="s">
        <v>138</v>
      </c>
      <c r="L521" s="46"/>
      <c r="M521" s="209" t="s">
        <v>19</v>
      </c>
      <c r="N521" s="210" t="s">
        <v>42</v>
      </c>
      <c r="O521" s="86"/>
      <c r="P521" s="211">
        <f>O521*H521</f>
        <v>0</v>
      </c>
      <c r="Q521" s="211">
        <v>0.00313</v>
      </c>
      <c r="R521" s="211">
        <f>Q521*H521</f>
        <v>0.24226200000000001</v>
      </c>
      <c r="S521" s="211">
        <v>0</v>
      </c>
      <c r="T521" s="212">
        <f>S521*H521</f>
        <v>0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R521" s="213" t="s">
        <v>515</v>
      </c>
      <c r="AT521" s="213" t="s">
        <v>134</v>
      </c>
      <c r="AU521" s="213" t="s">
        <v>81</v>
      </c>
      <c r="AY521" s="19" t="s">
        <v>132</v>
      </c>
      <c r="BE521" s="214">
        <f>IF(N521="základní",J521,0)</f>
        <v>0</v>
      </c>
      <c r="BF521" s="214">
        <f>IF(N521="snížená",J521,0)</f>
        <v>0</v>
      </c>
      <c r="BG521" s="214">
        <f>IF(N521="zákl. přenesená",J521,0)</f>
        <v>0</v>
      </c>
      <c r="BH521" s="214">
        <f>IF(N521="sníž. přenesená",J521,0)</f>
        <v>0</v>
      </c>
      <c r="BI521" s="214">
        <f>IF(N521="nulová",J521,0)</f>
        <v>0</v>
      </c>
      <c r="BJ521" s="19" t="s">
        <v>79</v>
      </c>
      <c r="BK521" s="214">
        <f>ROUND(I521*H521,2)</f>
        <v>0</v>
      </c>
      <c r="BL521" s="19" t="s">
        <v>515</v>
      </c>
      <c r="BM521" s="213" t="s">
        <v>781</v>
      </c>
    </row>
    <row r="522" s="2" customFormat="1">
      <c r="A522" s="40"/>
      <c r="B522" s="41"/>
      <c r="C522" s="42"/>
      <c r="D522" s="215" t="s">
        <v>141</v>
      </c>
      <c r="E522" s="42"/>
      <c r="F522" s="216" t="s">
        <v>782</v>
      </c>
      <c r="G522" s="42"/>
      <c r="H522" s="42"/>
      <c r="I522" s="217"/>
      <c r="J522" s="42"/>
      <c r="K522" s="42"/>
      <c r="L522" s="46"/>
      <c r="M522" s="218"/>
      <c r="N522" s="219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141</v>
      </c>
      <c r="AU522" s="19" t="s">
        <v>81</v>
      </c>
    </row>
    <row r="523" s="2" customFormat="1">
      <c r="A523" s="40"/>
      <c r="B523" s="41"/>
      <c r="C523" s="42"/>
      <c r="D523" s="220" t="s">
        <v>143</v>
      </c>
      <c r="E523" s="42"/>
      <c r="F523" s="221" t="s">
        <v>783</v>
      </c>
      <c r="G523" s="42"/>
      <c r="H523" s="42"/>
      <c r="I523" s="217"/>
      <c r="J523" s="42"/>
      <c r="K523" s="42"/>
      <c r="L523" s="46"/>
      <c r="M523" s="218"/>
      <c r="N523" s="219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9" t="s">
        <v>143</v>
      </c>
      <c r="AU523" s="19" t="s">
        <v>81</v>
      </c>
    </row>
    <row r="524" s="13" customFormat="1">
      <c r="A524" s="13"/>
      <c r="B524" s="223"/>
      <c r="C524" s="224"/>
      <c r="D524" s="215" t="s">
        <v>147</v>
      </c>
      <c r="E524" s="225" t="s">
        <v>19</v>
      </c>
      <c r="F524" s="226" t="s">
        <v>784</v>
      </c>
      <c r="G524" s="224"/>
      <c r="H524" s="227">
        <v>74.400000000000006</v>
      </c>
      <c r="I524" s="228"/>
      <c r="J524" s="224"/>
      <c r="K524" s="224"/>
      <c r="L524" s="229"/>
      <c r="M524" s="230"/>
      <c r="N524" s="231"/>
      <c r="O524" s="231"/>
      <c r="P524" s="231"/>
      <c r="Q524" s="231"/>
      <c r="R524" s="231"/>
      <c r="S524" s="231"/>
      <c r="T524" s="232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3" t="s">
        <v>147</v>
      </c>
      <c r="AU524" s="233" t="s">
        <v>81</v>
      </c>
      <c r="AV524" s="13" t="s">
        <v>81</v>
      </c>
      <c r="AW524" s="13" t="s">
        <v>32</v>
      </c>
      <c r="AX524" s="13" t="s">
        <v>71</v>
      </c>
      <c r="AY524" s="233" t="s">
        <v>132</v>
      </c>
    </row>
    <row r="525" s="13" customFormat="1">
      <c r="A525" s="13"/>
      <c r="B525" s="223"/>
      <c r="C525" s="224"/>
      <c r="D525" s="215" t="s">
        <v>147</v>
      </c>
      <c r="E525" s="225" t="s">
        <v>19</v>
      </c>
      <c r="F525" s="226" t="s">
        <v>785</v>
      </c>
      <c r="G525" s="224"/>
      <c r="H525" s="227">
        <v>3</v>
      </c>
      <c r="I525" s="228"/>
      <c r="J525" s="224"/>
      <c r="K525" s="224"/>
      <c r="L525" s="229"/>
      <c r="M525" s="230"/>
      <c r="N525" s="231"/>
      <c r="O525" s="231"/>
      <c r="P525" s="231"/>
      <c r="Q525" s="231"/>
      <c r="R525" s="231"/>
      <c r="S525" s="231"/>
      <c r="T525" s="232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3" t="s">
        <v>147</v>
      </c>
      <c r="AU525" s="233" t="s">
        <v>81</v>
      </c>
      <c r="AV525" s="13" t="s">
        <v>81</v>
      </c>
      <c r="AW525" s="13" t="s">
        <v>32</v>
      </c>
      <c r="AX525" s="13" t="s">
        <v>71</v>
      </c>
      <c r="AY525" s="233" t="s">
        <v>132</v>
      </c>
    </row>
    <row r="526" s="14" customFormat="1">
      <c r="A526" s="14"/>
      <c r="B526" s="234"/>
      <c r="C526" s="235"/>
      <c r="D526" s="215" t="s">
        <v>147</v>
      </c>
      <c r="E526" s="236" t="s">
        <v>19</v>
      </c>
      <c r="F526" s="237" t="s">
        <v>150</v>
      </c>
      <c r="G526" s="235"/>
      <c r="H526" s="238">
        <v>77.400000000000006</v>
      </c>
      <c r="I526" s="239"/>
      <c r="J526" s="235"/>
      <c r="K526" s="235"/>
      <c r="L526" s="240"/>
      <c r="M526" s="241"/>
      <c r="N526" s="242"/>
      <c r="O526" s="242"/>
      <c r="P526" s="242"/>
      <c r="Q526" s="242"/>
      <c r="R526" s="242"/>
      <c r="S526" s="242"/>
      <c r="T526" s="243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4" t="s">
        <v>147</v>
      </c>
      <c r="AU526" s="244" t="s">
        <v>81</v>
      </c>
      <c r="AV526" s="14" t="s">
        <v>139</v>
      </c>
      <c r="AW526" s="14" t="s">
        <v>32</v>
      </c>
      <c r="AX526" s="14" t="s">
        <v>79</v>
      </c>
      <c r="AY526" s="244" t="s">
        <v>132</v>
      </c>
    </row>
    <row r="527" s="2" customFormat="1" ht="16.5" customHeight="1">
      <c r="A527" s="40"/>
      <c r="B527" s="41"/>
      <c r="C527" s="202" t="s">
        <v>786</v>
      </c>
      <c r="D527" s="202" t="s">
        <v>134</v>
      </c>
      <c r="E527" s="203" t="s">
        <v>787</v>
      </c>
      <c r="F527" s="204" t="s">
        <v>788</v>
      </c>
      <c r="G527" s="205" t="s">
        <v>180</v>
      </c>
      <c r="H527" s="206">
        <v>9</v>
      </c>
      <c r="I527" s="207"/>
      <c r="J527" s="208">
        <f>ROUND(I527*H527,2)</f>
        <v>0</v>
      </c>
      <c r="K527" s="204" t="s">
        <v>138</v>
      </c>
      <c r="L527" s="46"/>
      <c r="M527" s="209" t="s">
        <v>19</v>
      </c>
      <c r="N527" s="210" t="s">
        <v>42</v>
      </c>
      <c r="O527" s="86"/>
      <c r="P527" s="211">
        <f>O527*H527</f>
        <v>0</v>
      </c>
      <c r="Q527" s="211">
        <v>0.0022399999999999998</v>
      </c>
      <c r="R527" s="211">
        <f>Q527*H527</f>
        <v>0.020159999999999997</v>
      </c>
      <c r="S527" s="211">
        <v>0</v>
      </c>
      <c r="T527" s="212">
        <f>S527*H527</f>
        <v>0</v>
      </c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R527" s="213" t="s">
        <v>515</v>
      </c>
      <c r="AT527" s="213" t="s">
        <v>134</v>
      </c>
      <c r="AU527" s="213" t="s">
        <v>81</v>
      </c>
      <c r="AY527" s="19" t="s">
        <v>132</v>
      </c>
      <c r="BE527" s="214">
        <f>IF(N527="základní",J527,0)</f>
        <v>0</v>
      </c>
      <c r="BF527" s="214">
        <f>IF(N527="snížená",J527,0)</f>
        <v>0</v>
      </c>
      <c r="BG527" s="214">
        <f>IF(N527="zákl. přenesená",J527,0)</f>
        <v>0</v>
      </c>
      <c r="BH527" s="214">
        <f>IF(N527="sníž. přenesená",J527,0)</f>
        <v>0</v>
      </c>
      <c r="BI527" s="214">
        <f>IF(N527="nulová",J527,0)</f>
        <v>0</v>
      </c>
      <c r="BJ527" s="19" t="s">
        <v>79</v>
      </c>
      <c r="BK527" s="214">
        <f>ROUND(I527*H527,2)</f>
        <v>0</v>
      </c>
      <c r="BL527" s="19" t="s">
        <v>515</v>
      </c>
      <c r="BM527" s="213" t="s">
        <v>789</v>
      </c>
    </row>
    <row r="528" s="2" customFormat="1">
      <c r="A528" s="40"/>
      <c r="B528" s="41"/>
      <c r="C528" s="42"/>
      <c r="D528" s="215" t="s">
        <v>141</v>
      </c>
      <c r="E528" s="42"/>
      <c r="F528" s="216" t="s">
        <v>790</v>
      </c>
      <c r="G528" s="42"/>
      <c r="H528" s="42"/>
      <c r="I528" s="217"/>
      <c r="J528" s="42"/>
      <c r="K528" s="42"/>
      <c r="L528" s="46"/>
      <c r="M528" s="218"/>
      <c r="N528" s="219"/>
      <c r="O528" s="86"/>
      <c r="P528" s="86"/>
      <c r="Q528" s="86"/>
      <c r="R528" s="86"/>
      <c r="S528" s="86"/>
      <c r="T528" s="87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T528" s="19" t="s">
        <v>141</v>
      </c>
      <c r="AU528" s="19" t="s">
        <v>81</v>
      </c>
    </row>
    <row r="529" s="2" customFormat="1">
      <c r="A529" s="40"/>
      <c r="B529" s="41"/>
      <c r="C529" s="42"/>
      <c r="D529" s="220" t="s">
        <v>143</v>
      </c>
      <c r="E529" s="42"/>
      <c r="F529" s="221" t="s">
        <v>791</v>
      </c>
      <c r="G529" s="42"/>
      <c r="H529" s="42"/>
      <c r="I529" s="217"/>
      <c r="J529" s="42"/>
      <c r="K529" s="42"/>
      <c r="L529" s="46"/>
      <c r="M529" s="218"/>
      <c r="N529" s="219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9" t="s">
        <v>143</v>
      </c>
      <c r="AU529" s="19" t="s">
        <v>81</v>
      </c>
    </row>
    <row r="530" s="13" customFormat="1">
      <c r="A530" s="13"/>
      <c r="B530" s="223"/>
      <c r="C530" s="224"/>
      <c r="D530" s="215" t="s">
        <v>147</v>
      </c>
      <c r="E530" s="225" t="s">
        <v>19</v>
      </c>
      <c r="F530" s="226" t="s">
        <v>792</v>
      </c>
      <c r="G530" s="224"/>
      <c r="H530" s="227">
        <v>8</v>
      </c>
      <c r="I530" s="228"/>
      <c r="J530" s="224"/>
      <c r="K530" s="224"/>
      <c r="L530" s="229"/>
      <c r="M530" s="230"/>
      <c r="N530" s="231"/>
      <c r="O530" s="231"/>
      <c r="P530" s="231"/>
      <c r="Q530" s="231"/>
      <c r="R530" s="231"/>
      <c r="S530" s="231"/>
      <c r="T530" s="232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33" t="s">
        <v>147</v>
      </c>
      <c r="AU530" s="233" t="s">
        <v>81</v>
      </c>
      <c r="AV530" s="13" t="s">
        <v>81</v>
      </c>
      <c r="AW530" s="13" t="s">
        <v>32</v>
      </c>
      <c r="AX530" s="13" t="s">
        <v>71</v>
      </c>
      <c r="AY530" s="233" t="s">
        <v>132</v>
      </c>
    </row>
    <row r="531" s="13" customFormat="1">
      <c r="A531" s="13"/>
      <c r="B531" s="223"/>
      <c r="C531" s="224"/>
      <c r="D531" s="215" t="s">
        <v>147</v>
      </c>
      <c r="E531" s="225" t="s">
        <v>19</v>
      </c>
      <c r="F531" s="226" t="s">
        <v>793</v>
      </c>
      <c r="G531" s="224"/>
      <c r="H531" s="227">
        <v>1</v>
      </c>
      <c r="I531" s="228"/>
      <c r="J531" s="224"/>
      <c r="K531" s="224"/>
      <c r="L531" s="229"/>
      <c r="M531" s="230"/>
      <c r="N531" s="231"/>
      <c r="O531" s="231"/>
      <c r="P531" s="231"/>
      <c r="Q531" s="231"/>
      <c r="R531" s="231"/>
      <c r="S531" s="231"/>
      <c r="T531" s="23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3" t="s">
        <v>147</v>
      </c>
      <c r="AU531" s="233" t="s">
        <v>81</v>
      </c>
      <c r="AV531" s="13" t="s">
        <v>81</v>
      </c>
      <c r="AW531" s="13" t="s">
        <v>32</v>
      </c>
      <c r="AX531" s="13" t="s">
        <v>71</v>
      </c>
      <c r="AY531" s="233" t="s">
        <v>132</v>
      </c>
    </row>
    <row r="532" s="14" customFormat="1">
      <c r="A532" s="14"/>
      <c r="B532" s="234"/>
      <c r="C532" s="235"/>
      <c r="D532" s="215" t="s">
        <v>147</v>
      </c>
      <c r="E532" s="236" t="s">
        <v>19</v>
      </c>
      <c r="F532" s="237" t="s">
        <v>150</v>
      </c>
      <c r="G532" s="235"/>
      <c r="H532" s="238">
        <v>9</v>
      </c>
      <c r="I532" s="239"/>
      <c r="J532" s="235"/>
      <c r="K532" s="235"/>
      <c r="L532" s="240"/>
      <c r="M532" s="241"/>
      <c r="N532" s="242"/>
      <c r="O532" s="242"/>
      <c r="P532" s="242"/>
      <c r="Q532" s="242"/>
      <c r="R532" s="242"/>
      <c r="S532" s="242"/>
      <c r="T532" s="243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44" t="s">
        <v>147</v>
      </c>
      <c r="AU532" s="244" t="s">
        <v>81</v>
      </c>
      <c r="AV532" s="14" t="s">
        <v>139</v>
      </c>
      <c r="AW532" s="14" t="s">
        <v>32</v>
      </c>
      <c r="AX532" s="14" t="s">
        <v>79</v>
      </c>
      <c r="AY532" s="244" t="s">
        <v>132</v>
      </c>
    </row>
    <row r="533" s="2" customFormat="1" ht="16.5" customHeight="1">
      <c r="A533" s="40"/>
      <c r="B533" s="41"/>
      <c r="C533" s="202" t="s">
        <v>794</v>
      </c>
      <c r="D533" s="202" t="s">
        <v>134</v>
      </c>
      <c r="E533" s="203" t="s">
        <v>795</v>
      </c>
      <c r="F533" s="204" t="s">
        <v>796</v>
      </c>
      <c r="G533" s="205" t="s">
        <v>367</v>
      </c>
      <c r="H533" s="206">
        <v>1.3720000000000001</v>
      </c>
      <c r="I533" s="207"/>
      <c r="J533" s="208">
        <f>ROUND(I533*H533,2)</f>
        <v>0</v>
      </c>
      <c r="K533" s="204" t="s">
        <v>138</v>
      </c>
      <c r="L533" s="46"/>
      <c r="M533" s="209" t="s">
        <v>19</v>
      </c>
      <c r="N533" s="210" t="s">
        <v>42</v>
      </c>
      <c r="O533" s="86"/>
      <c r="P533" s="211">
        <f>O533*H533</f>
        <v>0</v>
      </c>
      <c r="Q533" s="211">
        <v>0</v>
      </c>
      <c r="R533" s="211">
        <f>Q533*H533</f>
        <v>0</v>
      </c>
      <c r="S533" s="211">
        <v>0</v>
      </c>
      <c r="T533" s="212">
        <f>S533*H533</f>
        <v>0</v>
      </c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13" t="s">
        <v>515</v>
      </c>
      <c r="AT533" s="213" t="s">
        <v>134</v>
      </c>
      <c r="AU533" s="213" t="s">
        <v>81</v>
      </c>
      <c r="AY533" s="19" t="s">
        <v>132</v>
      </c>
      <c r="BE533" s="214">
        <f>IF(N533="základní",J533,0)</f>
        <v>0</v>
      </c>
      <c r="BF533" s="214">
        <f>IF(N533="snížená",J533,0)</f>
        <v>0</v>
      </c>
      <c r="BG533" s="214">
        <f>IF(N533="zákl. přenesená",J533,0)</f>
        <v>0</v>
      </c>
      <c r="BH533" s="214">
        <f>IF(N533="sníž. přenesená",J533,0)</f>
        <v>0</v>
      </c>
      <c r="BI533" s="214">
        <f>IF(N533="nulová",J533,0)</f>
        <v>0</v>
      </c>
      <c r="BJ533" s="19" t="s">
        <v>79</v>
      </c>
      <c r="BK533" s="214">
        <f>ROUND(I533*H533,2)</f>
        <v>0</v>
      </c>
      <c r="BL533" s="19" t="s">
        <v>515</v>
      </c>
      <c r="BM533" s="213" t="s">
        <v>797</v>
      </c>
    </row>
    <row r="534" s="2" customFormat="1">
      <c r="A534" s="40"/>
      <c r="B534" s="41"/>
      <c r="C534" s="42"/>
      <c r="D534" s="215" t="s">
        <v>141</v>
      </c>
      <c r="E534" s="42"/>
      <c r="F534" s="216" t="s">
        <v>798</v>
      </c>
      <c r="G534" s="42"/>
      <c r="H534" s="42"/>
      <c r="I534" s="217"/>
      <c r="J534" s="42"/>
      <c r="K534" s="42"/>
      <c r="L534" s="46"/>
      <c r="M534" s="218"/>
      <c r="N534" s="219"/>
      <c r="O534" s="86"/>
      <c r="P534" s="86"/>
      <c r="Q534" s="86"/>
      <c r="R534" s="86"/>
      <c r="S534" s="86"/>
      <c r="T534" s="87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141</v>
      </c>
      <c r="AU534" s="19" t="s">
        <v>81</v>
      </c>
    </row>
    <row r="535" s="2" customFormat="1">
      <c r="A535" s="40"/>
      <c r="B535" s="41"/>
      <c r="C535" s="42"/>
      <c r="D535" s="220" t="s">
        <v>143</v>
      </c>
      <c r="E535" s="42"/>
      <c r="F535" s="221" t="s">
        <v>799</v>
      </c>
      <c r="G535" s="42"/>
      <c r="H535" s="42"/>
      <c r="I535" s="217"/>
      <c r="J535" s="42"/>
      <c r="K535" s="42"/>
      <c r="L535" s="46"/>
      <c r="M535" s="218"/>
      <c r="N535" s="219"/>
      <c r="O535" s="86"/>
      <c r="P535" s="86"/>
      <c r="Q535" s="86"/>
      <c r="R535" s="86"/>
      <c r="S535" s="86"/>
      <c r="T535" s="87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T535" s="19" t="s">
        <v>143</v>
      </c>
      <c r="AU535" s="19" t="s">
        <v>81</v>
      </c>
    </row>
    <row r="536" s="2" customFormat="1" ht="21.75" customHeight="1">
      <c r="A536" s="40"/>
      <c r="B536" s="41"/>
      <c r="C536" s="202" t="s">
        <v>800</v>
      </c>
      <c r="D536" s="202" t="s">
        <v>134</v>
      </c>
      <c r="E536" s="203" t="s">
        <v>801</v>
      </c>
      <c r="F536" s="204" t="s">
        <v>802</v>
      </c>
      <c r="G536" s="205" t="s">
        <v>367</v>
      </c>
      <c r="H536" s="206">
        <v>1.319</v>
      </c>
      <c r="I536" s="207"/>
      <c r="J536" s="208">
        <f>ROUND(I536*H536,2)</f>
        <v>0</v>
      </c>
      <c r="K536" s="204" t="s">
        <v>138</v>
      </c>
      <c r="L536" s="46"/>
      <c r="M536" s="209" t="s">
        <v>19</v>
      </c>
      <c r="N536" s="210" t="s">
        <v>42</v>
      </c>
      <c r="O536" s="86"/>
      <c r="P536" s="211">
        <f>O536*H536</f>
        <v>0</v>
      </c>
      <c r="Q536" s="211">
        <v>0</v>
      </c>
      <c r="R536" s="211">
        <f>Q536*H536</f>
        <v>0</v>
      </c>
      <c r="S536" s="211">
        <v>0</v>
      </c>
      <c r="T536" s="212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3" t="s">
        <v>515</v>
      </c>
      <c r="AT536" s="213" t="s">
        <v>134</v>
      </c>
      <c r="AU536" s="213" t="s">
        <v>81</v>
      </c>
      <c r="AY536" s="19" t="s">
        <v>132</v>
      </c>
      <c r="BE536" s="214">
        <f>IF(N536="základní",J536,0)</f>
        <v>0</v>
      </c>
      <c r="BF536" s="214">
        <f>IF(N536="snížená",J536,0)</f>
        <v>0</v>
      </c>
      <c r="BG536" s="214">
        <f>IF(N536="zákl. přenesená",J536,0)</f>
        <v>0</v>
      </c>
      <c r="BH536" s="214">
        <f>IF(N536="sníž. přenesená",J536,0)</f>
        <v>0</v>
      </c>
      <c r="BI536" s="214">
        <f>IF(N536="nulová",J536,0)</f>
        <v>0</v>
      </c>
      <c r="BJ536" s="19" t="s">
        <v>79</v>
      </c>
      <c r="BK536" s="214">
        <f>ROUND(I536*H536,2)</f>
        <v>0</v>
      </c>
      <c r="BL536" s="19" t="s">
        <v>515</v>
      </c>
      <c r="BM536" s="213" t="s">
        <v>803</v>
      </c>
    </row>
    <row r="537" s="2" customFormat="1">
      <c r="A537" s="40"/>
      <c r="B537" s="41"/>
      <c r="C537" s="42"/>
      <c r="D537" s="215" t="s">
        <v>141</v>
      </c>
      <c r="E537" s="42"/>
      <c r="F537" s="216" t="s">
        <v>804</v>
      </c>
      <c r="G537" s="42"/>
      <c r="H537" s="42"/>
      <c r="I537" s="217"/>
      <c r="J537" s="42"/>
      <c r="K537" s="42"/>
      <c r="L537" s="46"/>
      <c r="M537" s="218"/>
      <c r="N537" s="219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141</v>
      </c>
      <c r="AU537" s="19" t="s">
        <v>81</v>
      </c>
    </row>
    <row r="538" s="2" customFormat="1">
      <c r="A538" s="40"/>
      <c r="B538" s="41"/>
      <c r="C538" s="42"/>
      <c r="D538" s="220" t="s">
        <v>143</v>
      </c>
      <c r="E538" s="42"/>
      <c r="F538" s="221" t="s">
        <v>805</v>
      </c>
      <c r="G538" s="42"/>
      <c r="H538" s="42"/>
      <c r="I538" s="217"/>
      <c r="J538" s="42"/>
      <c r="K538" s="42"/>
      <c r="L538" s="46"/>
      <c r="M538" s="218"/>
      <c r="N538" s="219"/>
      <c r="O538" s="86"/>
      <c r="P538" s="86"/>
      <c r="Q538" s="86"/>
      <c r="R538" s="86"/>
      <c r="S538" s="86"/>
      <c r="T538" s="87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T538" s="19" t="s">
        <v>143</v>
      </c>
      <c r="AU538" s="19" t="s">
        <v>81</v>
      </c>
    </row>
    <row r="539" s="2" customFormat="1" ht="16.5" customHeight="1">
      <c r="A539" s="40"/>
      <c r="B539" s="41"/>
      <c r="C539" s="202" t="s">
        <v>806</v>
      </c>
      <c r="D539" s="202" t="s">
        <v>134</v>
      </c>
      <c r="E539" s="203" t="s">
        <v>807</v>
      </c>
      <c r="F539" s="204" t="s">
        <v>808</v>
      </c>
      <c r="G539" s="205" t="s">
        <v>367</v>
      </c>
      <c r="H539" s="206">
        <v>1.319</v>
      </c>
      <c r="I539" s="207"/>
      <c r="J539" s="208">
        <f>ROUND(I539*H539,2)</f>
        <v>0</v>
      </c>
      <c r="K539" s="204" t="s">
        <v>138</v>
      </c>
      <c r="L539" s="46"/>
      <c r="M539" s="209" t="s">
        <v>19</v>
      </c>
      <c r="N539" s="210" t="s">
        <v>42</v>
      </c>
      <c r="O539" s="86"/>
      <c r="P539" s="211">
        <f>O539*H539</f>
        <v>0</v>
      </c>
      <c r="Q539" s="211">
        <v>0</v>
      </c>
      <c r="R539" s="211">
        <f>Q539*H539</f>
        <v>0</v>
      </c>
      <c r="S539" s="211">
        <v>0</v>
      </c>
      <c r="T539" s="212">
        <f>S539*H539</f>
        <v>0</v>
      </c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R539" s="213" t="s">
        <v>515</v>
      </c>
      <c r="AT539" s="213" t="s">
        <v>134</v>
      </c>
      <c r="AU539" s="213" t="s">
        <v>81</v>
      </c>
      <c r="AY539" s="19" t="s">
        <v>132</v>
      </c>
      <c r="BE539" s="214">
        <f>IF(N539="základní",J539,0)</f>
        <v>0</v>
      </c>
      <c r="BF539" s="214">
        <f>IF(N539="snížená",J539,0)</f>
        <v>0</v>
      </c>
      <c r="BG539" s="214">
        <f>IF(N539="zákl. přenesená",J539,0)</f>
        <v>0</v>
      </c>
      <c r="BH539" s="214">
        <f>IF(N539="sníž. přenesená",J539,0)</f>
        <v>0</v>
      </c>
      <c r="BI539" s="214">
        <f>IF(N539="nulová",J539,0)</f>
        <v>0</v>
      </c>
      <c r="BJ539" s="19" t="s">
        <v>79</v>
      </c>
      <c r="BK539" s="214">
        <f>ROUND(I539*H539,2)</f>
        <v>0</v>
      </c>
      <c r="BL539" s="19" t="s">
        <v>515</v>
      </c>
      <c r="BM539" s="213" t="s">
        <v>809</v>
      </c>
    </row>
    <row r="540" s="2" customFormat="1">
      <c r="A540" s="40"/>
      <c r="B540" s="41"/>
      <c r="C540" s="42"/>
      <c r="D540" s="215" t="s">
        <v>141</v>
      </c>
      <c r="E540" s="42"/>
      <c r="F540" s="216" t="s">
        <v>810</v>
      </c>
      <c r="G540" s="42"/>
      <c r="H540" s="42"/>
      <c r="I540" s="217"/>
      <c r="J540" s="42"/>
      <c r="K540" s="42"/>
      <c r="L540" s="46"/>
      <c r="M540" s="218"/>
      <c r="N540" s="219"/>
      <c r="O540" s="86"/>
      <c r="P540" s="86"/>
      <c r="Q540" s="86"/>
      <c r="R540" s="86"/>
      <c r="S540" s="86"/>
      <c r="T540" s="87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T540" s="19" t="s">
        <v>141</v>
      </c>
      <c r="AU540" s="19" t="s">
        <v>81</v>
      </c>
    </row>
    <row r="541" s="2" customFormat="1">
      <c r="A541" s="40"/>
      <c r="B541" s="41"/>
      <c r="C541" s="42"/>
      <c r="D541" s="220" t="s">
        <v>143</v>
      </c>
      <c r="E541" s="42"/>
      <c r="F541" s="221" t="s">
        <v>811</v>
      </c>
      <c r="G541" s="42"/>
      <c r="H541" s="42"/>
      <c r="I541" s="217"/>
      <c r="J541" s="42"/>
      <c r="K541" s="42"/>
      <c r="L541" s="46"/>
      <c r="M541" s="218"/>
      <c r="N541" s="219"/>
      <c r="O541" s="86"/>
      <c r="P541" s="86"/>
      <c r="Q541" s="86"/>
      <c r="R541" s="86"/>
      <c r="S541" s="86"/>
      <c r="T541" s="87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T541" s="19" t="s">
        <v>143</v>
      </c>
      <c r="AU541" s="19" t="s">
        <v>81</v>
      </c>
    </row>
    <row r="542" s="2" customFormat="1" ht="21.75" customHeight="1">
      <c r="A542" s="40"/>
      <c r="B542" s="41"/>
      <c r="C542" s="202" t="s">
        <v>812</v>
      </c>
      <c r="D542" s="202" t="s">
        <v>134</v>
      </c>
      <c r="E542" s="203" t="s">
        <v>813</v>
      </c>
      <c r="F542" s="204" t="s">
        <v>814</v>
      </c>
      <c r="G542" s="205" t="s">
        <v>367</v>
      </c>
      <c r="H542" s="206">
        <v>1.3720000000000001</v>
      </c>
      <c r="I542" s="207"/>
      <c r="J542" s="208">
        <f>ROUND(I542*H542,2)</f>
        <v>0</v>
      </c>
      <c r="K542" s="204" t="s">
        <v>138</v>
      </c>
      <c r="L542" s="46"/>
      <c r="M542" s="209" t="s">
        <v>19</v>
      </c>
      <c r="N542" s="210" t="s">
        <v>42</v>
      </c>
      <c r="O542" s="86"/>
      <c r="P542" s="211">
        <f>O542*H542</f>
        <v>0</v>
      </c>
      <c r="Q542" s="211">
        <v>0</v>
      </c>
      <c r="R542" s="211">
        <f>Q542*H542</f>
        <v>0</v>
      </c>
      <c r="S542" s="211">
        <v>0</v>
      </c>
      <c r="T542" s="212">
        <f>S542*H542</f>
        <v>0</v>
      </c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R542" s="213" t="s">
        <v>515</v>
      </c>
      <c r="AT542" s="213" t="s">
        <v>134</v>
      </c>
      <c r="AU542" s="213" t="s">
        <v>81</v>
      </c>
      <c r="AY542" s="19" t="s">
        <v>132</v>
      </c>
      <c r="BE542" s="214">
        <f>IF(N542="základní",J542,0)</f>
        <v>0</v>
      </c>
      <c r="BF542" s="214">
        <f>IF(N542="snížená",J542,0)</f>
        <v>0</v>
      </c>
      <c r="BG542" s="214">
        <f>IF(N542="zákl. přenesená",J542,0)</f>
        <v>0</v>
      </c>
      <c r="BH542" s="214">
        <f>IF(N542="sníž. přenesená",J542,0)</f>
        <v>0</v>
      </c>
      <c r="BI542" s="214">
        <f>IF(N542="nulová",J542,0)</f>
        <v>0</v>
      </c>
      <c r="BJ542" s="19" t="s">
        <v>79</v>
      </c>
      <c r="BK542" s="214">
        <f>ROUND(I542*H542,2)</f>
        <v>0</v>
      </c>
      <c r="BL542" s="19" t="s">
        <v>515</v>
      </c>
      <c r="BM542" s="213" t="s">
        <v>815</v>
      </c>
    </row>
    <row r="543" s="2" customFormat="1">
      <c r="A543" s="40"/>
      <c r="B543" s="41"/>
      <c r="C543" s="42"/>
      <c r="D543" s="215" t="s">
        <v>141</v>
      </c>
      <c r="E543" s="42"/>
      <c r="F543" s="216" t="s">
        <v>816</v>
      </c>
      <c r="G543" s="42"/>
      <c r="H543" s="42"/>
      <c r="I543" s="217"/>
      <c r="J543" s="42"/>
      <c r="K543" s="42"/>
      <c r="L543" s="46"/>
      <c r="M543" s="218"/>
      <c r="N543" s="219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9" t="s">
        <v>141</v>
      </c>
      <c r="AU543" s="19" t="s">
        <v>81</v>
      </c>
    </row>
    <row r="544" s="2" customFormat="1">
      <c r="A544" s="40"/>
      <c r="B544" s="41"/>
      <c r="C544" s="42"/>
      <c r="D544" s="220" t="s">
        <v>143</v>
      </c>
      <c r="E544" s="42"/>
      <c r="F544" s="221" t="s">
        <v>817</v>
      </c>
      <c r="G544" s="42"/>
      <c r="H544" s="42"/>
      <c r="I544" s="217"/>
      <c r="J544" s="42"/>
      <c r="K544" s="42"/>
      <c r="L544" s="46"/>
      <c r="M544" s="218"/>
      <c r="N544" s="219"/>
      <c r="O544" s="86"/>
      <c r="P544" s="86"/>
      <c r="Q544" s="86"/>
      <c r="R544" s="86"/>
      <c r="S544" s="86"/>
      <c r="T544" s="87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T544" s="19" t="s">
        <v>143</v>
      </c>
      <c r="AU544" s="19" t="s">
        <v>81</v>
      </c>
    </row>
    <row r="545" s="2" customFormat="1" ht="16.5" customHeight="1">
      <c r="A545" s="40"/>
      <c r="B545" s="41"/>
      <c r="C545" s="202" t="s">
        <v>818</v>
      </c>
      <c r="D545" s="202" t="s">
        <v>134</v>
      </c>
      <c r="E545" s="203" t="s">
        <v>819</v>
      </c>
      <c r="F545" s="204" t="s">
        <v>820</v>
      </c>
      <c r="G545" s="205" t="s">
        <v>367</v>
      </c>
      <c r="H545" s="206">
        <v>1.3720000000000001</v>
      </c>
      <c r="I545" s="207"/>
      <c r="J545" s="208">
        <f>ROUND(I545*H545,2)</f>
        <v>0</v>
      </c>
      <c r="K545" s="204" t="s">
        <v>138</v>
      </c>
      <c r="L545" s="46"/>
      <c r="M545" s="209" t="s">
        <v>19</v>
      </c>
      <c r="N545" s="210" t="s">
        <v>42</v>
      </c>
      <c r="O545" s="86"/>
      <c r="P545" s="211">
        <f>O545*H545</f>
        <v>0</v>
      </c>
      <c r="Q545" s="211">
        <v>0</v>
      </c>
      <c r="R545" s="211">
        <f>Q545*H545</f>
        <v>0</v>
      </c>
      <c r="S545" s="211">
        <v>0</v>
      </c>
      <c r="T545" s="212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3" t="s">
        <v>515</v>
      </c>
      <c r="AT545" s="213" t="s">
        <v>134</v>
      </c>
      <c r="AU545" s="213" t="s">
        <v>81</v>
      </c>
      <c r="AY545" s="19" t="s">
        <v>132</v>
      </c>
      <c r="BE545" s="214">
        <f>IF(N545="základní",J545,0)</f>
        <v>0</v>
      </c>
      <c r="BF545" s="214">
        <f>IF(N545="snížená",J545,0)</f>
        <v>0</v>
      </c>
      <c r="BG545" s="214">
        <f>IF(N545="zákl. přenesená",J545,0)</f>
        <v>0</v>
      </c>
      <c r="BH545" s="214">
        <f>IF(N545="sníž. přenesená",J545,0)</f>
        <v>0</v>
      </c>
      <c r="BI545" s="214">
        <f>IF(N545="nulová",J545,0)</f>
        <v>0</v>
      </c>
      <c r="BJ545" s="19" t="s">
        <v>79</v>
      </c>
      <c r="BK545" s="214">
        <f>ROUND(I545*H545,2)</f>
        <v>0</v>
      </c>
      <c r="BL545" s="19" t="s">
        <v>515</v>
      </c>
      <c r="BM545" s="213" t="s">
        <v>821</v>
      </c>
    </row>
    <row r="546" s="2" customFormat="1">
      <c r="A546" s="40"/>
      <c r="B546" s="41"/>
      <c r="C546" s="42"/>
      <c r="D546" s="215" t="s">
        <v>141</v>
      </c>
      <c r="E546" s="42"/>
      <c r="F546" s="216" t="s">
        <v>822</v>
      </c>
      <c r="G546" s="42"/>
      <c r="H546" s="42"/>
      <c r="I546" s="217"/>
      <c r="J546" s="42"/>
      <c r="K546" s="42"/>
      <c r="L546" s="46"/>
      <c r="M546" s="218"/>
      <c r="N546" s="219"/>
      <c r="O546" s="86"/>
      <c r="P546" s="86"/>
      <c r="Q546" s="86"/>
      <c r="R546" s="86"/>
      <c r="S546" s="86"/>
      <c r="T546" s="87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T546" s="19" t="s">
        <v>141</v>
      </c>
      <c r="AU546" s="19" t="s">
        <v>81</v>
      </c>
    </row>
    <row r="547" s="2" customFormat="1">
      <c r="A547" s="40"/>
      <c r="B547" s="41"/>
      <c r="C547" s="42"/>
      <c r="D547" s="220" t="s">
        <v>143</v>
      </c>
      <c r="E547" s="42"/>
      <c r="F547" s="221" t="s">
        <v>823</v>
      </c>
      <c r="G547" s="42"/>
      <c r="H547" s="42"/>
      <c r="I547" s="217"/>
      <c r="J547" s="42"/>
      <c r="K547" s="42"/>
      <c r="L547" s="46"/>
      <c r="M547" s="218"/>
      <c r="N547" s="219"/>
      <c r="O547" s="86"/>
      <c r="P547" s="86"/>
      <c r="Q547" s="86"/>
      <c r="R547" s="86"/>
      <c r="S547" s="86"/>
      <c r="T547" s="87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T547" s="19" t="s">
        <v>143</v>
      </c>
      <c r="AU547" s="19" t="s">
        <v>81</v>
      </c>
    </row>
    <row r="548" s="12" customFormat="1" ht="22.8" customHeight="1">
      <c r="A548" s="12"/>
      <c r="B548" s="186"/>
      <c r="C548" s="187"/>
      <c r="D548" s="188" t="s">
        <v>70</v>
      </c>
      <c r="E548" s="200" t="s">
        <v>824</v>
      </c>
      <c r="F548" s="200" t="s">
        <v>825</v>
      </c>
      <c r="G548" s="187"/>
      <c r="H548" s="187"/>
      <c r="I548" s="190"/>
      <c r="J548" s="201">
        <f>BK548</f>
        <v>0</v>
      </c>
      <c r="K548" s="187"/>
      <c r="L548" s="192"/>
      <c r="M548" s="193"/>
      <c r="N548" s="194"/>
      <c r="O548" s="194"/>
      <c r="P548" s="195">
        <f>SUM(P549:P554)</f>
        <v>0</v>
      </c>
      <c r="Q548" s="194"/>
      <c r="R548" s="195">
        <f>SUM(R549:R554)</f>
        <v>0</v>
      </c>
      <c r="S548" s="194"/>
      <c r="T548" s="196">
        <f>SUM(T549:T554)</f>
        <v>0</v>
      </c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R548" s="197" t="s">
        <v>81</v>
      </c>
      <c r="AT548" s="198" t="s">
        <v>70</v>
      </c>
      <c r="AU548" s="198" t="s">
        <v>79</v>
      </c>
      <c r="AY548" s="197" t="s">
        <v>132</v>
      </c>
      <c r="BK548" s="199">
        <f>SUM(BK549:BK554)</f>
        <v>0</v>
      </c>
    </row>
    <row r="549" s="2" customFormat="1" ht="16.5" customHeight="1">
      <c r="A549" s="40"/>
      <c r="B549" s="41"/>
      <c r="C549" s="202" t="s">
        <v>826</v>
      </c>
      <c r="D549" s="202" t="s">
        <v>134</v>
      </c>
      <c r="E549" s="203" t="s">
        <v>827</v>
      </c>
      <c r="F549" s="204" t="s">
        <v>828</v>
      </c>
      <c r="G549" s="205" t="s">
        <v>367</v>
      </c>
      <c r="H549" s="206">
        <v>1.2</v>
      </c>
      <c r="I549" s="207"/>
      <c r="J549" s="208">
        <f>ROUND(I549*H549,2)</f>
        <v>0</v>
      </c>
      <c r="K549" s="204" t="s">
        <v>138</v>
      </c>
      <c r="L549" s="46"/>
      <c r="M549" s="209" t="s">
        <v>19</v>
      </c>
      <c r="N549" s="210" t="s">
        <v>42</v>
      </c>
      <c r="O549" s="86"/>
      <c r="P549" s="211">
        <f>O549*H549</f>
        <v>0</v>
      </c>
      <c r="Q549" s="211">
        <v>0</v>
      </c>
      <c r="R549" s="211">
        <f>Q549*H549</f>
        <v>0</v>
      </c>
      <c r="S549" s="211">
        <v>0</v>
      </c>
      <c r="T549" s="212">
        <f>S549*H549</f>
        <v>0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13" t="s">
        <v>515</v>
      </c>
      <c r="AT549" s="213" t="s">
        <v>134</v>
      </c>
      <c r="AU549" s="213" t="s">
        <v>81</v>
      </c>
      <c r="AY549" s="19" t="s">
        <v>132</v>
      </c>
      <c r="BE549" s="214">
        <f>IF(N549="základní",J549,0)</f>
        <v>0</v>
      </c>
      <c r="BF549" s="214">
        <f>IF(N549="snížená",J549,0)</f>
        <v>0</v>
      </c>
      <c r="BG549" s="214">
        <f>IF(N549="zákl. přenesená",J549,0)</f>
        <v>0</v>
      </c>
      <c r="BH549" s="214">
        <f>IF(N549="sníž. přenesená",J549,0)</f>
        <v>0</v>
      </c>
      <c r="BI549" s="214">
        <f>IF(N549="nulová",J549,0)</f>
        <v>0</v>
      </c>
      <c r="BJ549" s="19" t="s">
        <v>79</v>
      </c>
      <c r="BK549" s="214">
        <f>ROUND(I549*H549,2)</f>
        <v>0</v>
      </c>
      <c r="BL549" s="19" t="s">
        <v>515</v>
      </c>
      <c r="BM549" s="213" t="s">
        <v>829</v>
      </c>
    </row>
    <row r="550" s="2" customFormat="1">
      <c r="A550" s="40"/>
      <c r="B550" s="41"/>
      <c r="C550" s="42"/>
      <c r="D550" s="215" t="s">
        <v>141</v>
      </c>
      <c r="E550" s="42"/>
      <c r="F550" s="216" t="s">
        <v>830</v>
      </c>
      <c r="G550" s="42"/>
      <c r="H550" s="42"/>
      <c r="I550" s="217"/>
      <c r="J550" s="42"/>
      <c r="K550" s="42"/>
      <c r="L550" s="46"/>
      <c r="M550" s="218"/>
      <c r="N550" s="219"/>
      <c r="O550" s="86"/>
      <c r="P550" s="86"/>
      <c r="Q550" s="86"/>
      <c r="R550" s="86"/>
      <c r="S550" s="86"/>
      <c r="T550" s="87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T550" s="19" t="s">
        <v>141</v>
      </c>
      <c r="AU550" s="19" t="s">
        <v>81</v>
      </c>
    </row>
    <row r="551" s="2" customFormat="1">
      <c r="A551" s="40"/>
      <c r="B551" s="41"/>
      <c r="C551" s="42"/>
      <c r="D551" s="220" t="s">
        <v>143</v>
      </c>
      <c r="E551" s="42"/>
      <c r="F551" s="221" t="s">
        <v>831</v>
      </c>
      <c r="G551" s="42"/>
      <c r="H551" s="42"/>
      <c r="I551" s="217"/>
      <c r="J551" s="42"/>
      <c r="K551" s="42"/>
      <c r="L551" s="46"/>
      <c r="M551" s="218"/>
      <c r="N551" s="219"/>
      <c r="O551" s="86"/>
      <c r="P551" s="86"/>
      <c r="Q551" s="86"/>
      <c r="R551" s="86"/>
      <c r="S551" s="86"/>
      <c r="T551" s="87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T551" s="19" t="s">
        <v>143</v>
      </c>
      <c r="AU551" s="19" t="s">
        <v>81</v>
      </c>
    </row>
    <row r="552" s="2" customFormat="1" ht="16.5" customHeight="1">
      <c r="A552" s="40"/>
      <c r="B552" s="41"/>
      <c r="C552" s="202" t="s">
        <v>832</v>
      </c>
      <c r="D552" s="202" t="s">
        <v>134</v>
      </c>
      <c r="E552" s="203" t="s">
        <v>833</v>
      </c>
      <c r="F552" s="204" t="s">
        <v>834</v>
      </c>
      <c r="G552" s="205" t="s">
        <v>835</v>
      </c>
      <c r="H552" s="265"/>
      <c r="I552" s="207"/>
      <c r="J552" s="208">
        <f>ROUND(I552*H552,2)</f>
        <v>0</v>
      </c>
      <c r="K552" s="204" t="s">
        <v>138</v>
      </c>
      <c r="L552" s="46"/>
      <c r="M552" s="209" t="s">
        <v>19</v>
      </c>
      <c r="N552" s="210" t="s">
        <v>42</v>
      </c>
      <c r="O552" s="86"/>
      <c r="P552" s="211">
        <f>O552*H552</f>
        <v>0</v>
      </c>
      <c r="Q552" s="211">
        <v>0</v>
      </c>
      <c r="R552" s="211">
        <f>Q552*H552</f>
        <v>0</v>
      </c>
      <c r="S552" s="211">
        <v>0</v>
      </c>
      <c r="T552" s="212">
        <f>S552*H552</f>
        <v>0</v>
      </c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R552" s="213" t="s">
        <v>515</v>
      </c>
      <c r="AT552" s="213" t="s">
        <v>134</v>
      </c>
      <c r="AU552" s="213" t="s">
        <v>81</v>
      </c>
      <c r="AY552" s="19" t="s">
        <v>132</v>
      </c>
      <c r="BE552" s="214">
        <f>IF(N552="základní",J552,0)</f>
        <v>0</v>
      </c>
      <c r="BF552" s="214">
        <f>IF(N552="snížená",J552,0)</f>
        <v>0</v>
      </c>
      <c r="BG552" s="214">
        <f>IF(N552="zákl. přenesená",J552,0)</f>
        <v>0</v>
      </c>
      <c r="BH552" s="214">
        <f>IF(N552="sníž. přenesená",J552,0)</f>
        <v>0</v>
      </c>
      <c r="BI552" s="214">
        <f>IF(N552="nulová",J552,0)</f>
        <v>0</v>
      </c>
      <c r="BJ552" s="19" t="s">
        <v>79</v>
      </c>
      <c r="BK552" s="214">
        <f>ROUND(I552*H552,2)</f>
        <v>0</v>
      </c>
      <c r="BL552" s="19" t="s">
        <v>515</v>
      </c>
      <c r="BM552" s="213" t="s">
        <v>836</v>
      </c>
    </row>
    <row r="553" s="2" customFormat="1">
      <c r="A553" s="40"/>
      <c r="B553" s="41"/>
      <c r="C553" s="42"/>
      <c r="D553" s="215" t="s">
        <v>141</v>
      </c>
      <c r="E553" s="42"/>
      <c r="F553" s="216" t="s">
        <v>837</v>
      </c>
      <c r="G553" s="42"/>
      <c r="H553" s="42"/>
      <c r="I553" s="217"/>
      <c r="J553" s="42"/>
      <c r="K553" s="42"/>
      <c r="L553" s="46"/>
      <c r="M553" s="218"/>
      <c r="N553" s="219"/>
      <c r="O553" s="86"/>
      <c r="P553" s="86"/>
      <c r="Q553" s="86"/>
      <c r="R553" s="86"/>
      <c r="S553" s="86"/>
      <c r="T553" s="87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T553" s="19" t="s">
        <v>141</v>
      </c>
      <c r="AU553" s="19" t="s">
        <v>81</v>
      </c>
    </row>
    <row r="554" s="2" customFormat="1">
      <c r="A554" s="40"/>
      <c r="B554" s="41"/>
      <c r="C554" s="42"/>
      <c r="D554" s="220" t="s">
        <v>143</v>
      </c>
      <c r="E554" s="42"/>
      <c r="F554" s="221" t="s">
        <v>838</v>
      </c>
      <c r="G554" s="42"/>
      <c r="H554" s="42"/>
      <c r="I554" s="217"/>
      <c r="J554" s="42"/>
      <c r="K554" s="42"/>
      <c r="L554" s="46"/>
      <c r="M554" s="218"/>
      <c r="N554" s="219"/>
      <c r="O554" s="86"/>
      <c r="P554" s="86"/>
      <c r="Q554" s="86"/>
      <c r="R554" s="86"/>
      <c r="S554" s="86"/>
      <c r="T554" s="87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9" t="s">
        <v>143</v>
      </c>
      <c r="AU554" s="19" t="s">
        <v>81</v>
      </c>
    </row>
    <row r="555" s="12" customFormat="1" ht="22.8" customHeight="1">
      <c r="A555" s="12"/>
      <c r="B555" s="186"/>
      <c r="C555" s="187"/>
      <c r="D555" s="188" t="s">
        <v>70</v>
      </c>
      <c r="E555" s="200" t="s">
        <v>839</v>
      </c>
      <c r="F555" s="200" t="s">
        <v>840</v>
      </c>
      <c r="G555" s="187"/>
      <c r="H555" s="187"/>
      <c r="I555" s="190"/>
      <c r="J555" s="201">
        <f>BK555</f>
        <v>0</v>
      </c>
      <c r="K555" s="187"/>
      <c r="L555" s="192"/>
      <c r="M555" s="193"/>
      <c r="N555" s="194"/>
      <c r="O555" s="194"/>
      <c r="P555" s="195">
        <f>SUM(P556:P679)</f>
        <v>0</v>
      </c>
      <c r="Q555" s="194"/>
      <c r="R555" s="195">
        <f>SUM(R556:R679)</f>
        <v>3.2156632000000003</v>
      </c>
      <c r="S555" s="194"/>
      <c r="T555" s="196">
        <f>SUM(T556:T679)</f>
        <v>0.67000000000000004</v>
      </c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R555" s="197" t="s">
        <v>81</v>
      </c>
      <c r="AT555" s="198" t="s">
        <v>70</v>
      </c>
      <c r="AU555" s="198" t="s">
        <v>79</v>
      </c>
      <c r="AY555" s="197" t="s">
        <v>132</v>
      </c>
      <c r="BK555" s="199">
        <f>SUM(BK556:BK679)</f>
        <v>0</v>
      </c>
    </row>
    <row r="556" s="2" customFormat="1" ht="21.75" customHeight="1">
      <c r="A556" s="40"/>
      <c r="B556" s="41"/>
      <c r="C556" s="202" t="s">
        <v>841</v>
      </c>
      <c r="D556" s="202" t="s">
        <v>134</v>
      </c>
      <c r="E556" s="203" t="s">
        <v>842</v>
      </c>
      <c r="F556" s="204" t="s">
        <v>843</v>
      </c>
      <c r="G556" s="205" t="s">
        <v>296</v>
      </c>
      <c r="H556" s="206">
        <v>510.88</v>
      </c>
      <c r="I556" s="207"/>
      <c r="J556" s="208">
        <f>ROUND(I556*H556,2)</f>
        <v>0</v>
      </c>
      <c r="K556" s="204" t="s">
        <v>138</v>
      </c>
      <c r="L556" s="46"/>
      <c r="M556" s="209" t="s">
        <v>19</v>
      </c>
      <c r="N556" s="210" t="s">
        <v>42</v>
      </c>
      <c r="O556" s="86"/>
      <c r="P556" s="211">
        <f>O556*H556</f>
        <v>0</v>
      </c>
      <c r="Q556" s="211">
        <v>2.0000000000000002E-05</v>
      </c>
      <c r="R556" s="211">
        <f>Q556*H556</f>
        <v>0.0102176</v>
      </c>
      <c r="S556" s="211">
        <v>0</v>
      </c>
      <c r="T556" s="212">
        <f>S556*H556</f>
        <v>0</v>
      </c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R556" s="213" t="s">
        <v>515</v>
      </c>
      <c r="AT556" s="213" t="s">
        <v>134</v>
      </c>
      <c r="AU556" s="213" t="s">
        <v>81</v>
      </c>
      <c r="AY556" s="19" t="s">
        <v>132</v>
      </c>
      <c r="BE556" s="214">
        <f>IF(N556="základní",J556,0)</f>
        <v>0</v>
      </c>
      <c r="BF556" s="214">
        <f>IF(N556="snížená",J556,0)</f>
        <v>0</v>
      </c>
      <c r="BG556" s="214">
        <f>IF(N556="zákl. přenesená",J556,0)</f>
        <v>0</v>
      </c>
      <c r="BH556" s="214">
        <f>IF(N556="sníž. přenesená",J556,0)</f>
        <v>0</v>
      </c>
      <c r="BI556" s="214">
        <f>IF(N556="nulová",J556,0)</f>
        <v>0</v>
      </c>
      <c r="BJ556" s="19" t="s">
        <v>79</v>
      </c>
      <c r="BK556" s="214">
        <f>ROUND(I556*H556,2)</f>
        <v>0</v>
      </c>
      <c r="BL556" s="19" t="s">
        <v>515</v>
      </c>
      <c r="BM556" s="213" t="s">
        <v>844</v>
      </c>
    </row>
    <row r="557" s="2" customFormat="1">
      <c r="A557" s="40"/>
      <c r="B557" s="41"/>
      <c r="C557" s="42"/>
      <c r="D557" s="215" t="s">
        <v>141</v>
      </c>
      <c r="E557" s="42"/>
      <c r="F557" s="216" t="s">
        <v>845</v>
      </c>
      <c r="G557" s="42"/>
      <c r="H557" s="42"/>
      <c r="I557" s="217"/>
      <c r="J557" s="42"/>
      <c r="K557" s="42"/>
      <c r="L557" s="46"/>
      <c r="M557" s="218"/>
      <c r="N557" s="219"/>
      <c r="O557" s="86"/>
      <c r="P557" s="86"/>
      <c r="Q557" s="86"/>
      <c r="R557" s="86"/>
      <c r="S557" s="86"/>
      <c r="T557" s="87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T557" s="19" t="s">
        <v>141</v>
      </c>
      <c r="AU557" s="19" t="s">
        <v>81</v>
      </c>
    </row>
    <row r="558" s="2" customFormat="1">
      <c r="A558" s="40"/>
      <c r="B558" s="41"/>
      <c r="C558" s="42"/>
      <c r="D558" s="220" t="s">
        <v>143</v>
      </c>
      <c r="E558" s="42"/>
      <c r="F558" s="221" t="s">
        <v>846</v>
      </c>
      <c r="G558" s="42"/>
      <c r="H558" s="42"/>
      <c r="I558" s="217"/>
      <c r="J558" s="42"/>
      <c r="K558" s="42"/>
      <c r="L558" s="46"/>
      <c r="M558" s="218"/>
      <c r="N558" s="219"/>
      <c r="O558" s="86"/>
      <c r="P558" s="86"/>
      <c r="Q558" s="86"/>
      <c r="R558" s="86"/>
      <c r="S558" s="86"/>
      <c r="T558" s="87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T558" s="19" t="s">
        <v>143</v>
      </c>
      <c r="AU558" s="19" t="s">
        <v>81</v>
      </c>
    </row>
    <row r="559" s="13" customFormat="1">
      <c r="A559" s="13"/>
      <c r="B559" s="223"/>
      <c r="C559" s="224"/>
      <c r="D559" s="215" t="s">
        <v>147</v>
      </c>
      <c r="E559" s="225" t="s">
        <v>19</v>
      </c>
      <c r="F559" s="226" t="s">
        <v>847</v>
      </c>
      <c r="G559" s="224"/>
      <c r="H559" s="227">
        <v>436.25999999999999</v>
      </c>
      <c r="I559" s="228"/>
      <c r="J559" s="224"/>
      <c r="K559" s="224"/>
      <c r="L559" s="229"/>
      <c r="M559" s="230"/>
      <c r="N559" s="231"/>
      <c r="O559" s="231"/>
      <c r="P559" s="231"/>
      <c r="Q559" s="231"/>
      <c r="R559" s="231"/>
      <c r="S559" s="231"/>
      <c r="T559" s="232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33" t="s">
        <v>147</v>
      </c>
      <c r="AU559" s="233" t="s">
        <v>81</v>
      </c>
      <c r="AV559" s="13" t="s">
        <v>81</v>
      </c>
      <c r="AW559" s="13" t="s">
        <v>32</v>
      </c>
      <c r="AX559" s="13" t="s">
        <v>71</v>
      </c>
      <c r="AY559" s="233" t="s">
        <v>132</v>
      </c>
    </row>
    <row r="560" s="13" customFormat="1">
      <c r="A560" s="13"/>
      <c r="B560" s="223"/>
      <c r="C560" s="224"/>
      <c r="D560" s="215" t="s">
        <v>147</v>
      </c>
      <c r="E560" s="225" t="s">
        <v>19</v>
      </c>
      <c r="F560" s="226" t="s">
        <v>848</v>
      </c>
      <c r="G560" s="224"/>
      <c r="H560" s="227">
        <v>26.440000000000001</v>
      </c>
      <c r="I560" s="228"/>
      <c r="J560" s="224"/>
      <c r="K560" s="224"/>
      <c r="L560" s="229"/>
      <c r="M560" s="230"/>
      <c r="N560" s="231"/>
      <c r="O560" s="231"/>
      <c r="P560" s="231"/>
      <c r="Q560" s="231"/>
      <c r="R560" s="231"/>
      <c r="S560" s="231"/>
      <c r="T560" s="23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33" t="s">
        <v>147</v>
      </c>
      <c r="AU560" s="233" t="s">
        <v>81</v>
      </c>
      <c r="AV560" s="13" t="s">
        <v>81</v>
      </c>
      <c r="AW560" s="13" t="s">
        <v>32</v>
      </c>
      <c r="AX560" s="13" t="s">
        <v>71</v>
      </c>
      <c r="AY560" s="233" t="s">
        <v>132</v>
      </c>
    </row>
    <row r="561" s="13" customFormat="1">
      <c r="A561" s="13"/>
      <c r="B561" s="223"/>
      <c r="C561" s="224"/>
      <c r="D561" s="215" t="s">
        <v>147</v>
      </c>
      <c r="E561" s="225" t="s">
        <v>19</v>
      </c>
      <c r="F561" s="226" t="s">
        <v>849</v>
      </c>
      <c r="G561" s="224"/>
      <c r="H561" s="227">
        <v>2.8999999999999999</v>
      </c>
      <c r="I561" s="228"/>
      <c r="J561" s="224"/>
      <c r="K561" s="224"/>
      <c r="L561" s="229"/>
      <c r="M561" s="230"/>
      <c r="N561" s="231"/>
      <c r="O561" s="231"/>
      <c r="P561" s="231"/>
      <c r="Q561" s="231"/>
      <c r="R561" s="231"/>
      <c r="S561" s="231"/>
      <c r="T561" s="232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3" t="s">
        <v>147</v>
      </c>
      <c r="AU561" s="233" t="s">
        <v>81</v>
      </c>
      <c r="AV561" s="13" t="s">
        <v>81</v>
      </c>
      <c r="AW561" s="13" t="s">
        <v>32</v>
      </c>
      <c r="AX561" s="13" t="s">
        <v>71</v>
      </c>
      <c r="AY561" s="233" t="s">
        <v>132</v>
      </c>
    </row>
    <row r="562" s="13" customFormat="1">
      <c r="A562" s="13"/>
      <c r="B562" s="223"/>
      <c r="C562" s="224"/>
      <c r="D562" s="215" t="s">
        <v>147</v>
      </c>
      <c r="E562" s="225" t="s">
        <v>19</v>
      </c>
      <c r="F562" s="226" t="s">
        <v>850</v>
      </c>
      <c r="G562" s="224"/>
      <c r="H562" s="227">
        <v>42.799999999999997</v>
      </c>
      <c r="I562" s="228"/>
      <c r="J562" s="224"/>
      <c r="K562" s="224"/>
      <c r="L562" s="229"/>
      <c r="M562" s="230"/>
      <c r="N562" s="231"/>
      <c r="O562" s="231"/>
      <c r="P562" s="231"/>
      <c r="Q562" s="231"/>
      <c r="R562" s="231"/>
      <c r="S562" s="231"/>
      <c r="T562" s="232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3" t="s">
        <v>147</v>
      </c>
      <c r="AU562" s="233" t="s">
        <v>81</v>
      </c>
      <c r="AV562" s="13" t="s">
        <v>81</v>
      </c>
      <c r="AW562" s="13" t="s">
        <v>32</v>
      </c>
      <c r="AX562" s="13" t="s">
        <v>71</v>
      </c>
      <c r="AY562" s="233" t="s">
        <v>132</v>
      </c>
    </row>
    <row r="563" s="13" customFormat="1">
      <c r="A563" s="13"/>
      <c r="B563" s="223"/>
      <c r="C563" s="224"/>
      <c r="D563" s="215" t="s">
        <v>147</v>
      </c>
      <c r="E563" s="225" t="s">
        <v>19</v>
      </c>
      <c r="F563" s="226" t="s">
        <v>851</v>
      </c>
      <c r="G563" s="224"/>
      <c r="H563" s="227">
        <v>0.88800000000000001</v>
      </c>
      <c r="I563" s="228"/>
      <c r="J563" s="224"/>
      <c r="K563" s="224"/>
      <c r="L563" s="229"/>
      <c r="M563" s="230"/>
      <c r="N563" s="231"/>
      <c r="O563" s="231"/>
      <c r="P563" s="231"/>
      <c r="Q563" s="231"/>
      <c r="R563" s="231"/>
      <c r="S563" s="231"/>
      <c r="T563" s="232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3" t="s">
        <v>147</v>
      </c>
      <c r="AU563" s="233" t="s">
        <v>81</v>
      </c>
      <c r="AV563" s="13" t="s">
        <v>81</v>
      </c>
      <c r="AW563" s="13" t="s">
        <v>32</v>
      </c>
      <c r="AX563" s="13" t="s">
        <v>71</v>
      </c>
      <c r="AY563" s="233" t="s">
        <v>132</v>
      </c>
    </row>
    <row r="564" s="13" customFormat="1">
      <c r="A564" s="13"/>
      <c r="B564" s="223"/>
      <c r="C564" s="224"/>
      <c r="D564" s="215" t="s">
        <v>147</v>
      </c>
      <c r="E564" s="225" t="s">
        <v>19</v>
      </c>
      <c r="F564" s="226" t="s">
        <v>852</v>
      </c>
      <c r="G564" s="224"/>
      <c r="H564" s="227">
        <v>0.51200000000000001</v>
      </c>
      <c r="I564" s="228"/>
      <c r="J564" s="224"/>
      <c r="K564" s="224"/>
      <c r="L564" s="229"/>
      <c r="M564" s="230"/>
      <c r="N564" s="231"/>
      <c r="O564" s="231"/>
      <c r="P564" s="231"/>
      <c r="Q564" s="231"/>
      <c r="R564" s="231"/>
      <c r="S564" s="231"/>
      <c r="T564" s="232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33" t="s">
        <v>147</v>
      </c>
      <c r="AU564" s="233" t="s">
        <v>81</v>
      </c>
      <c r="AV564" s="13" t="s">
        <v>81</v>
      </c>
      <c r="AW564" s="13" t="s">
        <v>32</v>
      </c>
      <c r="AX564" s="13" t="s">
        <v>71</v>
      </c>
      <c r="AY564" s="233" t="s">
        <v>132</v>
      </c>
    </row>
    <row r="565" s="13" customFormat="1">
      <c r="A565" s="13"/>
      <c r="B565" s="223"/>
      <c r="C565" s="224"/>
      <c r="D565" s="215" t="s">
        <v>147</v>
      </c>
      <c r="E565" s="225" t="s">
        <v>19</v>
      </c>
      <c r="F565" s="226" t="s">
        <v>853</v>
      </c>
      <c r="G565" s="224"/>
      <c r="H565" s="227">
        <v>1.0800000000000001</v>
      </c>
      <c r="I565" s="228"/>
      <c r="J565" s="224"/>
      <c r="K565" s="224"/>
      <c r="L565" s="229"/>
      <c r="M565" s="230"/>
      <c r="N565" s="231"/>
      <c r="O565" s="231"/>
      <c r="P565" s="231"/>
      <c r="Q565" s="231"/>
      <c r="R565" s="231"/>
      <c r="S565" s="231"/>
      <c r="T565" s="232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3" t="s">
        <v>147</v>
      </c>
      <c r="AU565" s="233" t="s">
        <v>81</v>
      </c>
      <c r="AV565" s="13" t="s">
        <v>81</v>
      </c>
      <c r="AW565" s="13" t="s">
        <v>32</v>
      </c>
      <c r="AX565" s="13" t="s">
        <v>71</v>
      </c>
      <c r="AY565" s="233" t="s">
        <v>132</v>
      </c>
    </row>
    <row r="566" s="14" customFormat="1">
      <c r="A566" s="14"/>
      <c r="B566" s="234"/>
      <c r="C566" s="235"/>
      <c r="D566" s="215" t="s">
        <v>147</v>
      </c>
      <c r="E566" s="236" t="s">
        <v>19</v>
      </c>
      <c r="F566" s="237" t="s">
        <v>150</v>
      </c>
      <c r="G566" s="235"/>
      <c r="H566" s="238">
        <v>510.88</v>
      </c>
      <c r="I566" s="239"/>
      <c r="J566" s="235"/>
      <c r="K566" s="235"/>
      <c r="L566" s="240"/>
      <c r="M566" s="241"/>
      <c r="N566" s="242"/>
      <c r="O566" s="242"/>
      <c r="P566" s="242"/>
      <c r="Q566" s="242"/>
      <c r="R566" s="242"/>
      <c r="S566" s="242"/>
      <c r="T566" s="243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4" t="s">
        <v>147</v>
      </c>
      <c r="AU566" s="244" t="s">
        <v>81</v>
      </c>
      <c r="AV566" s="14" t="s">
        <v>139</v>
      </c>
      <c r="AW566" s="14" t="s">
        <v>32</v>
      </c>
      <c r="AX566" s="14" t="s">
        <v>79</v>
      </c>
      <c r="AY566" s="244" t="s">
        <v>132</v>
      </c>
    </row>
    <row r="567" s="2" customFormat="1" ht="16.5" customHeight="1">
      <c r="A567" s="40"/>
      <c r="B567" s="41"/>
      <c r="C567" s="245" t="s">
        <v>854</v>
      </c>
      <c r="D567" s="245" t="s">
        <v>186</v>
      </c>
      <c r="E567" s="246" t="s">
        <v>855</v>
      </c>
      <c r="F567" s="247" t="s">
        <v>856</v>
      </c>
      <c r="G567" s="248" t="s">
        <v>367</v>
      </c>
      <c r="H567" s="249">
        <v>0.56100000000000005</v>
      </c>
      <c r="I567" s="250"/>
      <c r="J567" s="251">
        <f>ROUND(I567*H567,2)</f>
        <v>0</v>
      </c>
      <c r="K567" s="247" t="s">
        <v>138</v>
      </c>
      <c r="L567" s="252"/>
      <c r="M567" s="253" t="s">
        <v>19</v>
      </c>
      <c r="N567" s="254" t="s">
        <v>42</v>
      </c>
      <c r="O567" s="86"/>
      <c r="P567" s="211">
        <f>O567*H567</f>
        <v>0</v>
      </c>
      <c r="Q567" s="211">
        <v>1</v>
      </c>
      <c r="R567" s="211">
        <f>Q567*H567</f>
        <v>0.56100000000000005</v>
      </c>
      <c r="S567" s="211">
        <v>0</v>
      </c>
      <c r="T567" s="212">
        <f>S567*H567</f>
        <v>0</v>
      </c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R567" s="213" t="s">
        <v>355</v>
      </c>
      <c r="AT567" s="213" t="s">
        <v>186</v>
      </c>
      <c r="AU567" s="213" t="s">
        <v>81</v>
      </c>
      <c r="AY567" s="19" t="s">
        <v>132</v>
      </c>
      <c r="BE567" s="214">
        <f>IF(N567="základní",J567,0)</f>
        <v>0</v>
      </c>
      <c r="BF567" s="214">
        <f>IF(N567="snížená",J567,0)</f>
        <v>0</v>
      </c>
      <c r="BG567" s="214">
        <f>IF(N567="zákl. přenesená",J567,0)</f>
        <v>0</v>
      </c>
      <c r="BH567" s="214">
        <f>IF(N567="sníž. přenesená",J567,0)</f>
        <v>0</v>
      </c>
      <c r="BI567" s="214">
        <f>IF(N567="nulová",J567,0)</f>
        <v>0</v>
      </c>
      <c r="BJ567" s="19" t="s">
        <v>79</v>
      </c>
      <c r="BK567" s="214">
        <f>ROUND(I567*H567,2)</f>
        <v>0</v>
      </c>
      <c r="BL567" s="19" t="s">
        <v>515</v>
      </c>
      <c r="BM567" s="213" t="s">
        <v>857</v>
      </c>
    </row>
    <row r="568" s="2" customFormat="1">
      <c r="A568" s="40"/>
      <c r="B568" s="41"/>
      <c r="C568" s="42"/>
      <c r="D568" s="215" t="s">
        <v>141</v>
      </c>
      <c r="E568" s="42"/>
      <c r="F568" s="216" t="s">
        <v>856</v>
      </c>
      <c r="G568" s="42"/>
      <c r="H568" s="42"/>
      <c r="I568" s="217"/>
      <c r="J568" s="42"/>
      <c r="K568" s="42"/>
      <c r="L568" s="46"/>
      <c r="M568" s="218"/>
      <c r="N568" s="219"/>
      <c r="O568" s="86"/>
      <c r="P568" s="86"/>
      <c r="Q568" s="86"/>
      <c r="R568" s="86"/>
      <c r="S568" s="86"/>
      <c r="T568" s="87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T568" s="19" t="s">
        <v>141</v>
      </c>
      <c r="AU568" s="19" t="s">
        <v>81</v>
      </c>
    </row>
    <row r="569" s="13" customFormat="1">
      <c r="A569" s="13"/>
      <c r="B569" s="223"/>
      <c r="C569" s="224"/>
      <c r="D569" s="215" t="s">
        <v>147</v>
      </c>
      <c r="E569" s="224"/>
      <c r="F569" s="226" t="s">
        <v>858</v>
      </c>
      <c r="G569" s="224"/>
      <c r="H569" s="227">
        <v>0.56100000000000005</v>
      </c>
      <c r="I569" s="228"/>
      <c r="J569" s="224"/>
      <c r="K569" s="224"/>
      <c r="L569" s="229"/>
      <c r="M569" s="230"/>
      <c r="N569" s="231"/>
      <c r="O569" s="231"/>
      <c r="P569" s="231"/>
      <c r="Q569" s="231"/>
      <c r="R569" s="231"/>
      <c r="S569" s="231"/>
      <c r="T569" s="232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33" t="s">
        <v>147</v>
      </c>
      <c r="AU569" s="233" t="s">
        <v>81</v>
      </c>
      <c r="AV569" s="13" t="s">
        <v>81</v>
      </c>
      <c r="AW569" s="13" t="s">
        <v>4</v>
      </c>
      <c r="AX569" s="13" t="s">
        <v>79</v>
      </c>
      <c r="AY569" s="233" t="s">
        <v>132</v>
      </c>
    </row>
    <row r="570" s="2" customFormat="1" ht="16.5" customHeight="1">
      <c r="A570" s="40"/>
      <c r="B570" s="41"/>
      <c r="C570" s="202" t="s">
        <v>859</v>
      </c>
      <c r="D570" s="202" t="s">
        <v>134</v>
      </c>
      <c r="E570" s="203" t="s">
        <v>860</v>
      </c>
      <c r="F570" s="204" t="s">
        <v>861</v>
      </c>
      <c r="G570" s="205" t="s">
        <v>862</v>
      </c>
      <c r="H570" s="206">
        <v>1</v>
      </c>
      <c r="I570" s="207"/>
      <c r="J570" s="208">
        <f>ROUND(I570*H570,2)</f>
        <v>0</v>
      </c>
      <c r="K570" s="204" t="s">
        <v>19</v>
      </c>
      <c r="L570" s="46"/>
      <c r="M570" s="209" t="s">
        <v>19</v>
      </c>
      <c r="N570" s="210" t="s">
        <v>42</v>
      </c>
      <c r="O570" s="86"/>
      <c r="P570" s="211">
        <f>O570*H570</f>
        <v>0</v>
      </c>
      <c r="Q570" s="211">
        <v>0</v>
      </c>
      <c r="R570" s="211">
        <f>Q570*H570</f>
        <v>0</v>
      </c>
      <c r="S570" s="211">
        <v>0</v>
      </c>
      <c r="T570" s="212">
        <f>S570*H570</f>
        <v>0</v>
      </c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R570" s="213" t="s">
        <v>515</v>
      </c>
      <c r="AT570" s="213" t="s">
        <v>134</v>
      </c>
      <c r="AU570" s="213" t="s">
        <v>81</v>
      </c>
      <c r="AY570" s="19" t="s">
        <v>132</v>
      </c>
      <c r="BE570" s="214">
        <f>IF(N570="základní",J570,0)</f>
        <v>0</v>
      </c>
      <c r="BF570" s="214">
        <f>IF(N570="snížená",J570,0)</f>
        <v>0</v>
      </c>
      <c r="BG570" s="214">
        <f>IF(N570="zákl. přenesená",J570,0)</f>
        <v>0</v>
      </c>
      <c r="BH570" s="214">
        <f>IF(N570="sníž. přenesená",J570,0)</f>
        <v>0</v>
      </c>
      <c r="BI570" s="214">
        <f>IF(N570="nulová",J570,0)</f>
        <v>0</v>
      </c>
      <c r="BJ570" s="19" t="s">
        <v>79</v>
      </c>
      <c r="BK570" s="214">
        <f>ROUND(I570*H570,2)</f>
        <v>0</v>
      </c>
      <c r="BL570" s="19" t="s">
        <v>515</v>
      </c>
      <c r="BM570" s="213" t="s">
        <v>863</v>
      </c>
    </row>
    <row r="571" s="2" customFormat="1">
      <c r="A571" s="40"/>
      <c r="B571" s="41"/>
      <c r="C571" s="42"/>
      <c r="D571" s="215" t="s">
        <v>141</v>
      </c>
      <c r="E571" s="42"/>
      <c r="F571" s="216" t="s">
        <v>864</v>
      </c>
      <c r="G571" s="42"/>
      <c r="H571" s="42"/>
      <c r="I571" s="217"/>
      <c r="J571" s="42"/>
      <c r="K571" s="42"/>
      <c r="L571" s="46"/>
      <c r="M571" s="218"/>
      <c r="N571" s="219"/>
      <c r="O571" s="86"/>
      <c r="P571" s="86"/>
      <c r="Q571" s="86"/>
      <c r="R571" s="86"/>
      <c r="S571" s="86"/>
      <c r="T571" s="87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T571" s="19" t="s">
        <v>141</v>
      </c>
      <c r="AU571" s="19" t="s">
        <v>81</v>
      </c>
    </row>
    <row r="572" s="2" customFormat="1">
      <c r="A572" s="40"/>
      <c r="B572" s="41"/>
      <c r="C572" s="42"/>
      <c r="D572" s="215" t="s">
        <v>145</v>
      </c>
      <c r="E572" s="42"/>
      <c r="F572" s="222" t="s">
        <v>865</v>
      </c>
      <c r="G572" s="42"/>
      <c r="H572" s="42"/>
      <c r="I572" s="217"/>
      <c r="J572" s="42"/>
      <c r="K572" s="42"/>
      <c r="L572" s="46"/>
      <c r="M572" s="218"/>
      <c r="N572" s="219"/>
      <c r="O572" s="86"/>
      <c r="P572" s="86"/>
      <c r="Q572" s="86"/>
      <c r="R572" s="86"/>
      <c r="S572" s="86"/>
      <c r="T572" s="87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T572" s="19" t="s">
        <v>145</v>
      </c>
      <c r="AU572" s="19" t="s">
        <v>81</v>
      </c>
    </row>
    <row r="573" s="2" customFormat="1" ht="16.5" customHeight="1">
      <c r="A573" s="40"/>
      <c r="B573" s="41"/>
      <c r="C573" s="202" t="s">
        <v>866</v>
      </c>
      <c r="D573" s="202" t="s">
        <v>134</v>
      </c>
      <c r="E573" s="203" t="s">
        <v>867</v>
      </c>
      <c r="F573" s="204" t="s">
        <v>868</v>
      </c>
      <c r="G573" s="205" t="s">
        <v>296</v>
      </c>
      <c r="H573" s="206">
        <v>146.29599999999999</v>
      </c>
      <c r="I573" s="207"/>
      <c r="J573" s="208">
        <f>ROUND(I573*H573,2)</f>
        <v>0</v>
      </c>
      <c r="K573" s="204" t="s">
        <v>138</v>
      </c>
      <c r="L573" s="46"/>
      <c r="M573" s="209" t="s">
        <v>19</v>
      </c>
      <c r="N573" s="210" t="s">
        <v>42</v>
      </c>
      <c r="O573" s="86"/>
      <c r="P573" s="211">
        <f>O573*H573</f>
        <v>0</v>
      </c>
      <c r="Q573" s="211">
        <v>3.0000000000000001E-05</v>
      </c>
      <c r="R573" s="211">
        <f>Q573*H573</f>
        <v>0.0043888799999999995</v>
      </c>
      <c r="S573" s="211">
        <v>0</v>
      </c>
      <c r="T573" s="212">
        <f>S573*H573</f>
        <v>0</v>
      </c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R573" s="213" t="s">
        <v>515</v>
      </c>
      <c r="AT573" s="213" t="s">
        <v>134</v>
      </c>
      <c r="AU573" s="213" t="s">
        <v>81</v>
      </c>
      <c r="AY573" s="19" t="s">
        <v>132</v>
      </c>
      <c r="BE573" s="214">
        <f>IF(N573="základní",J573,0)</f>
        <v>0</v>
      </c>
      <c r="BF573" s="214">
        <f>IF(N573="snížená",J573,0)</f>
        <v>0</v>
      </c>
      <c r="BG573" s="214">
        <f>IF(N573="zákl. přenesená",J573,0)</f>
        <v>0</v>
      </c>
      <c r="BH573" s="214">
        <f>IF(N573="sníž. přenesená",J573,0)</f>
        <v>0</v>
      </c>
      <c r="BI573" s="214">
        <f>IF(N573="nulová",J573,0)</f>
        <v>0</v>
      </c>
      <c r="BJ573" s="19" t="s">
        <v>79</v>
      </c>
      <c r="BK573" s="214">
        <f>ROUND(I573*H573,2)</f>
        <v>0</v>
      </c>
      <c r="BL573" s="19" t="s">
        <v>515</v>
      </c>
      <c r="BM573" s="213" t="s">
        <v>869</v>
      </c>
    </row>
    <row r="574" s="2" customFormat="1">
      <c r="A574" s="40"/>
      <c r="B574" s="41"/>
      <c r="C574" s="42"/>
      <c r="D574" s="215" t="s">
        <v>141</v>
      </c>
      <c r="E574" s="42"/>
      <c r="F574" s="216" t="s">
        <v>870</v>
      </c>
      <c r="G574" s="42"/>
      <c r="H574" s="42"/>
      <c r="I574" s="217"/>
      <c r="J574" s="42"/>
      <c r="K574" s="42"/>
      <c r="L574" s="46"/>
      <c r="M574" s="218"/>
      <c r="N574" s="219"/>
      <c r="O574" s="86"/>
      <c r="P574" s="86"/>
      <c r="Q574" s="86"/>
      <c r="R574" s="86"/>
      <c r="S574" s="86"/>
      <c r="T574" s="87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T574" s="19" t="s">
        <v>141</v>
      </c>
      <c r="AU574" s="19" t="s">
        <v>81</v>
      </c>
    </row>
    <row r="575" s="2" customFormat="1">
      <c r="A575" s="40"/>
      <c r="B575" s="41"/>
      <c r="C575" s="42"/>
      <c r="D575" s="220" t="s">
        <v>143</v>
      </c>
      <c r="E575" s="42"/>
      <c r="F575" s="221" t="s">
        <v>871</v>
      </c>
      <c r="G575" s="42"/>
      <c r="H575" s="42"/>
      <c r="I575" s="217"/>
      <c r="J575" s="42"/>
      <c r="K575" s="42"/>
      <c r="L575" s="46"/>
      <c r="M575" s="218"/>
      <c r="N575" s="219"/>
      <c r="O575" s="86"/>
      <c r="P575" s="86"/>
      <c r="Q575" s="86"/>
      <c r="R575" s="86"/>
      <c r="S575" s="86"/>
      <c r="T575" s="87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T575" s="19" t="s">
        <v>143</v>
      </c>
      <c r="AU575" s="19" t="s">
        <v>81</v>
      </c>
    </row>
    <row r="576" s="13" customFormat="1">
      <c r="A576" s="13"/>
      <c r="B576" s="223"/>
      <c r="C576" s="224"/>
      <c r="D576" s="215" t="s">
        <v>147</v>
      </c>
      <c r="E576" s="225" t="s">
        <v>19</v>
      </c>
      <c r="F576" s="226" t="s">
        <v>872</v>
      </c>
      <c r="G576" s="224"/>
      <c r="H576" s="227">
        <v>132.51599999999999</v>
      </c>
      <c r="I576" s="228"/>
      <c r="J576" s="224"/>
      <c r="K576" s="224"/>
      <c r="L576" s="229"/>
      <c r="M576" s="230"/>
      <c r="N576" s="231"/>
      <c r="O576" s="231"/>
      <c r="P576" s="231"/>
      <c r="Q576" s="231"/>
      <c r="R576" s="231"/>
      <c r="S576" s="231"/>
      <c r="T576" s="232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33" t="s">
        <v>147</v>
      </c>
      <c r="AU576" s="233" t="s">
        <v>81</v>
      </c>
      <c r="AV576" s="13" t="s">
        <v>81</v>
      </c>
      <c r="AW576" s="13" t="s">
        <v>32</v>
      </c>
      <c r="AX576" s="13" t="s">
        <v>71</v>
      </c>
      <c r="AY576" s="233" t="s">
        <v>132</v>
      </c>
    </row>
    <row r="577" s="13" customFormat="1">
      <c r="A577" s="13"/>
      <c r="B577" s="223"/>
      <c r="C577" s="224"/>
      <c r="D577" s="215" t="s">
        <v>147</v>
      </c>
      <c r="E577" s="225" t="s">
        <v>19</v>
      </c>
      <c r="F577" s="226" t="s">
        <v>873</v>
      </c>
      <c r="G577" s="224"/>
      <c r="H577" s="227">
        <v>13.779999999999999</v>
      </c>
      <c r="I577" s="228"/>
      <c r="J577" s="224"/>
      <c r="K577" s="224"/>
      <c r="L577" s="229"/>
      <c r="M577" s="230"/>
      <c r="N577" s="231"/>
      <c r="O577" s="231"/>
      <c r="P577" s="231"/>
      <c r="Q577" s="231"/>
      <c r="R577" s="231"/>
      <c r="S577" s="231"/>
      <c r="T577" s="232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3" t="s">
        <v>147</v>
      </c>
      <c r="AU577" s="233" t="s">
        <v>81</v>
      </c>
      <c r="AV577" s="13" t="s">
        <v>81</v>
      </c>
      <c r="AW577" s="13" t="s">
        <v>32</v>
      </c>
      <c r="AX577" s="13" t="s">
        <v>71</v>
      </c>
      <c r="AY577" s="233" t="s">
        <v>132</v>
      </c>
    </row>
    <row r="578" s="14" customFormat="1">
      <c r="A578" s="14"/>
      <c r="B578" s="234"/>
      <c r="C578" s="235"/>
      <c r="D578" s="215" t="s">
        <v>147</v>
      </c>
      <c r="E578" s="236" t="s">
        <v>19</v>
      </c>
      <c r="F578" s="237" t="s">
        <v>150</v>
      </c>
      <c r="G578" s="235"/>
      <c r="H578" s="238">
        <v>146.29599999999999</v>
      </c>
      <c r="I578" s="239"/>
      <c r="J578" s="235"/>
      <c r="K578" s="235"/>
      <c r="L578" s="240"/>
      <c r="M578" s="241"/>
      <c r="N578" s="242"/>
      <c r="O578" s="242"/>
      <c r="P578" s="242"/>
      <c r="Q578" s="242"/>
      <c r="R578" s="242"/>
      <c r="S578" s="242"/>
      <c r="T578" s="243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44" t="s">
        <v>147</v>
      </c>
      <c r="AU578" s="244" t="s">
        <v>81</v>
      </c>
      <c r="AV578" s="14" t="s">
        <v>139</v>
      </c>
      <c r="AW578" s="14" t="s">
        <v>32</v>
      </c>
      <c r="AX578" s="14" t="s">
        <v>79</v>
      </c>
      <c r="AY578" s="244" t="s">
        <v>132</v>
      </c>
    </row>
    <row r="579" s="2" customFormat="1" ht="21.75" customHeight="1">
      <c r="A579" s="40"/>
      <c r="B579" s="41"/>
      <c r="C579" s="245" t="s">
        <v>874</v>
      </c>
      <c r="D579" s="245" t="s">
        <v>186</v>
      </c>
      <c r="E579" s="246" t="s">
        <v>875</v>
      </c>
      <c r="F579" s="247" t="s">
        <v>876</v>
      </c>
      <c r="G579" s="248" t="s">
        <v>296</v>
      </c>
      <c r="H579" s="249">
        <v>158</v>
      </c>
      <c r="I579" s="250"/>
      <c r="J579" s="251">
        <f>ROUND(I579*H579,2)</f>
        <v>0</v>
      </c>
      <c r="K579" s="247" t="s">
        <v>138</v>
      </c>
      <c r="L579" s="252"/>
      <c r="M579" s="253" t="s">
        <v>19</v>
      </c>
      <c r="N579" s="254" t="s">
        <v>42</v>
      </c>
      <c r="O579" s="86"/>
      <c r="P579" s="211">
        <f>O579*H579</f>
        <v>0</v>
      </c>
      <c r="Q579" s="211">
        <v>0.0031800000000000001</v>
      </c>
      <c r="R579" s="211">
        <f>Q579*H579</f>
        <v>0.50244</v>
      </c>
      <c r="S579" s="211">
        <v>0</v>
      </c>
      <c r="T579" s="212">
        <f>S579*H579</f>
        <v>0</v>
      </c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R579" s="213" t="s">
        <v>355</v>
      </c>
      <c r="AT579" s="213" t="s">
        <v>186</v>
      </c>
      <c r="AU579" s="213" t="s">
        <v>81</v>
      </c>
      <c r="AY579" s="19" t="s">
        <v>132</v>
      </c>
      <c r="BE579" s="214">
        <f>IF(N579="základní",J579,0)</f>
        <v>0</v>
      </c>
      <c r="BF579" s="214">
        <f>IF(N579="snížená",J579,0)</f>
        <v>0</v>
      </c>
      <c r="BG579" s="214">
        <f>IF(N579="zákl. přenesená",J579,0)</f>
        <v>0</v>
      </c>
      <c r="BH579" s="214">
        <f>IF(N579="sníž. přenesená",J579,0)</f>
        <v>0</v>
      </c>
      <c r="BI579" s="214">
        <f>IF(N579="nulová",J579,0)</f>
        <v>0</v>
      </c>
      <c r="BJ579" s="19" t="s">
        <v>79</v>
      </c>
      <c r="BK579" s="214">
        <f>ROUND(I579*H579,2)</f>
        <v>0</v>
      </c>
      <c r="BL579" s="19" t="s">
        <v>515</v>
      </c>
      <c r="BM579" s="213" t="s">
        <v>877</v>
      </c>
    </row>
    <row r="580" s="2" customFormat="1">
      <c r="A580" s="40"/>
      <c r="B580" s="41"/>
      <c r="C580" s="42"/>
      <c r="D580" s="215" t="s">
        <v>141</v>
      </c>
      <c r="E580" s="42"/>
      <c r="F580" s="216" t="s">
        <v>876</v>
      </c>
      <c r="G580" s="42"/>
      <c r="H580" s="42"/>
      <c r="I580" s="217"/>
      <c r="J580" s="42"/>
      <c r="K580" s="42"/>
      <c r="L580" s="46"/>
      <c r="M580" s="218"/>
      <c r="N580" s="219"/>
      <c r="O580" s="86"/>
      <c r="P580" s="86"/>
      <c r="Q580" s="86"/>
      <c r="R580" s="86"/>
      <c r="S580" s="86"/>
      <c r="T580" s="87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T580" s="19" t="s">
        <v>141</v>
      </c>
      <c r="AU580" s="19" t="s">
        <v>81</v>
      </c>
    </row>
    <row r="581" s="13" customFormat="1">
      <c r="A581" s="13"/>
      <c r="B581" s="223"/>
      <c r="C581" s="224"/>
      <c r="D581" s="215" t="s">
        <v>147</v>
      </c>
      <c r="E581" s="224"/>
      <c r="F581" s="226" t="s">
        <v>878</v>
      </c>
      <c r="G581" s="224"/>
      <c r="H581" s="227">
        <v>158</v>
      </c>
      <c r="I581" s="228"/>
      <c r="J581" s="224"/>
      <c r="K581" s="224"/>
      <c r="L581" s="229"/>
      <c r="M581" s="230"/>
      <c r="N581" s="231"/>
      <c r="O581" s="231"/>
      <c r="P581" s="231"/>
      <c r="Q581" s="231"/>
      <c r="R581" s="231"/>
      <c r="S581" s="231"/>
      <c r="T581" s="232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33" t="s">
        <v>147</v>
      </c>
      <c r="AU581" s="233" t="s">
        <v>81</v>
      </c>
      <c r="AV581" s="13" t="s">
        <v>81</v>
      </c>
      <c r="AW581" s="13" t="s">
        <v>4</v>
      </c>
      <c r="AX581" s="13" t="s">
        <v>79</v>
      </c>
      <c r="AY581" s="233" t="s">
        <v>132</v>
      </c>
    </row>
    <row r="582" s="2" customFormat="1" ht="16.5" customHeight="1">
      <c r="A582" s="40"/>
      <c r="B582" s="41"/>
      <c r="C582" s="202" t="s">
        <v>879</v>
      </c>
      <c r="D582" s="202" t="s">
        <v>134</v>
      </c>
      <c r="E582" s="203" t="s">
        <v>880</v>
      </c>
      <c r="F582" s="204" t="s">
        <v>881</v>
      </c>
      <c r="G582" s="205" t="s">
        <v>296</v>
      </c>
      <c r="H582" s="206">
        <v>132.51599999999999</v>
      </c>
      <c r="I582" s="207"/>
      <c r="J582" s="208">
        <f>ROUND(I582*H582,2)</f>
        <v>0</v>
      </c>
      <c r="K582" s="204" t="s">
        <v>138</v>
      </c>
      <c r="L582" s="46"/>
      <c r="M582" s="209" t="s">
        <v>19</v>
      </c>
      <c r="N582" s="210" t="s">
        <v>42</v>
      </c>
      <c r="O582" s="86"/>
      <c r="P582" s="211">
        <f>O582*H582</f>
        <v>0</v>
      </c>
      <c r="Q582" s="211">
        <v>3.0000000000000001E-05</v>
      </c>
      <c r="R582" s="211">
        <f>Q582*H582</f>
        <v>0.00397548</v>
      </c>
      <c r="S582" s="211">
        <v>0</v>
      </c>
      <c r="T582" s="212">
        <f>S582*H582</f>
        <v>0</v>
      </c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R582" s="213" t="s">
        <v>515</v>
      </c>
      <c r="AT582" s="213" t="s">
        <v>134</v>
      </c>
      <c r="AU582" s="213" t="s">
        <v>81</v>
      </c>
      <c r="AY582" s="19" t="s">
        <v>132</v>
      </c>
      <c r="BE582" s="214">
        <f>IF(N582="základní",J582,0)</f>
        <v>0</v>
      </c>
      <c r="BF582" s="214">
        <f>IF(N582="snížená",J582,0)</f>
        <v>0</v>
      </c>
      <c r="BG582" s="214">
        <f>IF(N582="zákl. přenesená",J582,0)</f>
        <v>0</v>
      </c>
      <c r="BH582" s="214">
        <f>IF(N582="sníž. přenesená",J582,0)</f>
        <v>0</v>
      </c>
      <c r="BI582" s="214">
        <f>IF(N582="nulová",J582,0)</f>
        <v>0</v>
      </c>
      <c r="BJ582" s="19" t="s">
        <v>79</v>
      </c>
      <c r="BK582" s="214">
        <f>ROUND(I582*H582,2)</f>
        <v>0</v>
      </c>
      <c r="BL582" s="19" t="s">
        <v>515</v>
      </c>
      <c r="BM582" s="213" t="s">
        <v>882</v>
      </c>
    </row>
    <row r="583" s="2" customFormat="1">
      <c r="A583" s="40"/>
      <c r="B583" s="41"/>
      <c r="C583" s="42"/>
      <c r="D583" s="215" t="s">
        <v>141</v>
      </c>
      <c r="E583" s="42"/>
      <c r="F583" s="216" t="s">
        <v>883</v>
      </c>
      <c r="G583" s="42"/>
      <c r="H583" s="42"/>
      <c r="I583" s="217"/>
      <c r="J583" s="42"/>
      <c r="K583" s="42"/>
      <c r="L583" s="46"/>
      <c r="M583" s="218"/>
      <c r="N583" s="219"/>
      <c r="O583" s="86"/>
      <c r="P583" s="86"/>
      <c r="Q583" s="86"/>
      <c r="R583" s="86"/>
      <c r="S583" s="86"/>
      <c r="T583" s="87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T583" s="19" t="s">
        <v>141</v>
      </c>
      <c r="AU583" s="19" t="s">
        <v>81</v>
      </c>
    </row>
    <row r="584" s="2" customFormat="1">
      <c r="A584" s="40"/>
      <c r="B584" s="41"/>
      <c r="C584" s="42"/>
      <c r="D584" s="220" t="s">
        <v>143</v>
      </c>
      <c r="E584" s="42"/>
      <c r="F584" s="221" t="s">
        <v>884</v>
      </c>
      <c r="G584" s="42"/>
      <c r="H584" s="42"/>
      <c r="I584" s="217"/>
      <c r="J584" s="42"/>
      <c r="K584" s="42"/>
      <c r="L584" s="46"/>
      <c r="M584" s="218"/>
      <c r="N584" s="219"/>
      <c r="O584" s="86"/>
      <c r="P584" s="86"/>
      <c r="Q584" s="86"/>
      <c r="R584" s="86"/>
      <c r="S584" s="86"/>
      <c r="T584" s="87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T584" s="19" t="s">
        <v>143</v>
      </c>
      <c r="AU584" s="19" t="s">
        <v>81</v>
      </c>
    </row>
    <row r="585" s="2" customFormat="1" ht="16.5" customHeight="1">
      <c r="A585" s="40"/>
      <c r="B585" s="41"/>
      <c r="C585" s="245" t="s">
        <v>885</v>
      </c>
      <c r="D585" s="245" t="s">
        <v>186</v>
      </c>
      <c r="E585" s="246" t="s">
        <v>886</v>
      </c>
      <c r="F585" s="247" t="s">
        <v>887</v>
      </c>
      <c r="G585" s="248" t="s">
        <v>296</v>
      </c>
      <c r="H585" s="249">
        <v>143.11699999999999</v>
      </c>
      <c r="I585" s="250"/>
      <c r="J585" s="251">
        <f>ROUND(I585*H585,2)</f>
        <v>0</v>
      </c>
      <c r="K585" s="247" t="s">
        <v>138</v>
      </c>
      <c r="L585" s="252"/>
      <c r="M585" s="253" t="s">
        <v>19</v>
      </c>
      <c r="N585" s="254" t="s">
        <v>42</v>
      </c>
      <c r="O585" s="86"/>
      <c r="P585" s="211">
        <f>O585*H585</f>
        <v>0</v>
      </c>
      <c r="Q585" s="211">
        <v>0.0042399999999999998</v>
      </c>
      <c r="R585" s="211">
        <f>Q585*H585</f>
        <v>0.60681607999999998</v>
      </c>
      <c r="S585" s="211">
        <v>0</v>
      </c>
      <c r="T585" s="212">
        <f>S585*H585</f>
        <v>0</v>
      </c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R585" s="213" t="s">
        <v>355</v>
      </c>
      <c r="AT585" s="213" t="s">
        <v>186</v>
      </c>
      <c r="AU585" s="213" t="s">
        <v>81</v>
      </c>
      <c r="AY585" s="19" t="s">
        <v>132</v>
      </c>
      <c r="BE585" s="214">
        <f>IF(N585="základní",J585,0)</f>
        <v>0</v>
      </c>
      <c r="BF585" s="214">
        <f>IF(N585="snížená",J585,0)</f>
        <v>0</v>
      </c>
      <c r="BG585" s="214">
        <f>IF(N585="zákl. přenesená",J585,0)</f>
        <v>0</v>
      </c>
      <c r="BH585" s="214">
        <f>IF(N585="sníž. přenesená",J585,0)</f>
        <v>0</v>
      </c>
      <c r="BI585" s="214">
        <f>IF(N585="nulová",J585,0)</f>
        <v>0</v>
      </c>
      <c r="BJ585" s="19" t="s">
        <v>79</v>
      </c>
      <c r="BK585" s="214">
        <f>ROUND(I585*H585,2)</f>
        <v>0</v>
      </c>
      <c r="BL585" s="19" t="s">
        <v>515</v>
      </c>
      <c r="BM585" s="213" t="s">
        <v>888</v>
      </c>
    </row>
    <row r="586" s="2" customFormat="1">
      <c r="A586" s="40"/>
      <c r="B586" s="41"/>
      <c r="C586" s="42"/>
      <c r="D586" s="215" t="s">
        <v>141</v>
      </c>
      <c r="E586" s="42"/>
      <c r="F586" s="216" t="s">
        <v>887</v>
      </c>
      <c r="G586" s="42"/>
      <c r="H586" s="42"/>
      <c r="I586" s="217"/>
      <c r="J586" s="42"/>
      <c r="K586" s="42"/>
      <c r="L586" s="46"/>
      <c r="M586" s="218"/>
      <c r="N586" s="219"/>
      <c r="O586" s="86"/>
      <c r="P586" s="86"/>
      <c r="Q586" s="86"/>
      <c r="R586" s="86"/>
      <c r="S586" s="86"/>
      <c r="T586" s="87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T586" s="19" t="s">
        <v>141</v>
      </c>
      <c r="AU586" s="19" t="s">
        <v>81</v>
      </c>
    </row>
    <row r="587" s="13" customFormat="1">
      <c r="A587" s="13"/>
      <c r="B587" s="223"/>
      <c r="C587" s="224"/>
      <c r="D587" s="215" t="s">
        <v>147</v>
      </c>
      <c r="E587" s="224"/>
      <c r="F587" s="226" t="s">
        <v>889</v>
      </c>
      <c r="G587" s="224"/>
      <c r="H587" s="227">
        <v>143.11699999999999</v>
      </c>
      <c r="I587" s="228"/>
      <c r="J587" s="224"/>
      <c r="K587" s="224"/>
      <c r="L587" s="229"/>
      <c r="M587" s="230"/>
      <c r="N587" s="231"/>
      <c r="O587" s="231"/>
      <c r="P587" s="231"/>
      <c r="Q587" s="231"/>
      <c r="R587" s="231"/>
      <c r="S587" s="231"/>
      <c r="T587" s="232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3" t="s">
        <v>147</v>
      </c>
      <c r="AU587" s="233" t="s">
        <v>81</v>
      </c>
      <c r="AV587" s="13" t="s">
        <v>81</v>
      </c>
      <c r="AW587" s="13" t="s">
        <v>4</v>
      </c>
      <c r="AX587" s="13" t="s">
        <v>79</v>
      </c>
      <c r="AY587" s="233" t="s">
        <v>132</v>
      </c>
    </row>
    <row r="588" s="2" customFormat="1" ht="16.5" customHeight="1">
      <c r="A588" s="40"/>
      <c r="B588" s="41"/>
      <c r="C588" s="202" t="s">
        <v>890</v>
      </c>
      <c r="D588" s="202" t="s">
        <v>134</v>
      </c>
      <c r="E588" s="203" t="s">
        <v>891</v>
      </c>
      <c r="F588" s="204" t="s">
        <v>892</v>
      </c>
      <c r="G588" s="205" t="s">
        <v>296</v>
      </c>
      <c r="H588" s="206">
        <v>37.200000000000003</v>
      </c>
      <c r="I588" s="207"/>
      <c r="J588" s="208">
        <f>ROUND(I588*H588,2)</f>
        <v>0</v>
      </c>
      <c r="K588" s="204" t="s">
        <v>138</v>
      </c>
      <c r="L588" s="46"/>
      <c r="M588" s="209" t="s">
        <v>19</v>
      </c>
      <c r="N588" s="210" t="s">
        <v>42</v>
      </c>
      <c r="O588" s="86"/>
      <c r="P588" s="211">
        <f>O588*H588</f>
        <v>0</v>
      </c>
      <c r="Q588" s="211">
        <v>2.0000000000000002E-05</v>
      </c>
      <c r="R588" s="211">
        <f>Q588*H588</f>
        <v>0.00074400000000000009</v>
      </c>
      <c r="S588" s="211">
        <v>0</v>
      </c>
      <c r="T588" s="212">
        <f>S588*H588</f>
        <v>0</v>
      </c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R588" s="213" t="s">
        <v>515</v>
      </c>
      <c r="AT588" s="213" t="s">
        <v>134</v>
      </c>
      <c r="AU588" s="213" t="s">
        <v>81</v>
      </c>
      <c r="AY588" s="19" t="s">
        <v>132</v>
      </c>
      <c r="BE588" s="214">
        <f>IF(N588="základní",J588,0)</f>
        <v>0</v>
      </c>
      <c r="BF588" s="214">
        <f>IF(N588="snížená",J588,0)</f>
        <v>0</v>
      </c>
      <c r="BG588" s="214">
        <f>IF(N588="zákl. přenesená",J588,0)</f>
        <v>0</v>
      </c>
      <c r="BH588" s="214">
        <f>IF(N588="sníž. přenesená",J588,0)</f>
        <v>0</v>
      </c>
      <c r="BI588" s="214">
        <f>IF(N588="nulová",J588,0)</f>
        <v>0</v>
      </c>
      <c r="BJ588" s="19" t="s">
        <v>79</v>
      </c>
      <c r="BK588" s="214">
        <f>ROUND(I588*H588,2)</f>
        <v>0</v>
      </c>
      <c r="BL588" s="19" t="s">
        <v>515</v>
      </c>
      <c r="BM588" s="213" t="s">
        <v>893</v>
      </c>
    </row>
    <row r="589" s="2" customFormat="1">
      <c r="A589" s="40"/>
      <c r="B589" s="41"/>
      <c r="C589" s="42"/>
      <c r="D589" s="215" t="s">
        <v>141</v>
      </c>
      <c r="E589" s="42"/>
      <c r="F589" s="216" t="s">
        <v>894</v>
      </c>
      <c r="G589" s="42"/>
      <c r="H589" s="42"/>
      <c r="I589" s="217"/>
      <c r="J589" s="42"/>
      <c r="K589" s="42"/>
      <c r="L589" s="46"/>
      <c r="M589" s="218"/>
      <c r="N589" s="219"/>
      <c r="O589" s="86"/>
      <c r="P589" s="86"/>
      <c r="Q589" s="86"/>
      <c r="R589" s="86"/>
      <c r="S589" s="86"/>
      <c r="T589" s="87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T589" s="19" t="s">
        <v>141</v>
      </c>
      <c r="AU589" s="19" t="s">
        <v>81</v>
      </c>
    </row>
    <row r="590" s="2" customFormat="1">
      <c r="A590" s="40"/>
      <c r="B590" s="41"/>
      <c r="C590" s="42"/>
      <c r="D590" s="220" t="s">
        <v>143</v>
      </c>
      <c r="E590" s="42"/>
      <c r="F590" s="221" t="s">
        <v>895</v>
      </c>
      <c r="G590" s="42"/>
      <c r="H590" s="42"/>
      <c r="I590" s="217"/>
      <c r="J590" s="42"/>
      <c r="K590" s="42"/>
      <c r="L590" s="46"/>
      <c r="M590" s="218"/>
      <c r="N590" s="219"/>
      <c r="O590" s="86"/>
      <c r="P590" s="86"/>
      <c r="Q590" s="86"/>
      <c r="R590" s="86"/>
      <c r="S590" s="86"/>
      <c r="T590" s="87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T590" s="19" t="s">
        <v>143</v>
      </c>
      <c r="AU590" s="19" t="s">
        <v>81</v>
      </c>
    </row>
    <row r="591" s="13" customFormat="1">
      <c r="A591" s="13"/>
      <c r="B591" s="223"/>
      <c r="C591" s="224"/>
      <c r="D591" s="215" t="s">
        <v>147</v>
      </c>
      <c r="E591" s="225" t="s">
        <v>19</v>
      </c>
      <c r="F591" s="226" t="s">
        <v>896</v>
      </c>
      <c r="G591" s="224"/>
      <c r="H591" s="227">
        <v>37.200000000000003</v>
      </c>
      <c r="I591" s="228"/>
      <c r="J591" s="224"/>
      <c r="K591" s="224"/>
      <c r="L591" s="229"/>
      <c r="M591" s="230"/>
      <c r="N591" s="231"/>
      <c r="O591" s="231"/>
      <c r="P591" s="231"/>
      <c r="Q591" s="231"/>
      <c r="R591" s="231"/>
      <c r="S591" s="231"/>
      <c r="T591" s="232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3" t="s">
        <v>147</v>
      </c>
      <c r="AU591" s="233" t="s">
        <v>81</v>
      </c>
      <c r="AV591" s="13" t="s">
        <v>81</v>
      </c>
      <c r="AW591" s="13" t="s">
        <v>32</v>
      </c>
      <c r="AX591" s="13" t="s">
        <v>71</v>
      </c>
      <c r="AY591" s="233" t="s">
        <v>132</v>
      </c>
    </row>
    <row r="592" s="14" customFormat="1">
      <c r="A592" s="14"/>
      <c r="B592" s="234"/>
      <c r="C592" s="235"/>
      <c r="D592" s="215" t="s">
        <v>147</v>
      </c>
      <c r="E592" s="236" t="s">
        <v>19</v>
      </c>
      <c r="F592" s="237" t="s">
        <v>150</v>
      </c>
      <c r="G592" s="235"/>
      <c r="H592" s="238">
        <v>37.200000000000003</v>
      </c>
      <c r="I592" s="239"/>
      <c r="J592" s="235"/>
      <c r="K592" s="235"/>
      <c r="L592" s="240"/>
      <c r="M592" s="241"/>
      <c r="N592" s="242"/>
      <c r="O592" s="242"/>
      <c r="P592" s="242"/>
      <c r="Q592" s="242"/>
      <c r="R592" s="242"/>
      <c r="S592" s="242"/>
      <c r="T592" s="243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44" t="s">
        <v>147</v>
      </c>
      <c r="AU592" s="244" t="s">
        <v>81</v>
      </c>
      <c r="AV592" s="14" t="s">
        <v>139</v>
      </c>
      <c r="AW592" s="14" t="s">
        <v>32</v>
      </c>
      <c r="AX592" s="14" t="s">
        <v>79</v>
      </c>
      <c r="AY592" s="244" t="s">
        <v>132</v>
      </c>
    </row>
    <row r="593" s="2" customFormat="1" ht="16.5" customHeight="1">
      <c r="A593" s="40"/>
      <c r="B593" s="41"/>
      <c r="C593" s="245" t="s">
        <v>897</v>
      </c>
      <c r="D593" s="245" t="s">
        <v>186</v>
      </c>
      <c r="E593" s="246" t="s">
        <v>898</v>
      </c>
      <c r="F593" s="247" t="s">
        <v>899</v>
      </c>
      <c r="G593" s="248" t="s">
        <v>296</v>
      </c>
      <c r="H593" s="249">
        <v>40.176000000000002</v>
      </c>
      <c r="I593" s="250"/>
      <c r="J593" s="251">
        <f>ROUND(I593*H593,2)</f>
        <v>0</v>
      </c>
      <c r="K593" s="247" t="s">
        <v>138</v>
      </c>
      <c r="L593" s="252"/>
      <c r="M593" s="253" t="s">
        <v>19</v>
      </c>
      <c r="N593" s="254" t="s">
        <v>42</v>
      </c>
      <c r="O593" s="86"/>
      <c r="P593" s="211">
        <f>O593*H593</f>
        <v>0</v>
      </c>
      <c r="Q593" s="211">
        <v>0.00265</v>
      </c>
      <c r="R593" s="211">
        <f>Q593*H593</f>
        <v>0.1064664</v>
      </c>
      <c r="S593" s="211">
        <v>0</v>
      </c>
      <c r="T593" s="212">
        <f>S593*H593</f>
        <v>0</v>
      </c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R593" s="213" t="s">
        <v>355</v>
      </c>
      <c r="AT593" s="213" t="s">
        <v>186</v>
      </c>
      <c r="AU593" s="213" t="s">
        <v>81</v>
      </c>
      <c r="AY593" s="19" t="s">
        <v>132</v>
      </c>
      <c r="BE593" s="214">
        <f>IF(N593="základní",J593,0)</f>
        <v>0</v>
      </c>
      <c r="BF593" s="214">
        <f>IF(N593="snížená",J593,0)</f>
        <v>0</v>
      </c>
      <c r="BG593" s="214">
        <f>IF(N593="zákl. přenesená",J593,0)</f>
        <v>0</v>
      </c>
      <c r="BH593" s="214">
        <f>IF(N593="sníž. přenesená",J593,0)</f>
        <v>0</v>
      </c>
      <c r="BI593" s="214">
        <f>IF(N593="nulová",J593,0)</f>
        <v>0</v>
      </c>
      <c r="BJ593" s="19" t="s">
        <v>79</v>
      </c>
      <c r="BK593" s="214">
        <f>ROUND(I593*H593,2)</f>
        <v>0</v>
      </c>
      <c r="BL593" s="19" t="s">
        <v>515</v>
      </c>
      <c r="BM593" s="213" t="s">
        <v>900</v>
      </c>
    </row>
    <row r="594" s="2" customFormat="1">
      <c r="A594" s="40"/>
      <c r="B594" s="41"/>
      <c r="C594" s="42"/>
      <c r="D594" s="215" t="s">
        <v>141</v>
      </c>
      <c r="E594" s="42"/>
      <c r="F594" s="216" t="s">
        <v>899</v>
      </c>
      <c r="G594" s="42"/>
      <c r="H594" s="42"/>
      <c r="I594" s="217"/>
      <c r="J594" s="42"/>
      <c r="K594" s="42"/>
      <c r="L594" s="46"/>
      <c r="M594" s="218"/>
      <c r="N594" s="219"/>
      <c r="O594" s="86"/>
      <c r="P594" s="86"/>
      <c r="Q594" s="86"/>
      <c r="R594" s="86"/>
      <c r="S594" s="86"/>
      <c r="T594" s="87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T594" s="19" t="s">
        <v>141</v>
      </c>
      <c r="AU594" s="19" t="s">
        <v>81</v>
      </c>
    </row>
    <row r="595" s="13" customFormat="1">
      <c r="A595" s="13"/>
      <c r="B595" s="223"/>
      <c r="C595" s="224"/>
      <c r="D595" s="215" t="s">
        <v>147</v>
      </c>
      <c r="E595" s="224"/>
      <c r="F595" s="226" t="s">
        <v>901</v>
      </c>
      <c r="G595" s="224"/>
      <c r="H595" s="227">
        <v>40.176000000000002</v>
      </c>
      <c r="I595" s="228"/>
      <c r="J595" s="224"/>
      <c r="K595" s="224"/>
      <c r="L595" s="229"/>
      <c r="M595" s="230"/>
      <c r="N595" s="231"/>
      <c r="O595" s="231"/>
      <c r="P595" s="231"/>
      <c r="Q595" s="231"/>
      <c r="R595" s="231"/>
      <c r="S595" s="231"/>
      <c r="T595" s="232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3" t="s">
        <v>147</v>
      </c>
      <c r="AU595" s="233" t="s">
        <v>81</v>
      </c>
      <c r="AV595" s="13" t="s">
        <v>81</v>
      </c>
      <c r="AW595" s="13" t="s">
        <v>4</v>
      </c>
      <c r="AX595" s="13" t="s">
        <v>79</v>
      </c>
      <c r="AY595" s="233" t="s">
        <v>132</v>
      </c>
    </row>
    <row r="596" s="2" customFormat="1" ht="16.5" customHeight="1">
      <c r="A596" s="40"/>
      <c r="B596" s="41"/>
      <c r="C596" s="202" t="s">
        <v>902</v>
      </c>
      <c r="D596" s="202" t="s">
        <v>134</v>
      </c>
      <c r="E596" s="203" t="s">
        <v>903</v>
      </c>
      <c r="F596" s="204" t="s">
        <v>904</v>
      </c>
      <c r="G596" s="205" t="s">
        <v>296</v>
      </c>
      <c r="H596" s="206">
        <v>20.02</v>
      </c>
      <c r="I596" s="207"/>
      <c r="J596" s="208">
        <f>ROUND(I596*H596,2)</f>
        <v>0</v>
      </c>
      <c r="K596" s="204" t="s">
        <v>138</v>
      </c>
      <c r="L596" s="46"/>
      <c r="M596" s="209" t="s">
        <v>19</v>
      </c>
      <c r="N596" s="210" t="s">
        <v>42</v>
      </c>
      <c r="O596" s="86"/>
      <c r="P596" s="211">
        <f>O596*H596</f>
        <v>0</v>
      </c>
      <c r="Q596" s="211">
        <v>2.0000000000000002E-05</v>
      </c>
      <c r="R596" s="211">
        <f>Q596*H596</f>
        <v>0.00040040000000000003</v>
      </c>
      <c r="S596" s="211">
        <v>0</v>
      </c>
      <c r="T596" s="212">
        <f>S596*H596</f>
        <v>0</v>
      </c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R596" s="213" t="s">
        <v>515</v>
      </c>
      <c r="AT596" s="213" t="s">
        <v>134</v>
      </c>
      <c r="AU596" s="213" t="s">
        <v>81</v>
      </c>
      <c r="AY596" s="19" t="s">
        <v>132</v>
      </c>
      <c r="BE596" s="214">
        <f>IF(N596="základní",J596,0)</f>
        <v>0</v>
      </c>
      <c r="BF596" s="214">
        <f>IF(N596="snížená",J596,0)</f>
        <v>0</v>
      </c>
      <c r="BG596" s="214">
        <f>IF(N596="zákl. přenesená",J596,0)</f>
        <v>0</v>
      </c>
      <c r="BH596" s="214">
        <f>IF(N596="sníž. přenesená",J596,0)</f>
        <v>0</v>
      </c>
      <c r="BI596" s="214">
        <f>IF(N596="nulová",J596,0)</f>
        <v>0</v>
      </c>
      <c r="BJ596" s="19" t="s">
        <v>79</v>
      </c>
      <c r="BK596" s="214">
        <f>ROUND(I596*H596,2)</f>
        <v>0</v>
      </c>
      <c r="BL596" s="19" t="s">
        <v>515</v>
      </c>
      <c r="BM596" s="213" t="s">
        <v>905</v>
      </c>
    </row>
    <row r="597" s="2" customFormat="1">
      <c r="A597" s="40"/>
      <c r="B597" s="41"/>
      <c r="C597" s="42"/>
      <c r="D597" s="215" t="s">
        <v>141</v>
      </c>
      <c r="E597" s="42"/>
      <c r="F597" s="216" t="s">
        <v>906</v>
      </c>
      <c r="G597" s="42"/>
      <c r="H597" s="42"/>
      <c r="I597" s="217"/>
      <c r="J597" s="42"/>
      <c r="K597" s="42"/>
      <c r="L597" s="46"/>
      <c r="M597" s="218"/>
      <c r="N597" s="219"/>
      <c r="O597" s="86"/>
      <c r="P597" s="86"/>
      <c r="Q597" s="86"/>
      <c r="R597" s="86"/>
      <c r="S597" s="86"/>
      <c r="T597" s="87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T597" s="19" t="s">
        <v>141</v>
      </c>
      <c r="AU597" s="19" t="s">
        <v>81</v>
      </c>
    </row>
    <row r="598" s="2" customFormat="1">
      <c r="A598" s="40"/>
      <c r="B598" s="41"/>
      <c r="C598" s="42"/>
      <c r="D598" s="220" t="s">
        <v>143</v>
      </c>
      <c r="E598" s="42"/>
      <c r="F598" s="221" t="s">
        <v>907</v>
      </c>
      <c r="G598" s="42"/>
      <c r="H598" s="42"/>
      <c r="I598" s="217"/>
      <c r="J598" s="42"/>
      <c r="K598" s="42"/>
      <c r="L598" s="46"/>
      <c r="M598" s="218"/>
      <c r="N598" s="219"/>
      <c r="O598" s="86"/>
      <c r="P598" s="86"/>
      <c r="Q598" s="86"/>
      <c r="R598" s="86"/>
      <c r="S598" s="86"/>
      <c r="T598" s="87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T598" s="19" t="s">
        <v>143</v>
      </c>
      <c r="AU598" s="19" t="s">
        <v>81</v>
      </c>
    </row>
    <row r="599" s="2" customFormat="1">
      <c r="A599" s="40"/>
      <c r="B599" s="41"/>
      <c r="C599" s="42"/>
      <c r="D599" s="215" t="s">
        <v>145</v>
      </c>
      <c r="E599" s="42"/>
      <c r="F599" s="222" t="s">
        <v>908</v>
      </c>
      <c r="G599" s="42"/>
      <c r="H599" s="42"/>
      <c r="I599" s="217"/>
      <c r="J599" s="42"/>
      <c r="K599" s="42"/>
      <c r="L599" s="46"/>
      <c r="M599" s="218"/>
      <c r="N599" s="219"/>
      <c r="O599" s="86"/>
      <c r="P599" s="86"/>
      <c r="Q599" s="86"/>
      <c r="R599" s="86"/>
      <c r="S599" s="86"/>
      <c r="T599" s="87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T599" s="19" t="s">
        <v>145</v>
      </c>
      <c r="AU599" s="19" t="s">
        <v>81</v>
      </c>
    </row>
    <row r="600" s="13" customFormat="1">
      <c r="A600" s="13"/>
      <c r="B600" s="223"/>
      <c r="C600" s="224"/>
      <c r="D600" s="215" t="s">
        <v>147</v>
      </c>
      <c r="E600" s="225" t="s">
        <v>19</v>
      </c>
      <c r="F600" s="226" t="s">
        <v>909</v>
      </c>
      <c r="G600" s="224"/>
      <c r="H600" s="227">
        <v>7</v>
      </c>
      <c r="I600" s="228"/>
      <c r="J600" s="224"/>
      <c r="K600" s="224"/>
      <c r="L600" s="229"/>
      <c r="M600" s="230"/>
      <c r="N600" s="231"/>
      <c r="O600" s="231"/>
      <c r="P600" s="231"/>
      <c r="Q600" s="231"/>
      <c r="R600" s="231"/>
      <c r="S600" s="231"/>
      <c r="T600" s="232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3" t="s">
        <v>147</v>
      </c>
      <c r="AU600" s="233" t="s">
        <v>81</v>
      </c>
      <c r="AV600" s="13" t="s">
        <v>81</v>
      </c>
      <c r="AW600" s="13" t="s">
        <v>32</v>
      </c>
      <c r="AX600" s="13" t="s">
        <v>71</v>
      </c>
      <c r="AY600" s="233" t="s">
        <v>132</v>
      </c>
    </row>
    <row r="601" s="13" customFormat="1">
      <c r="A601" s="13"/>
      <c r="B601" s="223"/>
      <c r="C601" s="224"/>
      <c r="D601" s="215" t="s">
        <v>147</v>
      </c>
      <c r="E601" s="225" t="s">
        <v>19</v>
      </c>
      <c r="F601" s="226" t="s">
        <v>910</v>
      </c>
      <c r="G601" s="224"/>
      <c r="H601" s="227">
        <v>3.4399999999999999</v>
      </c>
      <c r="I601" s="228"/>
      <c r="J601" s="224"/>
      <c r="K601" s="224"/>
      <c r="L601" s="229"/>
      <c r="M601" s="230"/>
      <c r="N601" s="231"/>
      <c r="O601" s="231"/>
      <c r="P601" s="231"/>
      <c r="Q601" s="231"/>
      <c r="R601" s="231"/>
      <c r="S601" s="231"/>
      <c r="T601" s="232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3" t="s">
        <v>147</v>
      </c>
      <c r="AU601" s="233" t="s">
        <v>81</v>
      </c>
      <c r="AV601" s="13" t="s">
        <v>81</v>
      </c>
      <c r="AW601" s="13" t="s">
        <v>32</v>
      </c>
      <c r="AX601" s="13" t="s">
        <v>71</v>
      </c>
      <c r="AY601" s="233" t="s">
        <v>132</v>
      </c>
    </row>
    <row r="602" s="13" customFormat="1">
      <c r="A602" s="13"/>
      <c r="B602" s="223"/>
      <c r="C602" s="224"/>
      <c r="D602" s="215" t="s">
        <v>147</v>
      </c>
      <c r="E602" s="225" t="s">
        <v>19</v>
      </c>
      <c r="F602" s="226" t="s">
        <v>911</v>
      </c>
      <c r="G602" s="224"/>
      <c r="H602" s="227">
        <v>9.5800000000000001</v>
      </c>
      <c r="I602" s="228"/>
      <c r="J602" s="224"/>
      <c r="K602" s="224"/>
      <c r="L602" s="229"/>
      <c r="M602" s="230"/>
      <c r="N602" s="231"/>
      <c r="O602" s="231"/>
      <c r="P602" s="231"/>
      <c r="Q602" s="231"/>
      <c r="R602" s="231"/>
      <c r="S602" s="231"/>
      <c r="T602" s="232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3" t="s">
        <v>147</v>
      </c>
      <c r="AU602" s="233" t="s">
        <v>81</v>
      </c>
      <c r="AV602" s="13" t="s">
        <v>81</v>
      </c>
      <c r="AW602" s="13" t="s">
        <v>32</v>
      </c>
      <c r="AX602" s="13" t="s">
        <v>71</v>
      </c>
      <c r="AY602" s="233" t="s">
        <v>132</v>
      </c>
    </row>
    <row r="603" s="14" customFormat="1">
      <c r="A603" s="14"/>
      <c r="B603" s="234"/>
      <c r="C603" s="235"/>
      <c r="D603" s="215" t="s">
        <v>147</v>
      </c>
      <c r="E603" s="236" t="s">
        <v>19</v>
      </c>
      <c r="F603" s="237" t="s">
        <v>150</v>
      </c>
      <c r="G603" s="235"/>
      <c r="H603" s="238">
        <v>20.02</v>
      </c>
      <c r="I603" s="239"/>
      <c r="J603" s="235"/>
      <c r="K603" s="235"/>
      <c r="L603" s="240"/>
      <c r="M603" s="241"/>
      <c r="N603" s="242"/>
      <c r="O603" s="242"/>
      <c r="P603" s="242"/>
      <c r="Q603" s="242"/>
      <c r="R603" s="242"/>
      <c r="S603" s="242"/>
      <c r="T603" s="243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44" t="s">
        <v>147</v>
      </c>
      <c r="AU603" s="244" t="s">
        <v>81</v>
      </c>
      <c r="AV603" s="14" t="s">
        <v>139</v>
      </c>
      <c r="AW603" s="14" t="s">
        <v>32</v>
      </c>
      <c r="AX603" s="14" t="s">
        <v>79</v>
      </c>
      <c r="AY603" s="244" t="s">
        <v>132</v>
      </c>
    </row>
    <row r="604" s="2" customFormat="1" ht="16.5" customHeight="1">
      <c r="A604" s="40"/>
      <c r="B604" s="41"/>
      <c r="C604" s="245" t="s">
        <v>912</v>
      </c>
      <c r="D604" s="245" t="s">
        <v>186</v>
      </c>
      <c r="E604" s="246" t="s">
        <v>913</v>
      </c>
      <c r="F604" s="247" t="s">
        <v>914</v>
      </c>
      <c r="G604" s="248" t="s">
        <v>296</v>
      </c>
      <c r="H604" s="249">
        <v>21.622</v>
      </c>
      <c r="I604" s="250"/>
      <c r="J604" s="251">
        <f>ROUND(I604*H604,2)</f>
        <v>0</v>
      </c>
      <c r="K604" s="247" t="s">
        <v>138</v>
      </c>
      <c r="L604" s="252"/>
      <c r="M604" s="253" t="s">
        <v>19</v>
      </c>
      <c r="N604" s="254" t="s">
        <v>42</v>
      </c>
      <c r="O604" s="86"/>
      <c r="P604" s="211">
        <f>O604*H604</f>
        <v>0</v>
      </c>
      <c r="Q604" s="211">
        <v>0.0015900000000000001</v>
      </c>
      <c r="R604" s="211">
        <f>Q604*H604</f>
        <v>0.034378980000000003</v>
      </c>
      <c r="S604" s="211">
        <v>0</v>
      </c>
      <c r="T604" s="212">
        <f>S604*H604</f>
        <v>0</v>
      </c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R604" s="213" t="s">
        <v>355</v>
      </c>
      <c r="AT604" s="213" t="s">
        <v>186</v>
      </c>
      <c r="AU604" s="213" t="s">
        <v>81</v>
      </c>
      <c r="AY604" s="19" t="s">
        <v>132</v>
      </c>
      <c r="BE604" s="214">
        <f>IF(N604="základní",J604,0)</f>
        <v>0</v>
      </c>
      <c r="BF604" s="214">
        <f>IF(N604="snížená",J604,0)</f>
        <v>0</v>
      </c>
      <c r="BG604" s="214">
        <f>IF(N604="zákl. přenesená",J604,0)</f>
        <v>0</v>
      </c>
      <c r="BH604" s="214">
        <f>IF(N604="sníž. přenesená",J604,0)</f>
        <v>0</v>
      </c>
      <c r="BI604" s="214">
        <f>IF(N604="nulová",J604,0)</f>
        <v>0</v>
      </c>
      <c r="BJ604" s="19" t="s">
        <v>79</v>
      </c>
      <c r="BK604" s="214">
        <f>ROUND(I604*H604,2)</f>
        <v>0</v>
      </c>
      <c r="BL604" s="19" t="s">
        <v>515</v>
      </c>
      <c r="BM604" s="213" t="s">
        <v>915</v>
      </c>
    </row>
    <row r="605" s="2" customFormat="1">
      <c r="A605" s="40"/>
      <c r="B605" s="41"/>
      <c r="C605" s="42"/>
      <c r="D605" s="215" t="s">
        <v>141</v>
      </c>
      <c r="E605" s="42"/>
      <c r="F605" s="216" t="s">
        <v>914</v>
      </c>
      <c r="G605" s="42"/>
      <c r="H605" s="42"/>
      <c r="I605" s="217"/>
      <c r="J605" s="42"/>
      <c r="K605" s="42"/>
      <c r="L605" s="46"/>
      <c r="M605" s="218"/>
      <c r="N605" s="219"/>
      <c r="O605" s="86"/>
      <c r="P605" s="86"/>
      <c r="Q605" s="86"/>
      <c r="R605" s="86"/>
      <c r="S605" s="86"/>
      <c r="T605" s="87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T605" s="19" t="s">
        <v>141</v>
      </c>
      <c r="AU605" s="19" t="s">
        <v>81</v>
      </c>
    </row>
    <row r="606" s="13" customFormat="1">
      <c r="A606" s="13"/>
      <c r="B606" s="223"/>
      <c r="C606" s="224"/>
      <c r="D606" s="215" t="s">
        <v>147</v>
      </c>
      <c r="E606" s="224"/>
      <c r="F606" s="226" t="s">
        <v>916</v>
      </c>
      <c r="G606" s="224"/>
      <c r="H606" s="227">
        <v>21.622</v>
      </c>
      <c r="I606" s="228"/>
      <c r="J606" s="224"/>
      <c r="K606" s="224"/>
      <c r="L606" s="229"/>
      <c r="M606" s="230"/>
      <c r="N606" s="231"/>
      <c r="O606" s="231"/>
      <c r="P606" s="231"/>
      <c r="Q606" s="231"/>
      <c r="R606" s="231"/>
      <c r="S606" s="231"/>
      <c r="T606" s="232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3" t="s">
        <v>147</v>
      </c>
      <c r="AU606" s="233" t="s">
        <v>81</v>
      </c>
      <c r="AV606" s="13" t="s">
        <v>81</v>
      </c>
      <c r="AW606" s="13" t="s">
        <v>4</v>
      </c>
      <c r="AX606" s="13" t="s">
        <v>79</v>
      </c>
      <c r="AY606" s="233" t="s">
        <v>132</v>
      </c>
    </row>
    <row r="607" s="2" customFormat="1" ht="16.5" customHeight="1">
      <c r="A607" s="40"/>
      <c r="B607" s="41"/>
      <c r="C607" s="202" t="s">
        <v>917</v>
      </c>
      <c r="D607" s="202" t="s">
        <v>134</v>
      </c>
      <c r="E607" s="203" t="s">
        <v>918</v>
      </c>
      <c r="F607" s="204" t="s">
        <v>919</v>
      </c>
      <c r="G607" s="205" t="s">
        <v>626</v>
      </c>
      <c r="H607" s="206">
        <v>1</v>
      </c>
      <c r="I607" s="207"/>
      <c r="J607" s="208">
        <f>ROUND(I607*H607,2)</f>
        <v>0</v>
      </c>
      <c r="K607" s="204" t="s">
        <v>19</v>
      </c>
      <c r="L607" s="46"/>
      <c r="M607" s="209" t="s">
        <v>19</v>
      </c>
      <c r="N607" s="210" t="s">
        <v>42</v>
      </c>
      <c r="O607" s="86"/>
      <c r="P607" s="211">
        <f>O607*H607</f>
        <v>0</v>
      </c>
      <c r="Q607" s="211">
        <v>2.0000000000000002E-05</v>
      </c>
      <c r="R607" s="211">
        <f>Q607*H607</f>
        <v>2.0000000000000002E-05</v>
      </c>
      <c r="S607" s="211">
        <v>0</v>
      </c>
      <c r="T607" s="212">
        <f>S607*H607</f>
        <v>0</v>
      </c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R607" s="213" t="s">
        <v>515</v>
      </c>
      <c r="AT607" s="213" t="s">
        <v>134</v>
      </c>
      <c r="AU607" s="213" t="s">
        <v>81</v>
      </c>
      <c r="AY607" s="19" t="s">
        <v>132</v>
      </c>
      <c r="BE607" s="214">
        <f>IF(N607="základní",J607,0)</f>
        <v>0</v>
      </c>
      <c r="BF607" s="214">
        <f>IF(N607="snížená",J607,0)</f>
        <v>0</v>
      </c>
      <c r="BG607" s="214">
        <f>IF(N607="zákl. přenesená",J607,0)</f>
        <v>0</v>
      </c>
      <c r="BH607" s="214">
        <f>IF(N607="sníž. přenesená",J607,0)</f>
        <v>0</v>
      </c>
      <c r="BI607" s="214">
        <f>IF(N607="nulová",J607,0)</f>
        <v>0</v>
      </c>
      <c r="BJ607" s="19" t="s">
        <v>79</v>
      </c>
      <c r="BK607" s="214">
        <f>ROUND(I607*H607,2)</f>
        <v>0</v>
      </c>
      <c r="BL607" s="19" t="s">
        <v>515</v>
      </c>
      <c r="BM607" s="213" t="s">
        <v>920</v>
      </c>
    </row>
    <row r="608" s="2" customFormat="1">
      <c r="A608" s="40"/>
      <c r="B608" s="41"/>
      <c r="C608" s="42"/>
      <c r="D608" s="215" t="s">
        <v>141</v>
      </c>
      <c r="E608" s="42"/>
      <c r="F608" s="216" t="s">
        <v>921</v>
      </c>
      <c r="G608" s="42"/>
      <c r="H608" s="42"/>
      <c r="I608" s="217"/>
      <c r="J608" s="42"/>
      <c r="K608" s="42"/>
      <c r="L608" s="46"/>
      <c r="M608" s="218"/>
      <c r="N608" s="219"/>
      <c r="O608" s="86"/>
      <c r="P608" s="86"/>
      <c r="Q608" s="86"/>
      <c r="R608" s="86"/>
      <c r="S608" s="86"/>
      <c r="T608" s="87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T608" s="19" t="s">
        <v>141</v>
      </c>
      <c r="AU608" s="19" t="s">
        <v>81</v>
      </c>
    </row>
    <row r="609" s="2" customFormat="1" ht="16.5" customHeight="1">
      <c r="A609" s="40"/>
      <c r="B609" s="41"/>
      <c r="C609" s="245" t="s">
        <v>922</v>
      </c>
      <c r="D609" s="245" t="s">
        <v>186</v>
      </c>
      <c r="E609" s="246" t="s">
        <v>923</v>
      </c>
      <c r="F609" s="247" t="s">
        <v>924</v>
      </c>
      <c r="G609" s="248" t="s">
        <v>925</v>
      </c>
      <c r="H609" s="249">
        <v>1</v>
      </c>
      <c r="I609" s="250"/>
      <c r="J609" s="251">
        <f>ROUND(I609*H609,2)</f>
        <v>0</v>
      </c>
      <c r="K609" s="247" t="s">
        <v>19</v>
      </c>
      <c r="L609" s="252"/>
      <c r="M609" s="253" t="s">
        <v>19</v>
      </c>
      <c r="N609" s="254" t="s">
        <v>42</v>
      </c>
      <c r="O609" s="86"/>
      <c r="P609" s="211">
        <f>O609*H609</f>
        <v>0</v>
      </c>
      <c r="Q609" s="211">
        <v>0</v>
      </c>
      <c r="R609" s="211">
        <f>Q609*H609</f>
        <v>0</v>
      </c>
      <c r="S609" s="211">
        <v>0</v>
      </c>
      <c r="T609" s="212">
        <f>S609*H609</f>
        <v>0</v>
      </c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R609" s="213" t="s">
        <v>355</v>
      </c>
      <c r="AT609" s="213" t="s">
        <v>186</v>
      </c>
      <c r="AU609" s="213" t="s">
        <v>81</v>
      </c>
      <c r="AY609" s="19" t="s">
        <v>132</v>
      </c>
      <c r="BE609" s="214">
        <f>IF(N609="základní",J609,0)</f>
        <v>0</v>
      </c>
      <c r="BF609" s="214">
        <f>IF(N609="snížená",J609,0)</f>
        <v>0</v>
      </c>
      <c r="BG609" s="214">
        <f>IF(N609="zákl. přenesená",J609,0)</f>
        <v>0</v>
      </c>
      <c r="BH609" s="214">
        <f>IF(N609="sníž. přenesená",J609,0)</f>
        <v>0</v>
      </c>
      <c r="BI609" s="214">
        <f>IF(N609="nulová",J609,0)</f>
        <v>0</v>
      </c>
      <c r="BJ609" s="19" t="s">
        <v>79</v>
      </c>
      <c r="BK609" s="214">
        <f>ROUND(I609*H609,2)</f>
        <v>0</v>
      </c>
      <c r="BL609" s="19" t="s">
        <v>515</v>
      </c>
      <c r="BM609" s="213" t="s">
        <v>926</v>
      </c>
    </row>
    <row r="610" s="2" customFormat="1">
      <c r="A610" s="40"/>
      <c r="B610" s="41"/>
      <c r="C610" s="42"/>
      <c r="D610" s="215" t="s">
        <v>141</v>
      </c>
      <c r="E610" s="42"/>
      <c r="F610" s="216" t="s">
        <v>924</v>
      </c>
      <c r="G610" s="42"/>
      <c r="H610" s="42"/>
      <c r="I610" s="217"/>
      <c r="J610" s="42"/>
      <c r="K610" s="42"/>
      <c r="L610" s="46"/>
      <c r="M610" s="218"/>
      <c r="N610" s="219"/>
      <c r="O610" s="86"/>
      <c r="P610" s="86"/>
      <c r="Q610" s="86"/>
      <c r="R610" s="86"/>
      <c r="S610" s="86"/>
      <c r="T610" s="87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T610" s="19" t="s">
        <v>141</v>
      </c>
      <c r="AU610" s="19" t="s">
        <v>81</v>
      </c>
    </row>
    <row r="611" s="2" customFormat="1" ht="16.5" customHeight="1">
      <c r="A611" s="40"/>
      <c r="B611" s="41"/>
      <c r="C611" s="202" t="s">
        <v>927</v>
      </c>
      <c r="D611" s="202" t="s">
        <v>134</v>
      </c>
      <c r="E611" s="203" t="s">
        <v>928</v>
      </c>
      <c r="F611" s="204" t="s">
        <v>929</v>
      </c>
      <c r="G611" s="205" t="s">
        <v>296</v>
      </c>
      <c r="H611" s="206">
        <v>250.328</v>
      </c>
      <c r="I611" s="207"/>
      <c r="J611" s="208">
        <f>ROUND(I611*H611,2)</f>
        <v>0</v>
      </c>
      <c r="K611" s="204" t="s">
        <v>138</v>
      </c>
      <c r="L611" s="46"/>
      <c r="M611" s="209" t="s">
        <v>19</v>
      </c>
      <c r="N611" s="210" t="s">
        <v>42</v>
      </c>
      <c r="O611" s="86"/>
      <c r="P611" s="211">
        <f>O611*H611</f>
        <v>0</v>
      </c>
      <c r="Q611" s="211">
        <v>2.0000000000000002E-05</v>
      </c>
      <c r="R611" s="211">
        <f>Q611*H611</f>
        <v>0.0050065600000000002</v>
      </c>
      <c r="S611" s="211">
        <v>0</v>
      </c>
      <c r="T611" s="212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3" t="s">
        <v>515</v>
      </c>
      <c r="AT611" s="213" t="s">
        <v>134</v>
      </c>
      <c r="AU611" s="213" t="s">
        <v>81</v>
      </c>
      <c r="AY611" s="19" t="s">
        <v>132</v>
      </c>
      <c r="BE611" s="214">
        <f>IF(N611="základní",J611,0)</f>
        <v>0</v>
      </c>
      <c r="BF611" s="214">
        <f>IF(N611="snížená",J611,0)</f>
        <v>0</v>
      </c>
      <c r="BG611" s="214">
        <f>IF(N611="zákl. přenesená",J611,0)</f>
        <v>0</v>
      </c>
      <c r="BH611" s="214">
        <f>IF(N611="sníž. přenesená",J611,0)</f>
        <v>0</v>
      </c>
      <c r="BI611" s="214">
        <f>IF(N611="nulová",J611,0)</f>
        <v>0</v>
      </c>
      <c r="BJ611" s="19" t="s">
        <v>79</v>
      </c>
      <c r="BK611" s="214">
        <f>ROUND(I611*H611,2)</f>
        <v>0</v>
      </c>
      <c r="BL611" s="19" t="s">
        <v>515</v>
      </c>
      <c r="BM611" s="213" t="s">
        <v>930</v>
      </c>
    </row>
    <row r="612" s="2" customFormat="1">
      <c r="A612" s="40"/>
      <c r="B612" s="41"/>
      <c r="C612" s="42"/>
      <c r="D612" s="215" t="s">
        <v>141</v>
      </c>
      <c r="E612" s="42"/>
      <c r="F612" s="216" t="s">
        <v>931</v>
      </c>
      <c r="G612" s="42"/>
      <c r="H612" s="42"/>
      <c r="I612" s="217"/>
      <c r="J612" s="42"/>
      <c r="K612" s="42"/>
      <c r="L612" s="46"/>
      <c r="M612" s="218"/>
      <c r="N612" s="219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141</v>
      </c>
      <c r="AU612" s="19" t="s">
        <v>81</v>
      </c>
    </row>
    <row r="613" s="2" customFormat="1">
      <c r="A613" s="40"/>
      <c r="B613" s="41"/>
      <c r="C613" s="42"/>
      <c r="D613" s="220" t="s">
        <v>143</v>
      </c>
      <c r="E613" s="42"/>
      <c r="F613" s="221" t="s">
        <v>932</v>
      </c>
      <c r="G613" s="42"/>
      <c r="H613" s="42"/>
      <c r="I613" s="217"/>
      <c r="J613" s="42"/>
      <c r="K613" s="42"/>
      <c r="L613" s="46"/>
      <c r="M613" s="218"/>
      <c r="N613" s="219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143</v>
      </c>
      <c r="AU613" s="19" t="s">
        <v>81</v>
      </c>
    </row>
    <row r="614" s="13" customFormat="1">
      <c r="A614" s="13"/>
      <c r="B614" s="223"/>
      <c r="C614" s="224"/>
      <c r="D614" s="215" t="s">
        <v>147</v>
      </c>
      <c r="E614" s="225" t="s">
        <v>19</v>
      </c>
      <c r="F614" s="226" t="s">
        <v>933</v>
      </c>
      <c r="G614" s="224"/>
      <c r="H614" s="227">
        <v>94.450000000000003</v>
      </c>
      <c r="I614" s="228"/>
      <c r="J614" s="224"/>
      <c r="K614" s="224"/>
      <c r="L614" s="229"/>
      <c r="M614" s="230"/>
      <c r="N614" s="231"/>
      <c r="O614" s="231"/>
      <c r="P614" s="231"/>
      <c r="Q614" s="231"/>
      <c r="R614" s="231"/>
      <c r="S614" s="231"/>
      <c r="T614" s="232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3" t="s">
        <v>147</v>
      </c>
      <c r="AU614" s="233" t="s">
        <v>81</v>
      </c>
      <c r="AV614" s="13" t="s">
        <v>81</v>
      </c>
      <c r="AW614" s="13" t="s">
        <v>32</v>
      </c>
      <c r="AX614" s="13" t="s">
        <v>71</v>
      </c>
      <c r="AY614" s="233" t="s">
        <v>132</v>
      </c>
    </row>
    <row r="615" s="13" customFormat="1">
      <c r="A615" s="13"/>
      <c r="B615" s="223"/>
      <c r="C615" s="224"/>
      <c r="D615" s="215" t="s">
        <v>147</v>
      </c>
      <c r="E615" s="225" t="s">
        <v>19</v>
      </c>
      <c r="F615" s="226" t="s">
        <v>934</v>
      </c>
      <c r="G615" s="224"/>
      <c r="H615" s="227">
        <v>28.475999999999999</v>
      </c>
      <c r="I615" s="228"/>
      <c r="J615" s="224"/>
      <c r="K615" s="224"/>
      <c r="L615" s="229"/>
      <c r="M615" s="230"/>
      <c r="N615" s="231"/>
      <c r="O615" s="231"/>
      <c r="P615" s="231"/>
      <c r="Q615" s="231"/>
      <c r="R615" s="231"/>
      <c r="S615" s="231"/>
      <c r="T615" s="232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33" t="s">
        <v>147</v>
      </c>
      <c r="AU615" s="233" t="s">
        <v>81</v>
      </c>
      <c r="AV615" s="13" t="s">
        <v>81</v>
      </c>
      <c r="AW615" s="13" t="s">
        <v>32</v>
      </c>
      <c r="AX615" s="13" t="s">
        <v>71</v>
      </c>
      <c r="AY615" s="233" t="s">
        <v>132</v>
      </c>
    </row>
    <row r="616" s="13" customFormat="1">
      <c r="A616" s="13"/>
      <c r="B616" s="223"/>
      <c r="C616" s="224"/>
      <c r="D616" s="215" t="s">
        <v>147</v>
      </c>
      <c r="E616" s="225" t="s">
        <v>19</v>
      </c>
      <c r="F616" s="226" t="s">
        <v>935</v>
      </c>
      <c r="G616" s="224"/>
      <c r="H616" s="227">
        <v>99</v>
      </c>
      <c r="I616" s="228"/>
      <c r="J616" s="224"/>
      <c r="K616" s="224"/>
      <c r="L616" s="229"/>
      <c r="M616" s="230"/>
      <c r="N616" s="231"/>
      <c r="O616" s="231"/>
      <c r="P616" s="231"/>
      <c r="Q616" s="231"/>
      <c r="R616" s="231"/>
      <c r="S616" s="231"/>
      <c r="T616" s="23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3" t="s">
        <v>147</v>
      </c>
      <c r="AU616" s="233" t="s">
        <v>81</v>
      </c>
      <c r="AV616" s="13" t="s">
        <v>81</v>
      </c>
      <c r="AW616" s="13" t="s">
        <v>32</v>
      </c>
      <c r="AX616" s="13" t="s">
        <v>71</v>
      </c>
      <c r="AY616" s="233" t="s">
        <v>132</v>
      </c>
    </row>
    <row r="617" s="13" customFormat="1">
      <c r="A617" s="13"/>
      <c r="B617" s="223"/>
      <c r="C617" s="224"/>
      <c r="D617" s="215" t="s">
        <v>147</v>
      </c>
      <c r="E617" s="225" t="s">
        <v>19</v>
      </c>
      <c r="F617" s="226" t="s">
        <v>936</v>
      </c>
      <c r="G617" s="224"/>
      <c r="H617" s="227">
        <v>28.402000000000001</v>
      </c>
      <c r="I617" s="228"/>
      <c r="J617" s="224"/>
      <c r="K617" s="224"/>
      <c r="L617" s="229"/>
      <c r="M617" s="230"/>
      <c r="N617" s="231"/>
      <c r="O617" s="231"/>
      <c r="P617" s="231"/>
      <c r="Q617" s="231"/>
      <c r="R617" s="231"/>
      <c r="S617" s="231"/>
      <c r="T617" s="232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3" t="s">
        <v>147</v>
      </c>
      <c r="AU617" s="233" t="s">
        <v>81</v>
      </c>
      <c r="AV617" s="13" t="s">
        <v>81</v>
      </c>
      <c r="AW617" s="13" t="s">
        <v>32</v>
      </c>
      <c r="AX617" s="13" t="s">
        <v>71</v>
      </c>
      <c r="AY617" s="233" t="s">
        <v>132</v>
      </c>
    </row>
    <row r="618" s="14" customFormat="1">
      <c r="A618" s="14"/>
      <c r="B618" s="234"/>
      <c r="C618" s="235"/>
      <c r="D618" s="215" t="s">
        <v>147</v>
      </c>
      <c r="E618" s="236" t="s">
        <v>19</v>
      </c>
      <c r="F618" s="237" t="s">
        <v>150</v>
      </c>
      <c r="G618" s="235"/>
      <c r="H618" s="238">
        <v>250.328</v>
      </c>
      <c r="I618" s="239"/>
      <c r="J618" s="235"/>
      <c r="K618" s="235"/>
      <c r="L618" s="240"/>
      <c r="M618" s="241"/>
      <c r="N618" s="242"/>
      <c r="O618" s="242"/>
      <c r="P618" s="242"/>
      <c r="Q618" s="242"/>
      <c r="R618" s="242"/>
      <c r="S618" s="242"/>
      <c r="T618" s="243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4" t="s">
        <v>147</v>
      </c>
      <c r="AU618" s="244" t="s">
        <v>81</v>
      </c>
      <c r="AV618" s="14" t="s">
        <v>139</v>
      </c>
      <c r="AW618" s="14" t="s">
        <v>32</v>
      </c>
      <c r="AX618" s="14" t="s">
        <v>79</v>
      </c>
      <c r="AY618" s="244" t="s">
        <v>132</v>
      </c>
    </row>
    <row r="619" s="2" customFormat="1" ht="16.5" customHeight="1">
      <c r="A619" s="40"/>
      <c r="B619" s="41"/>
      <c r="C619" s="245" t="s">
        <v>937</v>
      </c>
      <c r="D619" s="245" t="s">
        <v>186</v>
      </c>
      <c r="E619" s="246" t="s">
        <v>938</v>
      </c>
      <c r="F619" s="247" t="s">
        <v>939</v>
      </c>
      <c r="G619" s="248" t="s">
        <v>296</v>
      </c>
      <c r="H619" s="249">
        <v>270.35399999999998</v>
      </c>
      <c r="I619" s="250"/>
      <c r="J619" s="251">
        <f>ROUND(I619*H619,2)</f>
        <v>0</v>
      </c>
      <c r="K619" s="247" t="s">
        <v>138</v>
      </c>
      <c r="L619" s="252"/>
      <c r="M619" s="253" t="s">
        <v>19</v>
      </c>
      <c r="N619" s="254" t="s">
        <v>42</v>
      </c>
      <c r="O619" s="86"/>
      <c r="P619" s="211">
        <f>O619*H619</f>
        <v>0</v>
      </c>
      <c r="Q619" s="211">
        <v>0.00133</v>
      </c>
      <c r="R619" s="211">
        <f>Q619*H619</f>
        <v>0.35957081999999996</v>
      </c>
      <c r="S619" s="211">
        <v>0</v>
      </c>
      <c r="T619" s="212">
        <f>S619*H619</f>
        <v>0</v>
      </c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R619" s="213" t="s">
        <v>355</v>
      </c>
      <c r="AT619" s="213" t="s">
        <v>186</v>
      </c>
      <c r="AU619" s="213" t="s">
        <v>81</v>
      </c>
      <c r="AY619" s="19" t="s">
        <v>132</v>
      </c>
      <c r="BE619" s="214">
        <f>IF(N619="základní",J619,0)</f>
        <v>0</v>
      </c>
      <c r="BF619" s="214">
        <f>IF(N619="snížená",J619,0)</f>
        <v>0</v>
      </c>
      <c r="BG619" s="214">
        <f>IF(N619="zákl. přenesená",J619,0)</f>
        <v>0</v>
      </c>
      <c r="BH619" s="214">
        <f>IF(N619="sníž. přenesená",J619,0)</f>
        <v>0</v>
      </c>
      <c r="BI619" s="214">
        <f>IF(N619="nulová",J619,0)</f>
        <v>0</v>
      </c>
      <c r="BJ619" s="19" t="s">
        <v>79</v>
      </c>
      <c r="BK619" s="214">
        <f>ROUND(I619*H619,2)</f>
        <v>0</v>
      </c>
      <c r="BL619" s="19" t="s">
        <v>515</v>
      </c>
      <c r="BM619" s="213" t="s">
        <v>940</v>
      </c>
    </row>
    <row r="620" s="2" customFormat="1">
      <c r="A620" s="40"/>
      <c r="B620" s="41"/>
      <c r="C620" s="42"/>
      <c r="D620" s="215" t="s">
        <v>141</v>
      </c>
      <c r="E620" s="42"/>
      <c r="F620" s="216" t="s">
        <v>939</v>
      </c>
      <c r="G620" s="42"/>
      <c r="H620" s="42"/>
      <c r="I620" s="217"/>
      <c r="J620" s="42"/>
      <c r="K620" s="42"/>
      <c r="L620" s="46"/>
      <c r="M620" s="218"/>
      <c r="N620" s="219"/>
      <c r="O620" s="86"/>
      <c r="P620" s="86"/>
      <c r="Q620" s="86"/>
      <c r="R620" s="86"/>
      <c r="S620" s="86"/>
      <c r="T620" s="87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T620" s="19" t="s">
        <v>141</v>
      </c>
      <c r="AU620" s="19" t="s">
        <v>81</v>
      </c>
    </row>
    <row r="621" s="13" customFormat="1">
      <c r="A621" s="13"/>
      <c r="B621" s="223"/>
      <c r="C621" s="224"/>
      <c r="D621" s="215" t="s">
        <v>147</v>
      </c>
      <c r="E621" s="224"/>
      <c r="F621" s="226" t="s">
        <v>941</v>
      </c>
      <c r="G621" s="224"/>
      <c r="H621" s="227">
        <v>270.35399999999998</v>
      </c>
      <c r="I621" s="228"/>
      <c r="J621" s="224"/>
      <c r="K621" s="224"/>
      <c r="L621" s="229"/>
      <c r="M621" s="230"/>
      <c r="N621" s="231"/>
      <c r="O621" s="231"/>
      <c r="P621" s="231"/>
      <c r="Q621" s="231"/>
      <c r="R621" s="231"/>
      <c r="S621" s="231"/>
      <c r="T621" s="232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3" t="s">
        <v>147</v>
      </c>
      <c r="AU621" s="233" t="s">
        <v>81</v>
      </c>
      <c r="AV621" s="13" t="s">
        <v>81</v>
      </c>
      <c r="AW621" s="13" t="s">
        <v>4</v>
      </c>
      <c r="AX621" s="13" t="s">
        <v>79</v>
      </c>
      <c r="AY621" s="233" t="s">
        <v>132</v>
      </c>
    </row>
    <row r="622" s="2" customFormat="1" ht="16.5" customHeight="1">
      <c r="A622" s="40"/>
      <c r="B622" s="41"/>
      <c r="C622" s="202" t="s">
        <v>942</v>
      </c>
      <c r="D622" s="202" t="s">
        <v>134</v>
      </c>
      <c r="E622" s="203" t="s">
        <v>943</v>
      </c>
      <c r="F622" s="204" t="s">
        <v>944</v>
      </c>
      <c r="G622" s="205" t="s">
        <v>180</v>
      </c>
      <c r="H622" s="206">
        <v>5</v>
      </c>
      <c r="I622" s="207"/>
      <c r="J622" s="208">
        <f>ROUND(I622*H622,2)</f>
        <v>0</v>
      </c>
      <c r="K622" s="204" t="s">
        <v>138</v>
      </c>
      <c r="L622" s="46"/>
      <c r="M622" s="209" t="s">
        <v>19</v>
      </c>
      <c r="N622" s="210" t="s">
        <v>42</v>
      </c>
      <c r="O622" s="86"/>
      <c r="P622" s="211">
        <f>O622*H622</f>
        <v>0</v>
      </c>
      <c r="Q622" s="211">
        <v>0</v>
      </c>
      <c r="R622" s="211">
        <f>Q622*H622</f>
        <v>0</v>
      </c>
      <c r="S622" s="211">
        <v>0</v>
      </c>
      <c r="T622" s="212">
        <f>S622*H622</f>
        <v>0</v>
      </c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R622" s="213" t="s">
        <v>515</v>
      </c>
      <c r="AT622" s="213" t="s">
        <v>134</v>
      </c>
      <c r="AU622" s="213" t="s">
        <v>81</v>
      </c>
      <c r="AY622" s="19" t="s">
        <v>132</v>
      </c>
      <c r="BE622" s="214">
        <f>IF(N622="základní",J622,0)</f>
        <v>0</v>
      </c>
      <c r="BF622" s="214">
        <f>IF(N622="snížená",J622,0)</f>
        <v>0</v>
      </c>
      <c r="BG622" s="214">
        <f>IF(N622="zákl. přenesená",J622,0)</f>
        <v>0</v>
      </c>
      <c r="BH622" s="214">
        <f>IF(N622="sníž. přenesená",J622,0)</f>
        <v>0</v>
      </c>
      <c r="BI622" s="214">
        <f>IF(N622="nulová",J622,0)</f>
        <v>0</v>
      </c>
      <c r="BJ622" s="19" t="s">
        <v>79</v>
      </c>
      <c r="BK622" s="214">
        <f>ROUND(I622*H622,2)</f>
        <v>0</v>
      </c>
      <c r="BL622" s="19" t="s">
        <v>515</v>
      </c>
      <c r="BM622" s="213" t="s">
        <v>945</v>
      </c>
    </row>
    <row r="623" s="2" customFormat="1">
      <c r="A623" s="40"/>
      <c r="B623" s="41"/>
      <c r="C623" s="42"/>
      <c r="D623" s="215" t="s">
        <v>141</v>
      </c>
      <c r="E623" s="42"/>
      <c r="F623" s="216" t="s">
        <v>946</v>
      </c>
      <c r="G623" s="42"/>
      <c r="H623" s="42"/>
      <c r="I623" s="217"/>
      <c r="J623" s="42"/>
      <c r="K623" s="42"/>
      <c r="L623" s="46"/>
      <c r="M623" s="218"/>
      <c r="N623" s="219"/>
      <c r="O623" s="86"/>
      <c r="P623" s="86"/>
      <c r="Q623" s="86"/>
      <c r="R623" s="86"/>
      <c r="S623" s="86"/>
      <c r="T623" s="87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T623" s="19" t="s">
        <v>141</v>
      </c>
      <c r="AU623" s="19" t="s">
        <v>81</v>
      </c>
    </row>
    <row r="624" s="2" customFormat="1">
      <c r="A624" s="40"/>
      <c r="B624" s="41"/>
      <c r="C624" s="42"/>
      <c r="D624" s="220" t="s">
        <v>143</v>
      </c>
      <c r="E624" s="42"/>
      <c r="F624" s="221" t="s">
        <v>947</v>
      </c>
      <c r="G624" s="42"/>
      <c r="H624" s="42"/>
      <c r="I624" s="217"/>
      <c r="J624" s="42"/>
      <c r="K624" s="42"/>
      <c r="L624" s="46"/>
      <c r="M624" s="218"/>
      <c r="N624" s="219"/>
      <c r="O624" s="86"/>
      <c r="P624" s="86"/>
      <c r="Q624" s="86"/>
      <c r="R624" s="86"/>
      <c r="S624" s="86"/>
      <c r="T624" s="87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T624" s="19" t="s">
        <v>143</v>
      </c>
      <c r="AU624" s="19" t="s">
        <v>81</v>
      </c>
    </row>
    <row r="625" s="13" customFormat="1">
      <c r="A625" s="13"/>
      <c r="B625" s="223"/>
      <c r="C625" s="224"/>
      <c r="D625" s="215" t="s">
        <v>147</v>
      </c>
      <c r="E625" s="225" t="s">
        <v>19</v>
      </c>
      <c r="F625" s="226" t="s">
        <v>948</v>
      </c>
      <c r="G625" s="224"/>
      <c r="H625" s="227">
        <v>3</v>
      </c>
      <c r="I625" s="228"/>
      <c r="J625" s="224"/>
      <c r="K625" s="224"/>
      <c r="L625" s="229"/>
      <c r="M625" s="230"/>
      <c r="N625" s="231"/>
      <c r="O625" s="231"/>
      <c r="P625" s="231"/>
      <c r="Q625" s="231"/>
      <c r="R625" s="231"/>
      <c r="S625" s="231"/>
      <c r="T625" s="232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3" t="s">
        <v>147</v>
      </c>
      <c r="AU625" s="233" t="s">
        <v>81</v>
      </c>
      <c r="AV625" s="13" t="s">
        <v>81</v>
      </c>
      <c r="AW625" s="13" t="s">
        <v>32</v>
      </c>
      <c r="AX625" s="13" t="s">
        <v>71</v>
      </c>
      <c r="AY625" s="233" t="s">
        <v>132</v>
      </c>
    </row>
    <row r="626" s="13" customFormat="1">
      <c r="A626" s="13"/>
      <c r="B626" s="223"/>
      <c r="C626" s="224"/>
      <c r="D626" s="215" t="s">
        <v>147</v>
      </c>
      <c r="E626" s="225" t="s">
        <v>19</v>
      </c>
      <c r="F626" s="226" t="s">
        <v>949</v>
      </c>
      <c r="G626" s="224"/>
      <c r="H626" s="227">
        <v>2</v>
      </c>
      <c r="I626" s="228"/>
      <c r="J626" s="224"/>
      <c r="K626" s="224"/>
      <c r="L626" s="229"/>
      <c r="M626" s="230"/>
      <c r="N626" s="231"/>
      <c r="O626" s="231"/>
      <c r="P626" s="231"/>
      <c r="Q626" s="231"/>
      <c r="R626" s="231"/>
      <c r="S626" s="231"/>
      <c r="T626" s="232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33" t="s">
        <v>147</v>
      </c>
      <c r="AU626" s="233" t="s">
        <v>81</v>
      </c>
      <c r="AV626" s="13" t="s">
        <v>81</v>
      </c>
      <c r="AW626" s="13" t="s">
        <v>32</v>
      </c>
      <c r="AX626" s="13" t="s">
        <v>71</v>
      </c>
      <c r="AY626" s="233" t="s">
        <v>132</v>
      </c>
    </row>
    <row r="627" s="14" customFormat="1">
      <c r="A627" s="14"/>
      <c r="B627" s="234"/>
      <c r="C627" s="235"/>
      <c r="D627" s="215" t="s">
        <v>147</v>
      </c>
      <c r="E627" s="236" t="s">
        <v>19</v>
      </c>
      <c r="F627" s="237" t="s">
        <v>150</v>
      </c>
      <c r="G627" s="235"/>
      <c r="H627" s="238">
        <v>5</v>
      </c>
      <c r="I627" s="239"/>
      <c r="J627" s="235"/>
      <c r="K627" s="235"/>
      <c r="L627" s="240"/>
      <c r="M627" s="241"/>
      <c r="N627" s="242"/>
      <c r="O627" s="242"/>
      <c r="P627" s="242"/>
      <c r="Q627" s="242"/>
      <c r="R627" s="242"/>
      <c r="S627" s="242"/>
      <c r="T627" s="243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44" t="s">
        <v>147</v>
      </c>
      <c r="AU627" s="244" t="s">
        <v>81</v>
      </c>
      <c r="AV627" s="14" t="s">
        <v>139</v>
      </c>
      <c r="AW627" s="14" t="s">
        <v>32</v>
      </c>
      <c r="AX627" s="14" t="s">
        <v>79</v>
      </c>
      <c r="AY627" s="244" t="s">
        <v>132</v>
      </c>
    </row>
    <row r="628" s="2" customFormat="1" ht="16.5" customHeight="1">
      <c r="A628" s="40"/>
      <c r="B628" s="41"/>
      <c r="C628" s="245" t="s">
        <v>950</v>
      </c>
      <c r="D628" s="245" t="s">
        <v>186</v>
      </c>
      <c r="E628" s="246" t="s">
        <v>951</v>
      </c>
      <c r="F628" s="247" t="s">
        <v>952</v>
      </c>
      <c r="G628" s="248" t="s">
        <v>180</v>
      </c>
      <c r="H628" s="249">
        <v>1</v>
      </c>
      <c r="I628" s="250"/>
      <c r="J628" s="251">
        <f>ROUND(I628*H628,2)</f>
        <v>0</v>
      </c>
      <c r="K628" s="247" t="s">
        <v>138</v>
      </c>
      <c r="L628" s="252"/>
      <c r="M628" s="253" t="s">
        <v>19</v>
      </c>
      <c r="N628" s="254" t="s">
        <v>42</v>
      </c>
      <c r="O628" s="86"/>
      <c r="P628" s="211">
        <f>O628*H628</f>
        <v>0</v>
      </c>
      <c r="Q628" s="211">
        <v>5.0000000000000002E-05</v>
      </c>
      <c r="R628" s="211">
        <f>Q628*H628</f>
        <v>5.0000000000000002E-05</v>
      </c>
      <c r="S628" s="211">
        <v>0</v>
      </c>
      <c r="T628" s="212">
        <f>S628*H628</f>
        <v>0</v>
      </c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R628" s="213" t="s">
        <v>355</v>
      </c>
      <c r="AT628" s="213" t="s">
        <v>186</v>
      </c>
      <c r="AU628" s="213" t="s">
        <v>81</v>
      </c>
      <c r="AY628" s="19" t="s">
        <v>132</v>
      </c>
      <c r="BE628" s="214">
        <f>IF(N628="základní",J628,0)</f>
        <v>0</v>
      </c>
      <c r="BF628" s="214">
        <f>IF(N628="snížená",J628,0)</f>
        <v>0</v>
      </c>
      <c r="BG628" s="214">
        <f>IF(N628="zákl. přenesená",J628,0)</f>
        <v>0</v>
      </c>
      <c r="BH628" s="214">
        <f>IF(N628="sníž. přenesená",J628,0)</f>
        <v>0</v>
      </c>
      <c r="BI628" s="214">
        <f>IF(N628="nulová",J628,0)</f>
        <v>0</v>
      </c>
      <c r="BJ628" s="19" t="s">
        <v>79</v>
      </c>
      <c r="BK628" s="214">
        <f>ROUND(I628*H628,2)</f>
        <v>0</v>
      </c>
      <c r="BL628" s="19" t="s">
        <v>515</v>
      </c>
      <c r="BM628" s="213" t="s">
        <v>953</v>
      </c>
    </row>
    <row r="629" s="2" customFormat="1">
      <c r="A629" s="40"/>
      <c r="B629" s="41"/>
      <c r="C629" s="42"/>
      <c r="D629" s="215" t="s">
        <v>141</v>
      </c>
      <c r="E629" s="42"/>
      <c r="F629" s="216" t="s">
        <v>952</v>
      </c>
      <c r="G629" s="42"/>
      <c r="H629" s="42"/>
      <c r="I629" s="217"/>
      <c r="J629" s="42"/>
      <c r="K629" s="42"/>
      <c r="L629" s="46"/>
      <c r="M629" s="218"/>
      <c r="N629" s="219"/>
      <c r="O629" s="86"/>
      <c r="P629" s="86"/>
      <c r="Q629" s="86"/>
      <c r="R629" s="86"/>
      <c r="S629" s="86"/>
      <c r="T629" s="87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T629" s="19" t="s">
        <v>141</v>
      </c>
      <c r="AU629" s="19" t="s">
        <v>81</v>
      </c>
    </row>
    <row r="630" s="2" customFormat="1" ht="16.5" customHeight="1">
      <c r="A630" s="40"/>
      <c r="B630" s="41"/>
      <c r="C630" s="245" t="s">
        <v>954</v>
      </c>
      <c r="D630" s="245" t="s">
        <v>186</v>
      </c>
      <c r="E630" s="246" t="s">
        <v>955</v>
      </c>
      <c r="F630" s="247" t="s">
        <v>956</v>
      </c>
      <c r="G630" s="248" t="s">
        <v>180</v>
      </c>
      <c r="H630" s="249">
        <v>1</v>
      </c>
      <c r="I630" s="250"/>
      <c r="J630" s="251">
        <f>ROUND(I630*H630,2)</f>
        <v>0</v>
      </c>
      <c r="K630" s="247" t="s">
        <v>138</v>
      </c>
      <c r="L630" s="252"/>
      <c r="M630" s="253" t="s">
        <v>19</v>
      </c>
      <c r="N630" s="254" t="s">
        <v>42</v>
      </c>
      <c r="O630" s="86"/>
      <c r="P630" s="211">
        <f>O630*H630</f>
        <v>0</v>
      </c>
      <c r="Q630" s="211">
        <v>5.0000000000000002E-05</v>
      </c>
      <c r="R630" s="211">
        <f>Q630*H630</f>
        <v>5.0000000000000002E-05</v>
      </c>
      <c r="S630" s="211">
        <v>0</v>
      </c>
      <c r="T630" s="212">
        <f>S630*H630</f>
        <v>0</v>
      </c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R630" s="213" t="s">
        <v>355</v>
      </c>
      <c r="AT630" s="213" t="s">
        <v>186</v>
      </c>
      <c r="AU630" s="213" t="s">
        <v>81</v>
      </c>
      <c r="AY630" s="19" t="s">
        <v>132</v>
      </c>
      <c r="BE630" s="214">
        <f>IF(N630="základní",J630,0)</f>
        <v>0</v>
      </c>
      <c r="BF630" s="214">
        <f>IF(N630="snížená",J630,0)</f>
        <v>0</v>
      </c>
      <c r="BG630" s="214">
        <f>IF(N630="zákl. přenesená",J630,0)</f>
        <v>0</v>
      </c>
      <c r="BH630" s="214">
        <f>IF(N630="sníž. přenesená",J630,0)</f>
        <v>0</v>
      </c>
      <c r="BI630" s="214">
        <f>IF(N630="nulová",J630,0)</f>
        <v>0</v>
      </c>
      <c r="BJ630" s="19" t="s">
        <v>79</v>
      </c>
      <c r="BK630" s="214">
        <f>ROUND(I630*H630,2)</f>
        <v>0</v>
      </c>
      <c r="BL630" s="19" t="s">
        <v>515</v>
      </c>
      <c r="BM630" s="213" t="s">
        <v>957</v>
      </c>
    </row>
    <row r="631" s="2" customFormat="1">
      <c r="A631" s="40"/>
      <c r="B631" s="41"/>
      <c r="C631" s="42"/>
      <c r="D631" s="215" t="s">
        <v>141</v>
      </c>
      <c r="E631" s="42"/>
      <c r="F631" s="216" t="s">
        <v>956</v>
      </c>
      <c r="G631" s="42"/>
      <c r="H631" s="42"/>
      <c r="I631" s="217"/>
      <c r="J631" s="42"/>
      <c r="K631" s="42"/>
      <c r="L631" s="46"/>
      <c r="M631" s="218"/>
      <c r="N631" s="219"/>
      <c r="O631" s="86"/>
      <c r="P631" s="86"/>
      <c r="Q631" s="86"/>
      <c r="R631" s="86"/>
      <c r="S631" s="86"/>
      <c r="T631" s="87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T631" s="19" t="s">
        <v>141</v>
      </c>
      <c r="AU631" s="19" t="s">
        <v>81</v>
      </c>
    </row>
    <row r="632" s="2" customFormat="1" ht="16.5" customHeight="1">
      <c r="A632" s="40"/>
      <c r="B632" s="41"/>
      <c r="C632" s="245" t="s">
        <v>958</v>
      </c>
      <c r="D632" s="245" t="s">
        <v>186</v>
      </c>
      <c r="E632" s="246" t="s">
        <v>959</v>
      </c>
      <c r="F632" s="247" t="s">
        <v>960</v>
      </c>
      <c r="G632" s="248" t="s">
        <v>180</v>
      </c>
      <c r="H632" s="249">
        <v>10</v>
      </c>
      <c r="I632" s="250"/>
      <c r="J632" s="251">
        <f>ROUND(I632*H632,2)</f>
        <v>0</v>
      </c>
      <c r="K632" s="247" t="s">
        <v>138</v>
      </c>
      <c r="L632" s="252"/>
      <c r="M632" s="253" t="s">
        <v>19</v>
      </c>
      <c r="N632" s="254" t="s">
        <v>42</v>
      </c>
      <c r="O632" s="86"/>
      <c r="P632" s="211">
        <f>O632*H632</f>
        <v>0</v>
      </c>
      <c r="Q632" s="211">
        <v>0.00048999999999999998</v>
      </c>
      <c r="R632" s="211">
        <f>Q632*H632</f>
        <v>0.0048999999999999998</v>
      </c>
      <c r="S632" s="211">
        <v>0</v>
      </c>
      <c r="T632" s="212">
        <f>S632*H632</f>
        <v>0</v>
      </c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R632" s="213" t="s">
        <v>355</v>
      </c>
      <c r="AT632" s="213" t="s">
        <v>186</v>
      </c>
      <c r="AU632" s="213" t="s">
        <v>81</v>
      </c>
      <c r="AY632" s="19" t="s">
        <v>132</v>
      </c>
      <c r="BE632" s="214">
        <f>IF(N632="základní",J632,0)</f>
        <v>0</v>
      </c>
      <c r="BF632" s="214">
        <f>IF(N632="snížená",J632,0)</f>
        <v>0</v>
      </c>
      <c r="BG632" s="214">
        <f>IF(N632="zákl. přenesená",J632,0)</f>
        <v>0</v>
      </c>
      <c r="BH632" s="214">
        <f>IF(N632="sníž. přenesená",J632,0)</f>
        <v>0</v>
      </c>
      <c r="BI632" s="214">
        <f>IF(N632="nulová",J632,0)</f>
        <v>0</v>
      </c>
      <c r="BJ632" s="19" t="s">
        <v>79</v>
      </c>
      <c r="BK632" s="214">
        <f>ROUND(I632*H632,2)</f>
        <v>0</v>
      </c>
      <c r="BL632" s="19" t="s">
        <v>515</v>
      </c>
      <c r="BM632" s="213" t="s">
        <v>961</v>
      </c>
    </row>
    <row r="633" s="2" customFormat="1">
      <c r="A633" s="40"/>
      <c r="B633" s="41"/>
      <c r="C633" s="42"/>
      <c r="D633" s="215" t="s">
        <v>141</v>
      </c>
      <c r="E633" s="42"/>
      <c r="F633" s="216" t="s">
        <v>960</v>
      </c>
      <c r="G633" s="42"/>
      <c r="H633" s="42"/>
      <c r="I633" s="217"/>
      <c r="J633" s="42"/>
      <c r="K633" s="42"/>
      <c r="L633" s="46"/>
      <c r="M633" s="218"/>
      <c r="N633" s="219"/>
      <c r="O633" s="86"/>
      <c r="P633" s="86"/>
      <c r="Q633" s="86"/>
      <c r="R633" s="86"/>
      <c r="S633" s="86"/>
      <c r="T633" s="87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T633" s="19" t="s">
        <v>141</v>
      </c>
      <c r="AU633" s="19" t="s">
        <v>81</v>
      </c>
    </row>
    <row r="634" s="2" customFormat="1" ht="16.5" customHeight="1">
      <c r="A634" s="40"/>
      <c r="B634" s="41"/>
      <c r="C634" s="245" t="s">
        <v>962</v>
      </c>
      <c r="D634" s="245" t="s">
        <v>186</v>
      </c>
      <c r="E634" s="246" t="s">
        <v>963</v>
      </c>
      <c r="F634" s="247" t="s">
        <v>964</v>
      </c>
      <c r="G634" s="248" t="s">
        <v>180</v>
      </c>
      <c r="H634" s="249">
        <v>1</v>
      </c>
      <c r="I634" s="250"/>
      <c r="J634" s="251">
        <f>ROUND(I634*H634,2)</f>
        <v>0</v>
      </c>
      <c r="K634" s="247" t="s">
        <v>138</v>
      </c>
      <c r="L634" s="252"/>
      <c r="M634" s="253" t="s">
        <v>19</v>
      </c>
      <c r="N634" s="254" t="s">
        <v>42</v>
      </c>
      <c r="O634" s="86"/>
      <c r="P634" s="211">
        <f>O634*H634</f>
        <v>0</v>
      </c>
      <c r="Q634" s="211">
        <v>0.00033</v>
      </c>
      <c r="R634" s="211">
        <f>Q634*H634</f>
        <v>0.00033</v>
      </c>
      <c r="S634" s="211">
        <v>0</v>
      </c>
      <c r="T634" s="212">
        <f>S634*H634</f>
        <v>0</v>
      </c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R634" s="213" t="s">
        <v>355</v>
      </c>
      <c r="AT634" s="213" t="s">
        <v>186</v>
      </c>
      <c r="AU634" s="213" t="s">
        <v>81</v>
      </c>
      <c r="AY634" s="19" t="s">
        <v>132</v>
      </c>
      <c r="BE634" s="214">
        <f>IF(N634="základní",J634,0)</f>
        <v>0</v>
      </c>
      <c r="BF634" s="214">
        <f>IF(N634="snížená",J634,0)</f>
        <v>0</v>
      </c>
      <c r="BG634" s="214">
        <f>IF(N634="zákl. přenesená",J634,0)</f>
        <v>0</v>
      </c>
      <c r="BH634" s="214">
        <f>IF(N634="sníž. přenesená",J634,0)</f>
        <v>0</v>
      </c>
      <c r="BI634" s="214">
        <f>IF(N634="nulová",J634,0)</f>
        <v>0</v>
      </c>
      <c r="BJ634" s="19" t="s">
        <v>79</v>
      </c>
      <c r="BK634" s="214">
        <f>ROUND(I634*H634,2)</f>
        <v>0</v>
      </c>
      <c r="BL634" s="19" t="s">
        <v>515</v>
      </c>
      <c r="BM634" s="213" t="s">
        <v>965</v>
      </c>
    </row>
    <row r="635" s="2" customFormat="1">
      <c r="A635" s="40"/>
      <c r="B635" s="41"/>
      <c r="C635" s="42"/>
      <c r="D635" s="215" t="s">
        <v>141</v>
      </c>
      <c r="E635" s="42"/>
      <c r="F635" s="216" t="s">
        <v>964</v>
      </c>
      <c r="G635" s="42"/>
      <c r="H635" s="42"/>
      <c r="I635" s="217"/>
      <c r="J635" s="42"/>
      <c r="K635" s="42"/>
      <c r="L635" s="46"/>
      <c r="M635" s="218"/>
      <c r="N635" s="219"/>
      <c r="O635" s="86"/>
      <c r="P635" s="86"/>
      <c r="Q635" s="86"/>
      <c r="R635" s="86"/>
      <c r="S635" s="86"/>
      <c r="T635" s="87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T635" s="19" t="s">
        <v>141</v>
      </c>
      <c r="AU635" s="19" t="s">
        <v>81</v>
      </c>
    </row>
    <row r="636" s="2" customFormat="1" ht="16.5" customHeight="1">
      <c r="A636" s="40"/>
      <c r="B636" s="41"/>
      <c r="C636" s="245" t="s">
        <v>966</v>
      </c>
      <c r="D636" s="245" t="s">
        <v>186</v>
      </c>
      <c r="E636" s="246" t="s">
        <v>967</v>
      </c>
      <c r="F636" s="247" t="s">
        <v>968</v>
      </c>
      <c r="G636" s="248" t="s">
        <v>180</v>
      </c>
      <c r="H636" s="249">
        <v>1</v>
      </c>
      <c r="I636" s="250"/>
      <c r="J636" s="251">
        <f>ROUND(I636*H636,2)</f>
        <v>0</v>
      </c>
      <c r="K636" s="247" t="s">
        <v>138</v>
      </c>
      <c r="L636" s="252"/>
      <c r="M636" s="253" t="s">
        <v>19</v>
      </c>
      <c r="N636" s="254" t="s">
        <v>42</v>
      </c>
      <c r="O636" s="86"/>
      <c r="P636" s="211">
        <f>O636*H636</f>
        <v>0</v>
      </c>
      <c r="Q636" s="211">
        <v>0.00025000000000000001</v>
      </c>
      <c r="R636" s="211">
        <f>Q636*H636</f>
        <v>0.00025000000000000001</v>
      </c>
      <c r="S636" s="211">
        <v>0</v>
      </c>
      <c r="T636" s="212">
        <f>S636*H636</f>
        <v>0</v>
      </c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R636" s="213" t="s">
        <v>355</v>
      </c>
      <c r="AT636" s="213" t="s">
        <v>186</v>
      </c>
      <c r="AU636" s="213" t="s">
        <v>81</v>
      </c>
      <c r="AY636" s="19" t="s">
        <v>132</v>
      </c>
      <c r="BE636" s="214">
        <f>IF(N636="základní",J636,0)</f>
        <v>0</v>
      </c>
      <c r="BF636" s="214">
        <f>IF(N636="snížená",J636,0)</f>
        <v>0</v>
      </c>
      <c r="BG636" s="214">
        <f>IF(N636="zákl. přenesená",J636,0)</f>
        <v>0</v>
      </c>
      <c r="BH636" s="214">
        <f>IF(N636="sníž. přenesená",J636,0)</f>
        <v>0</v>
      </c>
      <c r="BI636" s="214">
        <f>IF(N636="nulová",J636,0)</f>
        <v>0</v>
      </c>
      <c r="BJ636" s="19" t="s">
        <v>79</v>
      </c>
      <c r="BK636" s="214">
        <f>ROUND(I636*H636,2)</f>
        <v>0</v>
      </c>
      <c r="BL636" s="19" t="s">
        <v>515</v>
      </c>
      <c r="BM636" s="213" t="s">
        <v>969</v>
      </c>
    </row>
    <row r="637" s="2" customFormat="1">
      <c r="A637" s="40"/>
      <c r="B637" s="41"/>
      <c r="C637" s="42"/>
      <c r="D637" s="215" t="s">
        <v>141</v>
      </c>
      <c r="E637" s="42"/>
      <c r="F637" s="216" t="s">
        <v>968</v>
      </c>
      <c r="G637" s="42"/>
      <c r="H637" s="42"/>
      <c r="I637" s="217"/>
      <c r="J637" s="42"/>
      <c r="K637" s="42"/>
      <c r="L637" s="46"/>
      <c r="M637" s="218"/>
      <c r="N637" s="219"/>
      <c r="O637" s="86"/>
      <c r="P637" s="86"/>
      <c r="Q637" s="86"/>
      <c r="R637" s="86"/>
      <c r="S637" s="86"/>
      <c r="T637" s="87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T637" s="19" t="s">
        <v>141</v>
      </c>
      <c r="AU637" s="19" t="s">
        <v>81</v>
      </c>
    </row>
    <row r="638" s="2" customFormat="1" ht="16.5" customHeight="1">
      <c r="A638" s="40"/>
      <c r="B638" s="41"/>
      <c r="C638" s="245" t="s">
        <v>970</v>
      </c>
      <c r="D638" s="245" t="s">
        <v>186</v>
      </c>
      <c r="E638" s="246" t="s">
        <v>971</v>
      </c>
      <c r="F638" s="247" t="s">
        <v>972</v>
      </c>
      <c r="G638" s="248" t="s">
        <v>180</v>
      </c>
      <c r="H638" s="249">
        <v>1</v>
      </c>
      <c r="I638" s="250"/>
      <c r="J638" s="251">
        <f>ROUND(I638*H638,2)</f>
        <v>0</v>
      </c>
      <c r="K638" s="247" t="s">
        <v>138</v>
      </c>
      <c r="L638" s="252"/>
      <c r="M638" s="253" t="s">
        <v>19</v>
      </c>
      <c r="N638" s="254" t="s">
        <v>42</v>
      </c>
      <c r="O638" s="86"/>
      <c r="P638" s="211">
        <f>O638*H638</f>
        <v>0</v>
      </c>
      <c r="Q638" s="211">
        <v>0.00020000000000000001</v>
      </c>
      <c r="R638" s="211">
        <f>Q638*H638</f>
        <v>0.00020000000000000001</v>
      </c>
      <c r="S638" s="211">
        <v>0</v>
      </c>
      <c r="T638" s="212">
        <f>S638*H638</f>
        <v>0</v>
      </c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R638" s="213" t="s">
        <v>355</v>
      </c>
      <c r="AT638" s="213" t="s">
        <v>186</v>
      </c>
      <c r="AU638" s="213" t="s">
        <v>81</v>
      </c>
      <c r="AY638" s="19" t="s">
        <v>132</v>
      </c>
      <c r="BE638" s="214">
        <f>IF(N638="základní",J638,0)</f>
        <v>0</v>
      </c>
      <c r="BF638" s="214">
        <f>IF(N638="snížená",J638,0)</f>
        <v>0</v>
      </c>
      <c r="BG638" s="214">
        <f>IF(N638="zákl. přenesená",J638,0)</f>
        <v>0</v>
      </c>
      <c r="BH638" s="214">
        <f>IF(N638="sníž. přenesená",J638,0)</f>
        <v>0</v>
      </c>
      <c r="BI638" s="214">
        <f>IF(N638="nulová",J638,0)</f>
        <v>0</v>
      </c>
      <c r="BJ638" s="19" t="s">
        <v>79</v>
      </c>
      <c r="BK638" s="214">
        <f>ROUND(I638*H638,2)</f>
        <v>0</v>
      </c>
      <c r="BL638" s="19" t="s">
        <v>515</v>
      </c>
      <c r="BM638" s="213" t="s">
        <v>973</v>
      </c>
    </row>
    <row r="639" s="2" customFormat="1">
      <c r="A639" s="40"/>
      <c r="B639" s="41"/>
      <c r="C639" s="42"/>
      <c r="D639" s="215" t="s">
        <v>141</v>
      </c>
      <c r="E639" s="42"/>
      <c r="F639" s="216" t="s">
        <v>972</v>
      </c>
      <c r="G639" s="42"/>
      <c r="H639" s="42"/>
      <c r="I639" s="217"/>
      <c r="J639" s="42"/>
      <c r="K639" s="42"/>
      <c r="L639" s="46"/>
      <c r="M639" s="218"/>
      <c r="N639" s="219"/>
      <c r="O639" s="86"/>
      <c r="P639" s="86"/>
      <c r="Q639" s="86"/>
      <c r="R639" s="86"/>
      <c r="S639" s="86"/>
      <c r="T639" s="87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T639" s="19" t="s">
        <v>141</v>
      </c>
      <c r="AU639" s="19" t="s">
        <v>81</v>
      </c>
    </row>
    <row r="640" s="2" customFormat="1" ht="16.5" customHeight="1">
      <c r="A640" s="40"/>
      <c r="B640" s="41"/>
      <c r="C640" s="245" t="s">
        <v>974</v>
      </c>
      <c r="D640" s="245" t="s">
        <v>186</v>
      </c>
      <c r="E640" s="246" t="s">
        <v>975</v>
      </c>
      <c r="F640" s="247" t="s">
        <v>976</v>
      </c>
      <c r="G640" s="248" t="s">
        <v>180</v>
      </c>
      <c r="H640" s="249">
        <v>1</v>
      </c>
      <c r="I640" s="250"/>
      <c r="J640" s="251">
        <f>ROUND(I640*H640,2)</f>
        <v>0</v>
      </c>
      <c r="K640" s="247" t="s">
        <v>138</v>
      </c>
      <c r="L640" s="252"/>
      <c r="M640" s="253" t="s">
        <v>19</v>
      </c>
      <c r="N640" s="254" t="s">
        <v>42</v>
      </c>
      <c r="O640" s="86"/>
      <c r="P640" s="211">
        <f>O640*H640</f>
        <v>0</v>
      </c>
      <c r="Q640" s="211">
        <v>0.00020000000000000001</v>
      </c>
      <c r="R640" s="211">
        <f>Q640*H640</f>
        <v>0.00020000000000000001</v>
      </c>
      <c r="S640" s="211">
        <v>0</v>
      </c>
      <c r="T640" s="212">
        <f>S640*H640</f>
        <v>0</v>
      </c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R640" s="213" t="s">
        <v>355</v>
      </c>
      <c r="AT640" s="213" t="s">
        <v>186</v>
      </c>
      <c r="AU640" s="213" t="s">
        <v>81</v>
      </c>
      <c r="AY640" s="19" t="s">
        <v>132</v>
      </c>
      <c r="BE640" s="214">
        <f>IF(N640="základní",J640,0)</f>
        <v>0</v>
      </c>
      <c r="BF640" s="214">
        <f>IF(N640="snížená",J640,0)</f>
        <v>0</v>
      </c>
      <c r="BG640" s="214">
        <f>IF(N640="zákl. přenesená",J640,0)</f>
        <v>0</v>
      </c>
      <c r="BH640" s="214">
        <f>IF(N640="sníž. přenesená",J640,0)</f>
        <v>0</v>
      </c>
      <c r="BI640" s="214">
        <f>IF(N640="nulová",J640,0)</f>
        <v>0</v>
      </c>
      <c r="BJ640" s="19" t="s">
        <v>79</v>
      </c>
      <c r="BK640" s="214">
        <f>ROUND(I640*H640,2)</f>
        <v>0</v>
      </c>
      <c r="BL640" s="19" t="s">
        <v>515</v>
      </c>
      <c r="BM640" s="213" t="s">
        <v>977</v>
      </c>
    </row>
    <row r="641" s="2" customFormat="1">
      <c r="A641" s="40"/>
      <c r="B641" s="41"/>
      <c r="C641" s="42"/>
      <c r="D641" s="215" t="s">
        <v>141</v>
      </c>
      <c r="E641" s="42"/>
      <c r="F641" s="216" t="s">
        <v>976</v>
      </c>
      <c r="G641" s="42"/>
      <c r="H641" s="42"/>
      <c r="I641" s="217"/>
      <c r="J641" s="42"/>
      <c r="K641" s="42"/>
      <c r="L641" s="46"/>
      <c r="M641" s="218"/>
      <c r="N641" s="219"/>
      <c r="O641" s="86"/>
      <c r="P641" s="86"/>
      <c r="Q641" s="86"/>
      <c r="R641" s="86"/>
      <c r="S641" s="86"/>
      <c r="T641" s="87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T641" s="19" t="s">
        <v>141</v>
      </c>
      <c r="AU641" s="19" t="s">
        <v>81</v>
      </c>
    </row>
    <row r="642" s="2" customFormat="1" ht="16.5" customHeight="1">
      <c r="A642" s="40"/>
      <c r="B642" s="41"/>
      <c r="C642" s="245" t="s">
        <v>978</v>
      </c>
      <c r="D642" s="245" t="s">
        <v>186</v>
      </c>
      <c r="E642" s="246" t="s">
        <v>979</v>
      </c>
      <c r="F642" s="247" t="s">
        <v>980</v>
      </c>
      <c r="G642" s="248" t="s">
        <v>180</v>
      </c>
      <c r="H642" s="249">
        <v>2</v>
      </c>
      <c r="I642" s="250"/>
      <c r="J642" s="251">
        <f>ROUND(I642*H642,2)</f>
        <v>0</v>
      </c>
      <c r="K642" s="247" t="s">
        <v>138</v>
      </c>
      <c r="L642" s="252"/>
      <c r="M642" s="253" t="s">
        <v>19</v>
      </c>
      <c r="N642" s="254" t="s">
        <v>42</v>
      </c>
      <c r="O642" s="86"/>
      <c r="P642" s="211">
        <f>O642*H642</f>
        <v>0</v>
      </c>
      <c r="Q642" s="211">
        <v>0.00027</v>
      </c>
      <c r="R642" s="211">
        <f>Q642*H642</f>
        <v>0.00054000000000000001</v>
      </c>
      <c r="S642" s="211">
        <v>0</v>
      </c>
      <c r="T642" s="212">
        <f>S642*H642</f>
        <v>0</v>
      </c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R642" s="213" t="s">
        <v>355</v>
      </c>
      <c r="AT642" s="213" t="s">
        <v>186</v>
      </c>
      <c r="AU642" s="213" t="s">
        <v>81</v>
      </c>
      <c r="AY642" s="19" t="s">
        <v>132</v>
      </c>
      <c r="BE642" s="214">
        <f>IF(N642="základní",J642,0)</f>
        <v>0</v>
      </c>
      <c r="BF642" s="214">
        <f>IF(N642="snížená",J642,0)</f>
        <v>0</v>
      </c>
      <c r="BG642" s="214">
        <f>IF(N642="zákl. přenesená",J642,0)</f>
        <v>0</v>
      </c>
      <c r="BH642" s="214">
        <f>IF(N642="sníž. přenesená",J642,0)</f>
        <v>0</v>
      </c>
      <c r="BI642" s="214">
        <f>IF(N642="nulová",J642,0)</f>
        <v>0</v>
      </c>
      <c r="BJ642" s="19" t="s">
        <v>79</v>
      </c>
      <c r="BK642" s="214">
        <f>ROUND(I642*H642,2)</f>
        <v>0</v>
      </c>
      <c r="BL642" s="19" t="s">
        <v>515</v>
      </c>
      <c r="BM642" s="213" t="s">
        <v>981</v>
      </c>
    </row>
    <row r="643" s="2" customFormat="1">
      <c r="A643" s="40"/>
      <c r="B643" s="41"/>
      <c r="C643" s="42"/>
      <c r="D643" s="215" t="s">
        <v>141</v>
      </c>
      <c r="E643" s="42"/>
      <c r="F643" s="216" t="s">
        <v>980</v>
      </c>
      <c r="G643" s="42"/>
      <c r="H643" s="42"/>
      <c r="I643" s="217"/>
      <c r="J643" s="42"/>
      <c r="K643" s="42"/>
      <c r="L643" s="46"/>
      <c r="M643" s="218"/>
      <c r="N643" s="219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141</v>
      </c>
      <c r="AU643" s="19" t="s">
        <v>81</v>
      </c>
    </row>
    <row r="644" s="2" customFormat="1" ht="16.5" customHeight="1">
      <c r="A644" s="40"/>
      <c r="B644" s="41"/>
      <c r="C644" s="245" t="s">
        <v>982</v>
      </c>
      <c r="D644" s="245" t="s">
        <v>186</v>
      </c>
      <c r="E644" s="246" t="s">
        <v>983</v>
      </c>
      <c r="F644" s="247" t="s">
        <v>984</v>
      </c>
      <c r="G644" s="248" t="s">
        <v>296</v>
      </c>
      <c r="H644" s="249">
        <v>3</v>
      </c>
      <c r="I644" s="250"/>
      <c r="J644" s="251">
        <f>ROUND(I644*H644,2)</f>
        <v>0</v>
      </c>
      <c r="K644" s="247" t="s">
        <v>138</v>
      </c>
      <c r="L644" s="252"/>
      <c r="M644" s="253" t="s">
        <v>19</v>
      </c>
      <c r="N644" s="254" t="s">
        <v>42</v>
      </c>
      <c r="O644" s="86"/>
      <c r="P644" s="211">
        <f>O644*H644</f>
        <v>0</v>
      </c>
      <c r="Q644" s="211">
        <v>0.00052999999999999998</v>
      </c>
      <c r="R644" s="211">
        <f>Q644*H644</f>
        <v>0.0015899999999999998</v>
      </c>
      <c r="S644" s="211">
        <v>0</v>
      </c>
      <c r="T644" s="212">
        <f>S644*H644</f>
        <v>0</v>
      </c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R644" s="213" t="s">
        <v>355</v>
      </c>
      <c r="AT644" s="213" t="s">
        <v>186</v>
      </c>
      <c r="AU644" s="213" t="s">
        <v>81</v>
      </c>
      <c r="AY644" s="19" t="s">
        <v>132</v>
      </c>
      <c r="BE644" s="214">
        <f>IF(N644="základní",J644,0)</f>
        <v>0</v>
      </c>
      <c r="BF644" s="214">
        <f>IF(N644="snížená",J644,0)</f>
        <v>0</v>
      </c>
      <c r="BG644" s="214">
        <f>IF(N644="zákl. přenesená",J644,0)</f>
        <v>0</v>
      </c>
      <c r="BH644" s="214">
        <f>IF(N644="sníž. přenesená",J644,0)</f>
        <v>0</v>
      </c>
      <c r="BI644" s="214">
        <f>IF(N644="nulová",J644,0)</f>
        <v>0</v>
      </c>
      <c r="BJ644" s="19" t="s">
        <v>79</v>
      </c>
      <c r="BK644" s="214">
        <f>ROUND(I644*H644,2)</f>
        <v>0</v>
      </c>
      <c r="BL644" s="19" t="s">
        <v>515</v>
      </c>
      <c r="BM644" s="213" t="s">
        <v>985</v>
      </c>
    </row>
    <row r="645" s="2" customFormat="1">
      <c r="A645" s="40"/>
      <c r="B645" s="41"/>
      <c r="C645" s="42"/>
      <c r="D645" s="215" t="s">
        <v>141</v>
      </c>
      <c r="E645" s="42"/>
      <c r="F645" s="216" t="s">
        <v>984</v>
      </c>
      <c r="G645" s="42"/>
      <c r="H645" s="42"/>
      <c r="I645" s="217"/>
      <c r="J645" s="42"/>
      <c r="K645" s="42"/>
      <c r="L645" s="46"/>
      <c r="M645" s="218"/>
      <c r="N645" s="219"/>
      <c r="O645" s="86"/>
      <c r="P645" s="86"/>
      <c r="Q645" s="86"/>
      <c r="R645" s="86"/>
      <c r="S645" s="86"/>
      <c r="T645" s="87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T645" s="19" t="s">
        <v>141</v>
      </c>
      <c r="AU645" s="19" t="s">
        <v>81</v>
      </c>
    </row>
    <row r="646" s="2" customFormat="1" ht="16.5" customHeight="1">
      <c r="A646" s="40"/>
      <c r="B646" s="41"/>
      <c r="C646" s="245" t="s">
        <v>986</v>
      </c>
      <c r="D646" s="245" t="s">
        <v>186</v>
      </c>
      <c r="E646" s="246" t="s">
        <v>987</v>
      </c>
      <c r="F646" s="247" t="s">
        <v>988</v>
      </c>
      <c r="G646" s="248" t="s">
        <v>296</v>
      </c>
      <c r="H646" s="249">
        <v>9</v>
      </c>
      <c r="I646" s="250"/>
      <c r="J646" s="251">
        <f>ROUND(I646*H646,2)</f>
        <v>0</v>
      </c>
      <c r="K646" s="247" t="s">
        <v>138</v>
      </c>
      <c r="L646" s="252"/>
      <c r="M646" s="253" t="s">
        <v>19</v>
      </c>
      <c r="N646" s="254" t="s">
        <v>42</v>
      </c>
      <c r="O646" s="86"/>
      <c r="P646" s="211">
        <f>O646*H646</f>
        <v>0</v>
      </c>
      <c r="Q646" s="211">
        <v>0.0018</v>
      </c>
      <c r="R646" s="211">
        <f>Q646*H646</f>
        <v>0.016199999999999999</v>
      </c>
      <c r="S646" s="211">
        <v>0</v>
      </c>
      <c r="T646" s="212">
        <f>S646*H646</f>
        <v>0</v>
      </c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R646" s="213" t="s">
        <v>355</v>
      </c>
      <c r="AT646" s="213" t="s">
        <v>186</v>
      </c>
      <c r="AU646" s="213" t="s">
        <v>81</v>
      </c>
      <c r="AY646" s="19" t="s">
        <v>132</v>
      </c>
      <c r="BE646" s="214">
        <f>IF(N646="základní",J646,0)</f>
        <v>0</v>
      </c>
      <c r="BF646" s="214">
        <f>IF(N646="snížená",J646,0)</f>
        <v>0</v>
      </c>
      <c r="BG646" s="214">
        <f>IF(N646="zákl. přenesená",J646,0)</f>
        <v>0</v>
      </c>
      <c r="BH646" s="214">
        <f>IF(N646="sníž. přenesená",J646,0)</f>
        <v>0</v>
      </c>
      <c r="BI646" s="214">
        <f>IF(N646="nulová",J646,0)</f>
        <v>0</v>
      </c>
      <c r="BJ646" s="19" t="s">
        <v>79</v>
      </c>
      <c r="BK646" s="214">
        <f>ROUND(I646*H646,2)</f>
        <v>0</v>
      </c>
      <c r="BL646" s="19" t="s">
        <v>515</v>
      </c>
      <c r="BM646" s="213" t="s">
        <v>989</v>
      </c>
    </row>
    <row r="647" s="2" customFormat="1">
      <c r="A647" s="40"/>
      <c r="B647" s="41"/>
      <c r="C647" s="42"/>
      <c r="D647" s="215" t="s">
        <v>141</v>
      </c>
      <c r="E647" s="42"/>
      <c r="F647" s="216" t="s">
        <v>988</v>
      </c>
      <c r="G647" s="42"/>
      <c r="H647" s="42"/>
      <c r="I647" s="217"/>
      <c r="J647" s="42"/>
      <c r="K647" s="42"/>
      <c r="L647" s="46"/>
      <c r="M647" s="218"/>
      <c r="N647" s="219"/>
      <c r="O647" s="86"/>
      <c r="P647" s="86"/>
      <c r="Q647" s="86"/>
      <c r="R647" s="86"/>
      <c r="S647" s="86"/>
      <c r="T647" s="87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T647" s="19" t="s">
        <v>141</v>
      </c>
      <c r="AU647" s="19" t="s">
        <v>81</v>
      </c>
    </row>
    <row r="648" s="2" customFormat="1" ht="16.5" customHeight="1">
      <c r="A648" s="40"/>
      <c r="B648" s="41"/>
      <c r="C648" s="202" t="s">
        <v>990</v>
      </c>
      <c r="D648" s="202" t="s">
        <v>134</v>
      </c>
      <c r="E648" s="203" t="s">
        <v>991</v>
      </c>
      <c r="F648" s="204" t="s">
        <v>992</v>
      </c>
      <c r="G648" s="205" t="s">
        <v>180</v>
      </c>
      <c r="H648" s="206">
        <v>2</v>
      </c>
      <c r="I648" s="207"/>
      <c r="J648" s="208">
        <f>ROUND(I648*H648,2)</f>
        <v>0</v>
      </c>
      <c r="K648" s="204" t="s">
        <v>138</v>
      </c>
      <c r="L648" s="46"/>
      <c r="M648" s="209" t="s">
        <v>19</v>
      </c>
      <c r="N648" s="210" t="s">
        <v>42</v>
      </c>
      <c r="O648" s="86"/>
      <c r="P648" s="211">
        <f>O648*H648</f>
        <v>0</v>
      </c>
      <c r="Q648" s="211">
        <v>0</v>
      </c>
      <c r="R648" s="211">
        <f>Q648*H648</f>
        <v>0</v>
      </c>
      <c r="S648" s="211">
        <v>0</v>
      </c>
      <c r="T648" s="212">
        <f>S648*H648</f>
        <v>0</v>
      </c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R648" s="213" t="s">
        <v>515</v>
      </c>
      <c r="AT648" s="213" t="s">
        <v>134</v>
      </c>
      <c r="AU648" s="213" t="s">
        <v>81</v>
      </c>
      <c r="AY648" s="19" t="s">
        <v>132</v>
      </c>
      <c r="BE648" s="214">
        <f>IF(N648="základní",J648,0)</f>
        <v>0</v>
      </c>
      <c r="BF648" s="214">
        <f>IF(N648="snížená",J648,0)</f>
        <v>0</v>
      </c>
      <c r="BG648" s="214">
        <f>IF(N648="zákl. přenesená",J648,0)</f>
        <v>0</v>
      </c>
      <c r="BH648" s="214">
        <f>IF(N648="sníž. přenesená",J648,0)</f>
        <v>0</v>
      </c>
      <c r="BI648" s="214">
        <f>IF(N648="nulová",J648,0)</f>
        <v>0</v>
      </c>
      <c r="BJ648" s="19" t="s">
        <v>79</v>
      </c>
      <c r="BK648" s="214">
        <f>ROUND(I648*H648,2)</f>
        <v>0</v>
      </c>
      <c r="BL648" s="19" t="s">
        <v>515</v>
      </c>
      <c r="BM648" s="213" t="s">
        <v>993</v>
      </c>
    </row>
    <row r="649" s="2" customFormat="1">
      <c r="A649" s="40"/>
      <c r="B649" s="41"/>
      <c r="C649" s="42"/>
      <c r="D649" s="215" t="s">
        <v>141</v>
      </c>
      <c r="E649" s="42"/>
      <c r="F649" s="216" t="s">
        <v>992</v>
      </c>
      <c r="G649" s="42"/>
      <c r="H649" s="42"/>
      <c r="I649" s="217"/>
      <c r="J649" s="42"/>
      <c r="K649" s="42"/>
      <c r="L649" s="46"/>
      <c r="M649" s="218"/>
      <c r="N649" s="219"/>
      <c r="O649" s="86"/>
      <c r="P649" s="86"/>
      <c r="Q649" s="86"/>
      <c r="R649" s="86"/>
      <c r="S649" s="86"/>
      <c r="T649" s="87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T649" s="19" t="s">
        <v>141</v>
      </c>
      <c r="AU649" s="19" t="s">
        <v>81</v>
      </c>
    </row>
    <row r="650" s="2" customFormat="1">
      <c r="A650" s="40"/>
      <c r="B650" s="41"/>
      <c r="C650" s="42"/>
      <c r="D650" s="220" t="s">
        <v>143</v>
      </c>
      <c r="E650" s="42"/>
      <c r="F650" s="221" t="s">
        <v>994</v>
      </c>
      <c r="G650" s="42"/>
      <c r="H650" s="42"/>
      <c r="I650" s="217"/>
      <c r="J650" s="42"/>
      <c r="K650" s="42"/>
      <c r="L650" s="46"/>
      <c r="M650" s="218"/>
      <c r="N650" s="219"/>
      <c r="O650" s="86"/>
      <c r="P650" s="86"/>
      <c r="Q650" s="86"/>
      <c r="R650" s="86"/>
      <c r="S650" s="86"/>
      <c r="T650" s="87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T650" s="19" t="s">
        <v>143</v>
      </c>
      <c r="AU650" s="19" t="s">
        <v>81</v>
      </c>
    </row>
    <row r="651" s="2" customFormat="1">
      <c r="A651" s="40"/>
      <c r="B651" s="41"/>
      <c r="C651" s="42"/>
      <c r="D651" s="215" t="s">
        <v>145</v>
      </c>
      <c r="E651" s="42"/>
      <c r="F651" s="222" t="s">
        <v>995</v>
      </c>
      <c r="G651" s="42"/>
      <c r="H651" s="42"/>
      <c r="I651" s="217"/>
      <c r="J651" s="42"/>
      <c r="K651" s="42"/>
      <c r="L651" s="46"/>
      <c r="M651" s="218"/>
      <c r="N651" s="219"/>
      <c r="O651" s="86"/>
      <c r="P651" s="86"/>
      <c r="Q651" s="86"/>
      <c r="R651" s="86"/>
      <c r="S651" s="86"/>
      <c r="T651" s="87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9" t="s">
        <v>145</v>
      </c>
      <c r="AU651" s="19" t="s">
        <v>81</v>
      </c>
    </row>
    <row r="652" s="2" customFormat="1" ht="16.5" customHeight="1">
      <c r="A652" s="40"/>
      <c r="B652" s="41"/>
      <c r="C652" s="202" t="s">
        <v>996</v>
      </c>
      <c r="D652" s="202" t="s">
        <v>134</v>
      </c>
      <c r="E652" s="203" t="s">
        <v>997</v>
      </c>
      <c r="F652" s="204" t="s">
        <v>998</v>
      </c>
      <c r="G652" s="205" t="s">
        <v>296</v>
      </c>
      <c r="H652" s="206">
        <v>21</v>
      </c>
      <c r="I652" s="207"/>
      <c r="J652" s="208">
        <f>ROUND(I652*H652,2)</f>
        <v>0</v>
      </c>
      <c r="K652" s="204" t="s">
        <v>138</v>
      </c>
      <c r="L652" s="46"/>
      <c r="M652" s="209" t="s">
        <v>19</v>
      </c>
      <c r="N652" s="210" t="s">
        <v>42</v>
      </c>
      <c r="O652" s="86"/>
      <c r="P652" s="211">
        <f>O652*H652</f>
        <v>0</v>
      </c>
      <c r="Q652" s="211">
        <v>0</v>
      </c>
      <c r="R652" s="211">
        <f>Q652*H652</f>
        <v>0</v>
      </c>
      <c r="S652" s="211">
        <v>0</v>
      </c>
      <c r="T652" s="212">
        <f>S652*H652</f>
        <v>0</v>
      </c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R652" s="213" t="s">
        <v>515</v>
      </c>
      <c r="AT652" s="213" t="s">
        <v>134</v>
      </c>
      <c r="AU652" s="213" t="s">
        <v>81</v>
      </c>
      <c r="AY652" s="19" t="s">
        <v>132</v>
      </c>
      <c r="BE652" s="214">
        <f>IF(N652="základní",J652,0)</f>
        <v>0</v>
      </c>
      <c r="BF652" s="214">
        <f>IF(N652="snížená",J652,0)</f>
        <v>0</v>
      </c>
      <c r="BG652" s="214">
        <f>IF(N652="zákl. přenesená",J652,0)</f>
        <v>0</v>
      </c>
      <c r="BH652" s="214">
        <f>IF(N652="sníž. přenesená",J652,0)</f>
        <v>0</v>
      </c>
      <c r="BI652" s="214">
        <f>IF(N652="nulová",J652,0)</f>
        <v>0</v>
      </c>
      <c r="BJ652" s="19" t="s">
        <v>79</v>
      </c>
      <c r="BK652" s="214">
        <f>ROUND(I652*H652,2)</f>
        <v>0</v>
      </c>
      <c r="BL652" s="19" t="s">
        <v>515</v>
      </c>
      <c r="BM652" s="213" t="s">
        <v>999</v>
      </c>
    </row>
    <row r="653" s="2" customFormat="1">
      <c r="A653" s="40"/>
      <c r="B653" s="41"/>
      <c r="C653" s="42"/>
      <c r="D653" s="215" t="s">
        <v>141</v>
      </c>
      <c r="E653" s="42"/>
      <c r="F653" s="216" t="s">
        <v>998</v>
      </c>
      <c r="G653" s="42"/>
      <c r="H653" s="42"/>
      <c r="I653" s="217"/>
      <c r="J653" s="42"/>
      <c r="K653" s="42"/>
      <c r="L653" s="46"/>
      <c r="M653" s="218"/>
      <c r="N653" s="219"/>
      <c r="O653" s="86"/>
      <c r="P653" s="86"/>
      <c r="Q653" s="86"/>
      <c r="R653" s="86"/>
      <c r="S653" s="86"/>
      <c r="T653" s="87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T653" s="19" t="s">
        <v>141</v>
      </c>
      <c r="AU653" s="19" t="s">
        <v>81</v>
      </c>
    </row>
    <row r="654" s="2" customFormat="1">
      <c r="A654" s="40"/>
      <c r="B654" s="41"/>
      <c r="C654" s="42"/>
      <c r="D654" s="220" t="s">
        <v>143</v>
      </c>
      <c r="E654" s="42"/>
      <c r="F654" s="221" t="s">
        <v>1000</v>
      </c>
      <c r="G654" s="42"/>
      <c r="H654" s="42"/>
      <c r="I654" s="217"/>
      <c r="J654" s="42"/>
      <c r="K654" s="42"/>
      <c r="L654" s="46"/>
      <c r="M654" s="218"/>
      <c r="N654" s="219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9" t="s">
        <v>143</v>
      </c>
      <c r="AU654" s="19" t="s">
        <v>81</v>
      </c>
    </row>
    <row r="655" s="13" customFormat="1">
      <c r="A655" s="13"/>
      <c r="B655" s="223"/>
      <c r="C655" s="224"/>
      <c r="D655" s="215" t="s">
        <v>147</v>
      </c>
      <c r="E655" s="225" t="s">
        <v>19</v>
      </c>
      <c r="F655" s="226" t="s">
        <v>1001</v>
      </c>
      <c r="G655" s="224"/>
      <c r="H655" s="227">
        <v>21</v>
      </c>
      <c r="I655" s="228"/>
      <c r="J655" s="224"/>
      <c r="K655" s="224"/>
      <c r="L655" s="229"/>
      <c r="M655" s="230"/>
      <c r="N655" s="231"/>
      <c r="O655" s="231"/>
      <c r="P655" s="231"/>
      <c r="Q655" s="231"/>
      <c r="R655" s="231"/>
      <c r="S655" s="231"/>
      <c r="T655" s="232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3" t="s">
        <v>147</v>
      </c>
      <c r="AU655" s="233" t="s">
        <v>81</v>
      </c>
      <c r="AV655" s="13" t="s">
        <v>81</v>
      </c>
      <c r="AW655" s="13" t="s">
        <v>32</v>
      </c>
      <c r="AX655" s="13" t="s">
        <v>79</v>
      </c>
      <c r="AY655" s="233" t="s">
        <v>132</v>
      </c>
    </row>
    <row r="656" s="2" customFormat="1" ht="16.5" customHeight="1">
      <c r="A656" s="40"/>
      <c r="B656" s="41"/>
      <c r="C656" s="245" t="s">
        <v>1002</v>
      </c>
      <c r="D656" s="245" t="s">
        <v>186</v>
      </c>
      <c r="E656" s="246" t="s">
        <v>1003</v>
      </c>
      <c r="F656" s="247" t="s">
        <v>1004</v>
      </c>
      <c r="G656" s="248" t="s">
        <v>296</v>
      </c>
      <c r="H656" s="249">
        <v>21</v>
      </c>
      <c r="I656" s="250"/>
      <c r="J656" s="251">
        <f>ROUND(I656*H656,2)</f>
        <v>0</v>
      </c>
      <c r="K656" s="247" t="s">
        <v>138</v>
      </c>
      <c r="L656" s="252"/>
      <c r="M656" s="253" t="s">
        <v>19</v>
      </c>
      <c r="N656" s="254" t="s">
        <v>42</v>
      </c>
      <c r="O656" s="86"/>
      <c r="P656" s="211">
        <f>O656*H656</f>
        <v>0</v>
      </c>
      <c r="Q656" s="211">
        <v>0.0035000000000000001</v>
      </c>
      <c r="R656" s="211">
        <f>Q656*H656</f>
        <v>0.073499999999999996</v>
      </c>
      <c r="S656" s="211">
        <v>0</v>
      </c>
      <c r="T656" s="212">
        <f>S656*H656</f>
        <v>0</v>
      </c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R656" s="213" t="s">
        <v>355</v>
      </c>
      <c r="AT656" s="213" t="s">
        <v>186</v>
      </c>
      <c r="AU656" s="213" t="s">
        <v>81</v>
      </c>
      <c r="AY656" s="19" t="s">
        <v>132</v>
      </c>
      <c r="BE656" s="214">
        <f>IF(N656="základní",J656,0)</f>
        <v>0</v>
      </c>
      <c r="BF656" s="214">
        <f>IF(N656="snížená",J656,0)</f>
        <v>0</v>
      </c>
      <c r="BG656" s="214">
        <f>IF(N656="zákl. přenesená",J656,0)</f>
        <v>0</v>
      </c>
      <c r="BH656" s="214">
        <f>IF(N656="sníž. přenesená",J656,0)</f>
        <v>0</v>
      </c>
      <c r="BI656" s="214">
        <f>IF(N656="nulová",J656,0)</f>
        <v>0</v>
      </c>
      <c r="BJ656" s="19" t="s">
        <v>79</v>
      </c>
      <c r="BK656" s="214">
        <f>ROUND(I656*H656,2)</f>
        <v>0</v>
      </c>
      <c r="BL656" s="19" t="s">
        <v>515</v>
      </c>
      <c r="BM656" s="213" t="s">
        <v>1005</v>
      </c>
    </row>
    <row r="657" s="2" customFormat="1">
      <c r="A657" s="40"/>
      <c r="B657" s="41"/>
      <c r="C657" s="42"/>
      <c r="D657" s="215" t="s">
        <v>141</v>
      </c>
      <c r="E657" s="42"/>
      <c r="F657" s="216" t="s">
        <v>1004</v>
      </c>
      <c r="G657" s="42"/>
      <c r="H657" s="42"/>
      <c r="I657" s="217"/>
      <c r="J657" s="42"/>
      <c r="K657" s="42"/>
      <c r="L657" s="46"/>
      <c r="M657" s="218"/>
      <c r="N657" s="219"/>
      <c r="O657" s="86"/>
      <c r="P657" s="86"/>
      <c r="Q657" s="86"/>
      <c r="R657" s="86"/>
      <c r="S657" s="86"/>
      <c r="T657" s="87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T657" s="19" t="s">
        <v>141</v>
      </c>
      <c r="AU657" s="19" t="s">
        <v>81</v>
      </c>
    </row>
    <row r="658" s="2" customFormat="1" ht="16.5" customHeight="1">
      <c r="A658" s="40"/>
      <c r="B658" s="41"/>
      <c r="C658" s="202" t="s">
        <v>1006</v>
      </c>
      <c r="D658" s="202" t="s">
        <v>134</v>
      </c>
      <c r="E658" s="203" t="s">
        <v>1007</v>
      </c>
      <c r="F658" s="204" t="s">
        <v>1008</v>
      </c>
      <c r="G658" s="205" t="s">
        <v>1009</v>
      </c>
      <c r="H658" s="206">
        <v>140.40000000000001</v>
      </c>
      <c r="I658" s="207"/>
      <c r="J658" s="208">
        <f>ROUND(I658*H658,2)</f>
        <v>0</v>
      </c>
      <c r="K658" s="204" t="s">
        <v>138</v>
      </c>
      <c r="L658" s="46"/>
      <c r="M658" s="209" t="s">
        <v>19</v>
      </c>
      <c r="N658" s="210" t="s">
        <v>42</v>
      </c>
      <c r="O658" s="86"/>
      <c r="P658" s="211">
        <f>O658*H658</f>
        <v>0</v>
      </c>
      <c r="Q658" s="211">
        <v>6.9999999999999994E-05</v>
      </c>
      <c r="R658" s="211">
        <f>Q658*H658</f>
        <v>0.0098279999999999999</v>
      </c>
      <c r="S658" s="211">
        <v>0</v>
      </c>
      <c r="T658" s="212">
        <f>S658*H658</f>
        <v>0</v>
      </c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R658" s="213" t="s">
        <v>515</v>
      </c>
      <c r="AT658" s="213" t="s">
        <v>134</v>
      </c>
      <c r="AU658" s="213" t="s">
        <v>81</v>
      </c>
      <c r="AY658" s="19" t="s">
        <v>132</v>
      </c>
      <c r="BE658" s="214">
        <f>IF(N658="základní",J658,0)</f>
        <v>0</v>
      </c>
      <c r="BF658" s="214">
        <f>IF(N658="snížená",J658,0)</f>
        <v>0</v>
      </c>
      <c r="BG658" s="214">
        <f>IF(N658="zákl. přenesená",J658,0)</f>
        <v>0</v>
      </c>
      <c r="BH658" s="214">
        <f>IF(N658="sníž. přenesená",J658,0)</f>
        <v>0</v>
      </c>
      <c r="BI658" s="214">
        <f>IF(N658="nulová",J658,0)</f>
        <v>0</v>
      </c>
      <c r="BJ658" s="19" t="s">
        <v>79</v>
      </c>
      <c r="BK658" s="214">
        <f>ROUND(I658*H658,2)</f>
        <v>0</v>
      </c>
      <c r="BL658" s="19" t="s">
        <v>515</v>
      </c>
      <c r="BM658" s="213" t="s">
        <v>1010</v>
      </c>
    </row>
    <row r="659" s="2" customFormat="1">
      <c r="A659" s="40"/>
      <c r="B659" s="41"/>
      <c r="C659" s="42"/>
      <c r="D659" s="215" t="s">
        <v>141</v>
      </c>
      <c r="E659" s="42"/>
      <c r="F659" s="216" t="s">
        <v>1011</v>
      </c>
      <c r="G659" s="42"/>
      <c r="H659" s="42"/>
      <c r="I659" s="217"/>
      <c r="J659" s="42"/>
      <c r="K659" s="42"/>
      <c r="L659" s="46"/>
      <c r="M659" s="218"/>
      <c r="N659" s="219"/>
      <c r="O659" s="86"/>
      <c r="P659" s="86"/>
      <c r="Q659" s="86"/>
      <c r="R659" s="86"/>
      <c r="S659" s="86"/>
      <c r="T659" s="87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T659" s="19" t="s">
        <v>141</v>
      </c>
      <c r="AU659" s="19" t="s">
        <v>81</v>
      </c>
    </row>
    <row r="660" s="2" customFormat="1">
      <c r="A660" s="40"/>
      <c r="B660" s="41"/>
      <c r="C660" s="42"/>
      <c r="D660" s="220" t="s">
        <v>143</v>
      </c>
      <c r="E660" s="42"/>
      <c r="F660" s="221" t="s">
        <v>1012</v>
      </c>
      <c r="G660" s="42"/>
      <c r="H660" s="42"/>
      <c r="I660" s="217"/>
      <c r="J660" s="42"/>
      <c r="K660" s="42"/>
      <c r="L660" s="46"/>
      <c r="M660" s="218"/>
      <c r="N660" s="219"/>
      <c r="O660" s="86"/>
      <c r="P660" s="86"/>
      <c r="Q660" s="86"/>
      <c r="R660" s="86"/>
      <c r="S660" s="86"/>
      <c r="T660" s="87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T660" s="19" t="s">
        <v>143</v>
      </c>
      <c r="AU660" s="19" t="s">
        <v>81</v>
      </c>
    </row>
    <row r="661" s="2" customFormat="1">
      <c r="A661" s="40"/>
      <c r="B661" s="41"/>
      <c r="C661" s="42"/>
      <c r="D661" s="215" t="s">
        <v>145</v>
      </c>
      <c r="E661" s="42"/>
      <c r="F661" s="222" t="s">
        <v>1013</v>
      </c>
      <c r="G661" s="42"/>
      <c r="H661" s="42"/>
      <c r="I661" s="217"/>
      <c r="J661" s="42"/>
      <c r="K661" s="42"/>
      <c r="L661" s="46"/>
      <c r="M661" s="218"/>
      <c r="N661" s="219"/>
      <c r="O661" s="86"/>
      <c r="P661" s="86"/>
      <c r="Q661" s="86"/>
      <c r="R661" s="86"/>
      <c r="S661" s="86"/>
      <c r="T661" s="87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T661" s="19" t="s">
        <v>145</v>
      </c>
      <c r="AU661" s="19" t="s">
        <v>81</v>
      </c>
    </row>
    <row r="662" s="13" customFormat="1">
      <c r="A662" s="13"/>
      <c r="B662" s="223"/>
      <c r="C662" s="224"/>
      <c r="D662" s="215" t="s">
        <v>147</v>
      </c>
      <c r="E662" s="225" t="s">
        <v>19</v>
      </c>
      <c r="F662" s="226" t="s">
        <v>1014</v>
      </c>
      <c r="G662" s="224"/>
      <c r="H662" s="227">
        <v>140.40000000000001</v>
      </c>
      <c r="I662" s="228"/>
      <c r="J662" s="224"/>
      <c r="K662" s="224"/>
      <c r="L662" s="229"/>
      <c r="M662" s="230"/>
      <c r="N662" s="231"/>
      <c r="O662" s="231"/>
      <c r="P662" s="231"/>
      <c r="Q662" s="231"/>
      <c r="R662" s="231"/>
      <c r="S662" s="231"/>
      <c r="T662" s="232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33" t="s">
        <v>147</v>
      </c>
      <c r="AU662" s="233" t="s">
        <v>81</v>
      </c>
      <c r="AV662" s="13" t="s">
        <v>81</v>
      </c>
      <c r="AW662" s="13" t="s">
        <v>32</v>
      </c>
      <c r="AX662" s="13" t="s">
        <v>79</v>
      </c>
      <c r="AY662" s="233" t="s">
        <v>132</v>
      </c>
    </row>
    <row r="663" s="2" customFormat="1" ht="16.5" customHeight="1">
      <c r="A663" s="40"/>
      <c r="B663" s="41"/>
      <c r="C663" s="245" t="s">
        <v>1015</v>
      </c>
      <c r="D663" s="245" t="s">
        <v>186</v>
      </c>
      <c r="E663" s="246" t="s">
        <v>1016</v>
      </c>
      <c r="F663" s="247" t="s">
        <v>1017</v>
      </c>
      <c r="G663" s="248" t="s">
        <v>862</v>
      </c>
      <c r="H663" s="249">
        <v>140.40000000000001</v>
      </c>
      <c r="I663" s="250"/>
      <c r="J663" s="251">
        <f>ROUND(I663*H663,2)</f>
        <v>0</v>
      </c>
      <c r="K663" s="247" t="s">
        <v>19</v>
      </c>
      <c r="L663" s="252"/>
      <c r="M663" s="253" t="s">
        <v>19</v>
      </c>
      <c r="N663" s="254" t="s">
        <v>42</v>
      </c>
      <c r="O663" s="86"/>
      <c r="P663" s="211">
        <f>O663*H663</f>
        <v>0</v>
      </c>
      <c r="Q663" s="211">
        <v>0.0064999999999999997</v>
      </c>
      <c r="R663" s="211">
        <f>Q663*H663</f>
        <v>0.91259999999999997</v>
      </c>
      <c r="S663" s="211">
        <v>0</v>
      </c>
      <c r="T663" s="212">
        <f>S663*H663</f>
        <v>0</v>
      </c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R663" s="213" t="s">
        <v>355</v>
      </c>
      <c r="AT663" s="213" t="s">
        <v>186</v>
      </c>
      <c r="AU663" s="213" t="s">
        <v>81</v>
      </c>
      <c r="AY663" s="19" t="s">
        <v>132</v>
      </c>
      <c r="BE663" s="214">
        <f>IF(N663="základní",J663,0)</f>
        <v>0</v>
      </c>
      <c r="BF663" s="214">
        <f>IF(N663="snížená",J663,0)</f>
        <v>0</v>
      </c>
      <c r="BG663" s="214">
        <f>IF(N663="zákl. přenesená",J663,0)</f>
        <v>0</v>
      </c>
      <c r="BH663" s="214">
        <f>IF(N663="sníž. přenesená",J663,0)</f>
        <v>0</v>
      </c>
      <c r="BI663" s="214">
        <f>IF(N663="nulová",J663,0)</f>
        <v>0</v>
      </c>
      <c r="BJ663" s="19" t="s">
        <v>79</v>
      </c>
      <c r="BK663" s="214">
        <f>ROUND(I663*H663,2)</f>
        <v>0</v>
      </c>
      <c r="BL663" s="19" t="s">
        <v>515</v>
      </c>
      <c r="BM663" s="213" t="s">
        <v>1018</v>
      </c>
    </row>
    <row r="664" s="2" customFormat="1">
      <c r="A664" s="40"/>
      <c r="B664" s="41"/>
      <c r="C664" s="42"/>
      <c r="D664" s="215" t="s">
        <v>141</v>
      </c>
      <c r="E664" s="42"/>
      <c r="F664" s="216" t="s">
        <v>1017</v>
      </c>
      <c r="G664" s="42"/>
      <c r="H664" s="42"/>
      <c r="I664" s="217"/>
      <c r="J664" s="42"/>
      <c r="K664" s="42"/>
      <c r="L664" s="46"/>
      <c r="M664" s="218"/>
      <c r="N664" s="219"/>
      <c r="O664" s="86"/>
      <c r="P664" s="86"/>
      <c r="Q664" s="86"/>
      <c r="R664" s="86"/>
      <c r="S664" s="86"/>
      <c r="T664" s="87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T664" s="19" t="s">
        <v>141</v>
      </c>
      <c r="AU664" s="19" t="s">
        <v>81</v>
      </c>
    </row>
    <row r="665" s="2" customFormat="1" ht="16.5" customHeight="1">
      <c r="A665" s="40"/>
      <c r="B665" s="41"/>
      <c r="C665" s="245" t="s">
        <v>1019</v>
      </c>
      <c r="D665" s="245" t="s">
        <v>186</v>
      </c>
      <c r="E665" s="246" t="s">
        <v>1020</v>
      </c>
      <c r="F665" s="247" t="s">
        <v>1021</v>
      </c>
      <c r="G665" s="248" t="s">
        <v>862</v>
      </c>
      <c r="H665" s="249">
        <v>140.40000000000001</v>
      </c>
      <c r="I665" s="250"/>
      <c r="J665" s="251">
        <f>ROUND(I665*H665,2)</f>
        <v>0</v>
      </c>
      <c r="K665" s="247" t="s">
        <v>19</v>
      </c>
      <c r="L665" s="252"/>
      <c r="M665" s="253" t="s">
        <v>19</v>
      </c>
      <c r="N665" s="254" t="s">
        <v>42</v>
      </c>
      <c r="O665" s="86"/>
      <c r="P665" s="211">
        <f>O665*H665</f>
        <v>0</v>
      </c>
      <c r="Q665" s="211">
        <v>0</v>
      </c>
      <c r="R665" s="211">
        <f>Q665*H665</f>
        <v>0</v>
      </c>
      <c r="S665" s="211">
        <v>0</v>
      </c>
      <c r="T665" s="212">
        <f>S665*H665</f>
        <v>0</v>
      </c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R665" s="213" t="s">
        <v>355</v>
      </c>
      <c r="AT665" s="213" t="s">
        <v>186</v>
      </c>
      <c r="AU665" s="213" t="s">
        <v>81</v>
      </c>
      <c r="AY665" s="19" t="s">
        <v>132</v>
      </c>
      <c r="BE665" s="214">
        <f>IF(N665="základní",J665,0)</f>
        <v>0</v>
      </c>
      <c r="BF665" s="214">
        <f>IF(N665="snížená",J665,0)</f>
        <v>0</v>
      </c>
      <c r="BG665" s="214">
        <f>IF(N665="zákl. přenesená",J665,0)</f>
        <v>0</v>
      </c>
      <c r="BH665" s="214">
        <f>IF(N665="sníž. přenesená",J665,0)</f>
        <v>0</v>
      </c>
      <c r="BI665" s="214">
        <f>IF(N665="nulová",J665,0)</f>
        <v>0</v>
      </c>
      <c r="BJ665" s="19" t="s">
        <v>79</v>
      </c>
      <c r="BK665" s="214">
        <f>ROUND(I665*H665,2)</f>
        <v>0</v>
      </c>
      <c r="BL665" s="19" t="s">
        <v>515</v>
      </c>
      <c r="BM665" s="213" t="s">
        <v>1022</v>
      </c>
    </row>
    <row r="666" s="2" customFormat="1">
      <c r="A666" s="40"/>
      <c r="B666" s="41"/>
      <c r="C666" s="42"/>
      <c r="D666" s="215" t="s">
        <v>141</v>
      </c>
      <c r="E666" s="42"/>
      <c r="F666" s="216" t="s">
        <v>1021</v>
      </c>
      <c r="G666" s="42"/>
      <c r="H666" s="42"/>
      <c r="I666" s="217"/>
      <c r="J666" s="42"/>
      <c r="K666" s="42"/>
      <c r="L666" s="46"/>
      <c r="M666" s="218"/>
      <c r="N666" s="219"/>
      <c r="O666" s="86"/>
      <c r="P666" s="86"/>
      <c r="Q666" s="86"/>
      <c r="R666" s="86"/>
      <c r="S666" s="86"/>
      <c r="T666" s="87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T666" s="19" t="s">
        <v>141</v>
      </c>
      <c r="AU666" s="19" t="s">
        <v>81</v>
      </c>
    </row>
    <row r="667" s="2" customFormat="1" ht="16.5" customHeight="1">
      <c r="A667" s="40"/>
      <c r="B667" s="41"/>
      <c r="C667" s="202" t="s">
        <v>1023</v>
      </c>
      <c r="D667" s="202" t="s">
        <v>134</v>
      </c>
      <c r="E667" s="203" t="s">
        <v>1024</v>
      </c>
      <c r="F667" s="204" t="s">
        <v>1025</v>
      </c>
      <c r="G667" s="205" t="s">
        <v>1009</v>
      </c>
      <c r="H667" s="206">
        <v>670</v>
      </c>
      <c r="I667" s="207"/>
      <c r="J667" s="208">
        <f>ROUND(I667*H667,2)</f>
        <v>0</v>
      </c>
      <c r="K667" s="204" t="s">
        <v>19</v>
      </c>
      <c r="L667" s="46"/>
      <c r="M667" s="209" t="s">
        <v>19</v>
      </c>
      <c r="N667" s="210" t="s">
        <v>42</v>
      </c>
      <c r="O667" s="86"/>
      <c r="P667" s="211">
        <f>O667*H667</f>
        <v>0</v>
      </c>
      <c r="Q667" s="211">
        <v>0</v>
      </c>
      <c r="R667" s="211">
        <f>Q667*H667</f>
        <v>0</v>
      </c>
      <c r="S667" s="211">
        <v>0.001</v>
      </c>
      <c r="T667" s="212">
        <f>S667*H667</f>
        <v>0.67000000000000004</v>
      </c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R667" s="213" t="s">
        <v>515</v>
      </c>
      <c r="AT667" s="213" t="s">
        <v>134</v>
      </c>
      <c r="AU667" s="213" t="s">
        <v>81</v>
      </c>
      <c r="AY667" s="19" t="s">
        <v>132</v>
      </c>
      <c r="BE667" s="214">
        <f>IF(N667="základní",J667,0)</f>
        <v>0</v>
      </c>
      <c r="BF667" s="214">
        <f>IF(N667="snížená",J667,0)</f>
        <v>0</v>
      </c>
      <c r="BG667" s="214">
        <f>IF(N667="zákl. přenesená",J667,0)</f>
        <v>0</v>
      </c>
      <c r="BH667" s="214">
        <f>IF(N667="sníž. přenesená",J667,0)</f>
        <v>0</v>
      </c>
      <c r="BI667" s="214">
        <f>IF(N667="nulová",J667,0)</f>
        <v>0</v>
      </c>
      <c r="BJ667" s="19" t="s">
        <v>79</v>
      </c>
      <c r="BK667" s="214">
        <f>ROUND(I667*H667,2)</f>
        <v>0</v>
      </c>
      <c r="BL667" s="19" t="s">
        <v>515</v>
      </c>
      <c r="BM667" s="213" t="s">
        <v>1026</v>
      </c>
    </row>
    <row r="668" s="2" customFormat="1">
      <c r="A668" s="40"/>
      <c r="B668" s="41"/>
      <c r="C668" s="42"/>
      <c r="D668" s="215" t="s">
        <v>141</v>
      </c>
      <c r="E668" s="42"/>
      <c r="F668" s="216" t="s">
        <v>1027</v>
      </c>
      <c r="G668" s="42"/>
      <c r="H668" s="42"/>
      <c r="I668" s="217"/>
      <c r="J668" s="42"/>
      <c r="K668" s="42"/>
      <c r="L668" s="46"/>
      <c r="M668" s="218"/>
      <c r="N668" s="219"/>
      <c r="O668" s="86"/>
      <c r="P668" s="86"/>
      <c r="Q668" s="86"/>
      <c r="R668" s="86"/>
      <c r="S668" s="86"/>
      <c r="T668" s="87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T668" s="19" t="s">
        <v>141</v>
      </c>
      <c r="AU668" s="19" t="s">
        <v>81</v>
      </c>
    </row>
    <row r="669" s="2" customFormat="1">
      <c r="A669" s="40"/>
      <c r="B669" s="41"/>
      <c r="C669" s="42"/>
      <c r="D669" s="215" t="s">
        <v>145</v>
      </c>
      <c r="E669" s="42"/>
      <c r="F669" s="222" t="s">
        <v>1028</v>
      </c>
      <c r="G669" s="42"/>
      <c r="H669" s="42"/>
      <c r="I669" s="217"/>
      <c r="J669" s="42"/>
      <c r="K669" s="42"/>
      <c r="L669" s="46"/>
      <c r="M669" s="218"/>
      <c r="N669" s="219"/>
      <c r="O669" s="86"/>
      <c r="P669" s="86"/>
      <c r="Q669" s="86"/>
      <c r="R669" s="86"/>
      <c r="S669" s="86"/>
      <c r="T669" s="87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T669" s="19" t="s">
        <v>145</v>
      </c>
      <c r="AU669" s="19" t="s">
        <v>81</v>
      </c>
    </row>
    <row r="670" s="13" customFormat="1">
      <c r="A670" s="13"/>
      <c r="B670" s="223"/>
      <c r="C670" s="224"/>
      <c r="D670" s="215" t="s">
        <v>147</v>
      </c>
      <c r="E670" s="225" t="s">
        <v>19</v>
      </c>
      <c r="F670" s="226" t="s">
        <v>1029</v>
      </c>
      <c r="G670" s="224"/>
      <c r="H670" s="227">
        <v>670</v>
      </c>
      <c r="I670" s="228"/>
      <c r="J670" s="224"/>
      <c r="K670" s="224"/>
      <c r="L670" s="229"/>
      <c r="M670" s="230"/>
      <c r="N670" s="231"/>
      <c r="O670" s="231"/>
      <c r="P670" s="231"/>
      <c r="Q670" s="231"/>
      <c r="R670" s="231"/>
      <c r="S670" s="231"/>
      <c r="T670" s="232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3" t="s">
        <v>147</v>
      </c>
      <c r="AU670" s="233" t="s">
        <v>81</v>
      </c>
      <c r="AV670" s="13" t="s">
        <v>81</v>
      </c>
      <c r="AW670" s="13" t="s">
        <v>32</v>
      </c>
      <c r="AX670" s="13" t="s">
        <v>79</v>
      </c>
      <c r="AY670" s="233" t="s">
        <v>132</v>
      </c>
    </row>
    <row r="671" s="2" customFormat="1" ht="16.5" customHeight="1">
      <c r="A671" s="40"/>
      <c r="B671" s="41"/>
      <c r="C671" s="202" t="s">
        <v>1030</v>
      </c>
      <c r="D671" s="202" t="s">
        <v>134</v>
      </c>
      <c r="E671" s="203" t="s">
        <v>1031</v>
      </c>
      <c r="F671" s="204" t="s">
        <v>1032</v>
      </c>
      <c r="G671" s="205" t="s">
        <v>367</v>
      </c>
      <c r="H671" s="206">
        <v>3.2160000000000002</v>
      </c>
      <c r="I671" s="207"/>
      <c r="J671" s="208">
        <f>ROUND(I671*H671,2)</f>
        <v>0</v>
      </c>
      <c r="K671" s="204" t="s">
        <v>138</v>
      </c>
      <c r="L671" s="46"/>
      <c r="M671" s="209" t="s">
        <v>19</v>
      </c>
      <c r="N671" s="210" t="s">
        <v>42</v>
      </c>
      <c r="O671" s="86"/>
      <c r="P671" s="211">
        <f>O671*H671</f>
        <v>0</v>
      </c>
      <c r="Q671" s="211">
        <v>0</v>
      </c>
      <c r="R671" s="211">
        <f>Q671*H671</f>
        <v>0</v>
      </c>
      <c r="S671" s="211">
        <v>0</v>
      </c>
      <c r="T671" s="212">
        <f>S671*H671</f>
        <v>0</v>
      </c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R671" s="213" t="s">
        <v>515</v>
      </c>
      <c r="AT671" s="213" t="s">
        <v>134</v>
      </c>
      <c r="AU671" s="213" t="s">
        <v>81</v>
      </c>
      <c r="AY671" s="19" t="s">
        <v>132</v>
      </c>
      <c r="BE671" s="214">
        <f>IF(N671="základní",J671,0)</f>
        <v>0</v>
      </c>
      <c r="BF671" s="214">
        <f>IF(N671="snížená",J671,0)</f>
        <v>0</v>
      </c>
      <c r="BG671" s="214">
        <f>IF(N671="zákl. přenesená",J671,0)</f>
        <v>0</v>
      </c>
      <c r="BH671" s="214">
        <f>IF(N671="sníž. přenesená",J671,0)</f>
        <v>0</v>
      </c>
      <c r="BI671" s="214">
        <f>IF(N671="nulová",J671,0)</f>
        <v>0</v>
      </c>
      <c r="BJ671" s="19" t="s">
        <v>79</v>
      </c>
      <c r="BK671" s="214">
        <f>ROUND(I671*H671,2)</f>
        <v>0</v>
      </c>
      <c r="BL671" s="19" t="s">
        <v>515</v>
      </c>
      <c r="BM671" s="213" t="s">
        <v>1033</v>
      </c>
    </row>
    <row r="672" s="2" customFormat="1">
      <c r="A672" s="40"/>
      <c r="B672" s="41"/>
      <c r="C672" s="42"/>
      <c r="D672" s="215" t="s">
        <v>141</v>
      </c>
      <c r="E672" s="42"/>
      <c r="F672" s="216" t="s">
        <v>1034</v>
      </c>
      <c r="G672" s="42"/>
      <c r="H672" s="42"/>
      <c r="I672" s="217"/>
      <c r="J672" s="42"/>
      <c r="K672" s="42"/>
      <c r="L672" s="46"/>
      <c r="M672" s="218"/>
      <c r="N672" s="219"/>
      <c r="O672" s="86"/>
      <c r="P672" s="86"/>
      <c r="Q672" s="86"/>
      <c r="R672" s="86"/>
      <c r="S672" s="86"/>
      <c r="T672" s="87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T672" s="19" t="s">
        <v>141</v>
      </c>
      <c r="AU672" s="19" t="s">
        <v>81</v>
      </c>
    </row>
    <row r="673" s="2" customFormat="1">
      <c r="A673" s="40"/>
      <c r="B673" s="41"/>
      <c r="C673" s="42"/>
      <c r="D673" s="220" t="s">
        <v>143</v>
      </c>
      <c r="E673" s="42"/>
      <c r="F673" s="221" t="s">
        <v>1035</v>
      </c>
      <c r="G673" s="42"/>
      <c r="H673" s="42"/>
      <c r="I673" s="217"/>
      <c r="J673" s="42"/>
      <c r="K673" s="42"/>
      <c r="L673" s="46"/>
      <c r="M673" s="218"/>
      <c r="N673" s="219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9" t="s">
        <v>143</v>
      </c>
      <c r="AU673" s="19" t="s">
        <v>81</v>
      </c>
    </row>
    <row r="674" s="2" customFormat="1" ht="16.5" customHeight="1">
      <c r="A674" s="40"/>
      <c r="B674" s="41"/>
      <c r="C674" s="202" t="s">
        <v>1036</v>
      </c>
      <c r="D674" s="202" t="s">
        <v>134</v>
      </c>
      <c r="E674" s="203" t="s">
        <v>1037</v>
      </c>
      <c r="F674" s="204" t="s">
        <v>1038</v>
      </c>
      <c r="G674" s="205" t="s">
        <v>367</v>
      </c>
      <c r="H674" s="206">
        <v>3.2160000000000002</v>
      </c>
      <c r="I674" s="207"/>
      <c r="J674" s="208">
        <f>ROUND(I674*H674,2)</f>
        <v>0</v>
      </c>
      <c r="K674" s="204" t="s">
        <v>138</v>
      </c>
      <c r="L674" s="46"/>
      <c r="M674" s="209" t="s">
        <v>19</v>
      </c>
      <c r="N674" s="210" t="s">
        <v>42</v>
      </c>
      <c r="O674" s="86"/>
      <c r="P674" s="211">
        <f>O674*H674</f>
        <v>0</v>
      </c>
      <c r="Q674" s="211">
        <v>0</v>
      </c>
      <c r="R674" s="211">
        <f>Q674*H674</f>
        <v>0</v>
      </c>
      <c r="S674" s="211">
        <v>0</v>
      </c>
      <c r="T674" s="212">
        <f>S674*H674</f>
        <v>0</v>
      </c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R674" s="213" t="s">
        <v>515</v>
      </c>
      <c r="AT674" s="213" t="s">
        <v>134</v>
      </c>
      <c r="AU674" s="213" t="s">
        <v>81</v>
      </c>
      <c r="AY674" s="19" t="s">
        <v>132</v>
      </c>
      <c r="BE674" s="214">
        <f>IF(N674="základní",J674,0)</f>
        <v>0</v>
      </c>
      <c r="BF674" s="214">
        <f>IF(N674="snížená",J674,0)</f>
        <v>0</v>
      </c>
      <c r="BG674" s="214">
        <f>IF(N674="zákl. přenesená",J674,0)</f>
        <v>0</v>
      </c>
      <c r="BH674" s="214">
        <f>IF(N674="sníž. přenesená",J674,0)</f>
        <v>0</v>
      </c>
      <c r="BI674" s="214">
        <f>IF(N674="nulová",J674,0)</f>
        <v>0</v>
      </c>
      <c r="BJ674" s="19" t="s">
        <v>79</v>
      </c>
      <c r="BK674" s="214">
        <f>ROUND(I674*H674,2)</f>
        <v>0</v>
      </c>
      <c r="BL674" s="19" t="s">
        <v>515</v>
      </c>
      <c r="BM674" s="213" t="s">
        <v>1039</v>
      </c>
    </row>
    <row r="675" s="2" customFormat="1">
      <c r="A675" s="40"/>
      <c r="B675" s="41"/>
      <c r="C675" s="42"/>
      <c r="D675" s="215" t="s">
        <v>141</v>
      </c>
      <c r="E675" s="42"/>
      <c r="F675" s="216" t="s">
        <v>1040</v>
      </c>
      <c r="G675" s="42"/>
      <c r="H675" s="42"/>
      <c r="I675" s="217"/>
      <c r="J675" s="42"/>
      <c r="K675" s="42"/>
      <c r="L675" s="46"/>
      <c r="M675" s="218"/>
      <c r="N675" s="219"/>
      <c r="O675" s="86"/>
      <c r="P675" s="86"/>
      <c r="Q675" s="86"/>
      <c r="R675" s="86"/>
      <c r="S675" s="86"/>
      <c r="T675" s="87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T675" s="19" t="s">
        <v>141</v>
      </c>
      <c r="AU675" s="19" t="s">
        <v>81</v>
      </c>
    </row>
    <row r="676" s="2" customFormat="1">
      <c r="A676" s="40"/>
      <c r="B676" s="41"/>
      <c r="C676" s="42"/>
      <c r="D676" s="220" t="s">
        <v>143</v>
      </c>
      <c r="E676" s="42"/>
      <c r="F676" s="221" t="s">
        <v>1041</v>
      </c>
      <c r="G676" s="42"/>
      <c r="H676" s="42"/>
      <c r="I676" s="217"/>
      <c r="J676" s="42"/>
      <c r="K676" s="42"/>
      <c r="L676" s="46"/>
      <c r="M676" s="218"/>
      <c r="N676" s="219"/>
      <c r="O676" s="86"/>
      <c r="P676" s="86"/>
      <c r="Q676" s="86"/>
      <c r="R676" s="86"/>
      <c r="S676" s="86"/>
      <c r="T676" s="87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T676" s="19" t="s">
        <v>143</v>
      </c>
      <c r="AU676" s="19" t="s">
        <v>81</v>
      </c>
    </row>
    <row r="677" s="2" customFormat="1" ht="16.5" customHeight="1">
      <c r="A677" s="40"/>
      <c r="B677" s="41"/>
      <c r="C677" s="202" t="s">
        <v>1042</v>
      </c>
      <c r="D677" s="202" t="s">
        <v>134</v>
      </c>
      <c r="E677" s="203" t="s">
        <v>1043</v>
      </c>
      <c r="F677" s="204" t="s">
        <v>1044</v>
      </c>
      <c r="G677" s="205" t="s">
        <v>367</v>
      </c>
      <c r="H677" s="206">
        <v>3.2160000000000002</v>
      </c>
      <c r="I677" s="207"/>
      <c r="J677" s="208">
        <f>ROUND(I677*H677,2)</f>
        <v>0</v>
      </c>
      <c r="K677" s="204" t="s">
        <v>138</v>
      </c>
      <c r="L677" s="46"/>
      <c r="M677" s="209" t="s">
        <v>19</v>
      </c>
      <c r="N677" s="210" t="s">
        <v>42</v>
      </c>
      <c r="O677" s="86"/>
      <c r="P677" s="211">
        <f>O677*H677</f>
        <v>0</v>
      </c>
      <c r="Q677" s="211">
        <v>0</v>
      </c>
      <c r="R677" s="211">
        <f>Q677*H677</f>
        <v>0</v>
      </c>
      <c r="S677" s="211">
        <v>0</v>
      </c>
      <c r="T677" s="212">
        <f>S677*H677</f>
        <v>0</v>
      </c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R677" s="213" t="s">
        <v>515</v>
      </c>
      <c r="AT677" s="213" t="s">
        <v>134</v>
      </c>
      <c r="AU677" s="213" t="s">
        <v>81</v>
      </c>
      <c r="AY677" s="19" t="s">
        <v>132</v>
      </c>
      <c r="BE677" s="214">
        <f>IF(N677="základní",J677,0)</f>
        <v>0</v>
      </c>
      <c r="BF677" s="214">
        <f>IF(N677="snížená",J677,0)</f>
        <v>0</v>
      </c>
      <c r="BG677" s="214">
        <f>IF(N677="zákl. přenesená",J677,0)</f>
        <v>0</v>
      </c>
      <c r="BH677" s="214">
        <f>IF(N677="sníž. přenesená",J677,0)</f>
        <v>0</v>
      </c>
      <c r="BI677" s="214">
        <f>IF(N677="nulová",J677,0)</f>
        <v>0</v>
      </c>
      <c r="BJ677" s="19" t="s">
        <v>79</v>
      </c>
      <c r="BK677" s="214">
        <f>ROUND(I677*H677,2)</f>
        <v>0</v>
      </c>
      <c r="BL677" s="19" t="s">
        <v>515</v>
      </c>
      <c r="BM677" s="213" t="s">
        <v>1045</v>
      </c>
    </row>
    <row r="678" s="2" customFormat="1">
      <c r="A678" s="40"/>
      <c r="B678" s="41"/>
      <c r="C678" s="42"/>
      <c r="D678" s="215" t="s">
        <v>141</v>
      </c>
      <c r="E678" s="42"/>
      <c r="F678" s="216" t="s">
        <v>1046</v>
      </c>
      <c r="G678" s="42"/>
      <c r="H678" s="42"/>
      <c r="I678" s="217"/>
      <c r="J678" s="42"/>
      <c r="K678" s="42"/>
      <c r="L678" s="46"/>
      <c r="M678" s="218"/>
      <c r="N678" s="219"/>
      <c r="O678" s="86"/>
      <c r="P678" s="86"/>
      <c r="Q678" s="86"/>
      <c r="R678" s="86"/>
      <c r="S678" s="86"/>
      <c r="T678" s="87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T678" s="19" t="s">
        <v>141</v>
      </c>
      <c r="AU678" s="19" t="s">
        <v>81</v>
      </c>
    </row>
    <row r="679" s="2" customFormat="1">
      <c r="A679" s="40"/>
      <c r="B679" s="41"/>
      <c r="C679" s="42"/>
      <c r="D679" s="220" t="s">
        <v>143</v>
      </c>
      <c r="E679" s="42"/>
      <c r="F679" s="221" t="s">
        <v>1047</v>
      </c>
      <c r="G679" s="42"/>
      <c r="H679" s="42"/>
      <c r="I679" s="217"/>
      <c r="J679" s="42"/>
      <c r="K679" s="42"/>
      <c r="L679" s="46"/>
      <c r="M679" s="218"/>
      <c r="N679" s="219"/>
      <c r="O679" s="86"/>
      <c r="P679" s="86"/>
      <c r="Q679" s="86"/>
      <c r="R679" s="86"/>
      <c r="S679" s="86"/>
      <c r="T679" s="87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T679" s="19" t="s">
        <v>143</v>
      </c>
      <c r="AU679" s="19" t="s">
        <v>81</v>
      </c>
    </row>
    <row r="680" s="12" customFormat="1" ht="22.8" customHeight="1">
      <c r="A680" s="12"/>
      <c r="B680" s="186"/>
      <c r="C680" s="187"/>
      <c r="D680" s="188" t="s">
        <v>70</v>
      </c>
      <c r="E680" s="200" t="s">
        <v>1048</v>
      </c>
      <c r="F680" s="200" t="s">
        <v>1049</v>
      </c>
      <c r="G680" s="187"/>
      <c r="H680" s="187"/>
      <c r="I680" s="190"/>
      <c r="J680" s="201">
        <f>BK680</f>
        <v>0</v>
      </c>
      <c r="K680" s="187"/>
      <c r="L680" s="192"/>
      <c r="M680" s="193"/>
      <c r="N680" s="194"/>
      <c r="O680" s="194"/>
      <c r="P680" s="195">
        <f>SUM(P681:P689)</f>
        <v>0</v>
      </c>
      <c r="Q680" s="194"/>
      <c r="R680" s="195">
        <f>SUM(R681:R689)</f>
        <v>0.072638300000000003</v>
      </c>
      <c r="S680" s="194"/>
      <c r="T680" s="196">
        <f>SUM(T681:T689)</f>
        <v>0</v>
      </c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R680" s="197" t="s">
        <v>81</v>
      </c>
      <c r="AT680" s="198" t="s">
        <v>70</v>
      </c>
      <c r="AU680" s="198" t="s">
        <v>79</v>
      </c>
      <c r="AY680" s="197" t="s">
        <v>132</v>
      </c>
      <c r="BK680" s="199">
        <f>SUM(BK681:BK689)</f>
        <v>0</v>
      </c>
    </row>
    <row r="681" s="2" customFormat="1" ht="16.5" customHeight="1">
      <c r="A681" s="40"/>
      <c r="B681" s="41"/>
      <c r="C681" s="202" t="s">
        <v>1050</v>
      </c>
      <c r="D681" s="202" t="s">
        <v>134</v>
      </c>
      <c r="E681" s="203" t="s">
        <v>1051</v>
      </c>
      <c r="F681" s="204" t="s">
        <v>1052</v>
      </c>
      <c r="G681" s="205" t="s">
        <v>137</v>
      </c>
      <c r="H681" s="206">
        <v>400</v>
      </c>
      <c r="I681" s="207"/>
      <c r="J681" s="208">
        <f>ROUND(I681*H681,2)</f>
        <v>0</v>
      </c>
      <c r="K681" s="204" t="s">
        <v>138</v>
      </c>
      <c r="L681" s="46"/>
      <c r="M681" s="209" t="s">
        <v>19</v>
      </c>
      <c r="N681" s="210" t="s">
        <v>42</v>
      </c>
      <c r="O681" s="86"/>
      <c r="P681" s="211">
        <f>O681*H681</f>
        <v>0</v>
      </c>
      <c r="Q681" s="211">
        <v>0</v>
      </c>
      <c r="R681" s="211">
        <f>Q681*H681</f>
        <v>0</v>
      </c>
      <c r="S681" s="211">
        <v>0</v>
      </c>
      <c r="T681" s="212">
        <f>S681*H681</f>
        <v>0</v>
      </c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R681" s="213" t="s">
        <v>515</v>
      </c>
      <c r="AT681" s="213" t="s">
        <v>134</v>
      </c>
      <c r="AU681" s="213" t="s">
        <v>81</v>
      </c>
      <c r="AY681" s="19" t="s">
        <v>132</v>
      </c>
      <c r="BE681" s="214">
        <f>IF(N681="základní",J681,0)</f>
        <v>0</v>
      </c>
      <c r="BF681" s="214">
        <f>IF(N681="snížená",J681,0)</f>
        <v>0</v>
      </c>
      <c r="BG681" s="214">
        <f>IF(N681="zákl. přenesená",J681,0)</f>
        <v>0</v>
      </c>
      <c r="BH681" s="214">
        <f>IF(N681="sníž. přenesená",J681,0)</f>
        <v>0</v>
      </c>
      <c r="BI681" s="214">
        <f>IF(N681="nulová",J681,0)</f>
        <v>0</v>
      </c>
      <c r="BJ681" s="19" t="s">
        <v>79</v>
      </c>
      <c r="BK681" s="214">
        <f>ROUND(I681*H681,2)</f>
        <v>0</v>
      </c>
      <c r="BL681" s="19" t="s">
        <v>515</v>
      </c>
      <c r="BM681" s="213" t="s">
        <v>1053</v>
      </c>
    </row>
    <row r="682" s="2" customFormat="1">
      <c r="A682" s="40"/>
      <c r="B682" s="41"/>
      <c r="C682" s="42"/>
      <c r="D682" s="215" t="s">
        <v>141</v>
      </c>
      <c r="E682" s="42"/>
      <c r="F682" s="216" t="s">
        <v>1054</v>
      </c>
      <c r="G682" s="42"/>
      <c r="H682" s="42"/>
      <c r="I682" s="217"/>
      <c r="J682" s="42"/>
      <c r="K682" s="42"/>
      <c r="L682" s="46"/>
      <c r="M682" s="218"/>
      <c r="N682" s="219"/>
      <c r="O682" s="86"/>
      <c r="P682" s="86"/>
      <c r="Q682" s="86"/>
      <c r="R682" s="86"/>
      <c r="S682" s="86"/>
      <c r="T682" s="87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T682" s="19" t="s">
        <v>141</v>
      </c>
      <c r="AU682" s="19" t="s">
        <v>81</v>
      </c>
    </row>
    <row r="683" s="2" customFormat="1">
      <c r="A683" s="40"/>
      <c r="B683" s="41"/>
      <c r="C683" s="42"/>
      <c r="D683" s="220" t="s">
        <v>143</v>
      </c>
      <c r="E683" s="42"/>
      <c r="F683" s="221" t="s">
        <v>1055</v>
      </c>
      <c r="G683" s="42"/>
      <c r="H683" s="42"/>
      <c r="I683" s="217"/>
      <c r="J683" s="42"/>
      <c r="K683" s="42"/>
      <c r="L683" s="46"/>
      <c r="M683" s="218"/>
      <c r="N683" s="219"/>
      <c r="O683" s="86"/>
      <c r="P683" s="86"/>
      <c r="Q683" s="86"/>
      <c r="R683" s="86"/>
      <c r="S683" s="86"/>
      <c r="T683" s="87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T683" s="19" t="s">
        <v>143</v>
      </c>
      <c r="AU683" s="19" t="s">
        <v>81</v>
      </c>
    </row>
    <row r="684" s="2" customFormat="1" ht="16.5" customHeight="1">
      <c r="A684" s="40"/>
      <c r="B684" s="41"/>
      <c r="C684" s="202" t="s">
        <v>1056</v>
      </c>
      <c r="D684" s="202" t="s">
        <v>134</v>
      </c>
      <c r="E684" s="203" t="s">
        <v>1057</v>
      </c>
      <c r="F684" s="204" t="s">
        <v>1058</v>
      </c>
      <c r="G684" s="205" t="s">
        <v>137</v>
      </c>
      <c r="H684" s="206">
        <v>136.505</v>
      </c>
      <c r="I684" s="207"/>
      <c r="J684" s="208">
        <f>ROUND(I684*H684,2)</f>
        <v>0</v>
      </c>
      <c r="K684" s="204" t="s">
        <v>138</v>
      </c>
      <c r="L684" s="46"/>
      <c r="M684" s="209" t="s">
        <v>19</v>
      </c>
      <c r="N684" s="210" t="s">
        <v>42</v>
      </c>
      <c r="O684" s="86"/>
      <c r="P684" s="211">
        <f>O684*H684</f>
        <v>0</v>
      </c>
      <c r="Q684" s="211">
        <v>0.00021000000000000001</v>
      </c>
      <c r="R684" s="211">
        <f>Q684*H684</f>
        <v>0.028666050000000002</v>
      </c>
      <c r="S684" s="211">
        <v>0</v>
      </c>
      <c r="T684" s="212">
        <f>S684*H684</f>
        <v>0</v>
      </c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R684" s="213" t="s">
        <v>515</v>
      </c>
      <c r="AT684" s="213" t="s">
        <v>134</v>
      </c>
      <c r="AU684" s="213" t="s">
        <v>81</v>
      </c>
      <c r="AY684" s="19" t="s">
        <v>132</v>
      </c>
      <c r="BE684" s="214">
        <f>IF(N684="základní",J684,0)</f>
        <v>0</v>
      </c>
      <c r="BF684" s="214">
        <f>IF(N684="snížená",J684,0)</f>
        <v>0</v>
      </c>
      <c r="BG684" s="214">
        <f>IF(N684="zákl. přenesená",J684,0)</f>
        <v>0</v>
      </c>
      <c r="BH684" s="214">
        <f>IF(N684="sníž. přenesená",J684,0)</f>
        <v>0</v>
      </c>
      <c r="BI684" s="214">
        <f>IF(N684="nulová",J684,0)</f>
        <v>0</v>
      </c>
      <c r="BJ684" s="19" t="s">
        <v>79</v>
      </c>
      <c r="BK684" s="214">
        <f>ROUND(I684*H684,2)</f>
        <v>0</v>
      </c>
      <c r="BL684" s="19" t="s">
        <v>515</v>
      </c>
      <c r="BM684" s="213" t="s">
        <v>1059</v>
      </c>
    </row>
    <row r="685" s="2" customFormat="1">
      <c r="A685" s="40"/>
      <c r="B685" s="41"/>
      <c r="C685" s="42"/>
      <c r="D685" s="215" t="s">
        <v>141</v>
      </c>
      <c r="E685" s="42"/>
      <c r="F685" s="216" t="s">
        <v>1060</v>
      </c>
      <c r="G685" s="42"/>
      <c r="H685" s="42"/>
      <c r="I685" s="217"/>
      <c r="J685" s="42"/>
      <c r="K685" s="42"/>
      <c r="L685" s="46"/>
      <c r="M685" s="218"/>
      <c r="N685" s="219"/>
      <c r="O685" s="86"/>
      <c r="P685" s="86"/>
      <c r="Q685" s="86"/>
      <c r="R685" s="86"/>
      <c r="S685" s="86"/>
      <c r="T685" s="87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T685" s="19" t="s">
        <v>141</v>
      </c>
      <c r="AU685" s="19" t="s">
        <v>81</v>
      </c>
    </row>
    <row r="686" s="2" customFormat="1">
      <c r="A686" s="40"/>
      <c r="B686" s="41"/>
      <c r="C686" s="42"/>
      <c r="D686" s="220" t="s">
        <v>143</v>
      </c>
      <c r="E686" s="42"/>
      <c r="F686" s="221" t="s">
        <v>1061</v>
      </c>
      <c r="G686" s="42"/>
      <c r="H686" s="42"/>
      <c r="I686" s="217"/>
      <c r="J686" s="42"/>
      <c r="K686" s="42"/>
      <c r="L686" s="46"/>
      <c r="M686" s="218"/>
      <c r="N686" s="219"/>
      <c r="O686" s="86"/>
      <c r="P686" s="86"/>
      <c r="Q686" s="86"/>
      <c r="R686" s="86"/>
      <c r="S686" s="86"/>
      <c r="T686" s="87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T686" s="19" t="s">
        <v>143</v>
      </c>
      <c r="AU686" s="19" t="s">
        <v>81</v>
      </c>
    </row>
    <row r="687" s="2" customFormat="1" ht="16.5" customHeight="1">
      <c r="A687" s="40"/>
      <c r="B687" s="41"/>
      <c r="C687" s="202" t="s">
        <v>1062</v>
      </c>
      <c r="D687" s="202" t="s">
        <v>134</v>
      </c>
      <c r="E687" s="203" t="s">
        <v>1063</v>
      </c>
      <c r="F687" s="204" t="s">
        <v>1064</v>
      </c>
      <c r="G687" s="205" t="s">
        <v>137</v>
      </c>
      <c r="H687" s="206">
        <v>125.63500000000001</v>
      </c>
      <c r="I687" s="207"/>
      <c r="J687" s="208">
        <f>ROUND(I687*H687,2)</f>
        <v>0</v>
      </c>
      <c r="K687" s="204" t="s">
        <v>138</v>
      </c>
      <c r="L687" s="46"/>
      <c r="M687" s="209" t="s">
        <v>19</v>
      </c>
      <c r="N687" s="210" t="s">
        <v>42</v>
      </c>
      <c r="O687" s="86"/>
      <c r="P687" s="211">
        <f>O687*H687</f>
        <v>0</v>
      </c>
      <c r="Q687" s="211">
        <v>0.00035</v>
      </c>
      <c r="R687" s="211">
        <f>Q687*H687</f>
        <v>0.043972250000000004</v>
      </c>
      <c r="S687" s="211">
        <v>0</v>
      </c>
      <c r="T687" s="212">
        <f>S687*H687</f>
        <v>0</v>
      </c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R687" s="213" t="s">
        <v>515</v>
      </c>
      <c r="AT687" s="213" t="s">
        <v>134</v>
      </c>
      <c r="AU687" s="213" t="s">
        <v>81</v>
      </c>
      <c r="AY687" s="19" t="s">
        <v>132</v>
      </c>
      <c r="BE687" s="214">
        <f>IF(N687="základní",J687,0)</f>
        <v>0</v>
      </c>
      <c r="BF687" s="214">
        <f>IF(N687="snížená",J687,0)</f>
        <v>0</v>
      </c>
      <c r="BG687" s="214">
        <f>IF(N687="zákl. přenesená",J687,0)</f>
        <v>0</v>
      </c>
      <c r="BH687" s="214">
        <f>IF(N687="sníž. přenesená",J687,0)</f>
        <v>0</v>
      </c>
      <c r="BI687" s="214">
        <f>IF(N687="nulová",J687,0)</f>
        <v>0</v>
      </c>
      <c r="BJ687" s="19" t="s">
        <v>79</v>
      </c>
      <c r="BK687" s="214">
        <f>ROUND(I687*H687,2)</f>
        <v>0</v>
      </c>
      <c r="BL687" s="19" t="s">
        <v>515</v>
      </c>
      <c r="BM687" s="213" t="s">
        <v>1065</v>
      </c>
    </row>
    <row r="688" s="2" customFormat="1">
      <c r="A688" s="40"/>
      <c r="B688" s="41"/>
      <c r="C688" s="42"/>
      <c r="D688" s="215" t="s">
        <v>141</v>
      </c>
      <c r="E688" s="42"/>
      <c r="F688" s="216" t="s">
        <v>1066</v>
      </c>
      <c r="G688" s="42"/>
      <c r="H688" s="42"/>
      <c r="I688" s="217"/>
      <c r="J688" s="42"/>
      <c r="K688" s="42"/>
      <c r="L688" s="46"/>
      <c r="M688" s="218"/>
      <c r="N688" s="219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9" t="s">
        <v>141</v>
      </c>
      <c r="AU688" s="19" t="s">
        <v>81</v>
      </c>
    </row>
    <row r="689" s="2" customFormat="1">
      <c r="A689" s="40"/>
      <c r="B689" s="41"/>
      <c r="C689" s="42"/>
      <c r="D689" s="220" t="s">
        <v>143</v>
      </c>
      <c r="E689" s="42"/>
      <c r="F689" s="221" t="s">
        <v>1067</v>
      </c>
      <c r="G689" s="42"/>
      <c r="H689" s="42"/>
      <c r="I689" s="217"/>
      <c r="J689" s="42"/>
      <c r="K689" s="42"/>
      <c r="L689" s="46"/>
      <c r="M689" s="218"/>
      <c r="N689" s="219"/>
      <c r="O689" s="86"/>
      <c r="P689" s="86"/>
      <c r="Q689" s="86"/>
      <c r="R689" s="86"/>
      <c r="S689" s="86"/>
      <c r="T689" s="87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T689" s="19" t="s">
        <v>143</v>
      </c>
      <c r="AU689" s="19" t="s">
        <v>81</v>
      </c>
    </row>
    <row r="690" s="12" customFormat="1" ht="25.92" customHeight="1">
      <c r="A690" s="12"/>
      <c r="B690" s="186"/>
      <c r="C690" s="187"/>
      <c r="D690" s="188" t="s">
        <v>70</v>
      </c>
      <c r="E690" s="189" t="s">
        <v>186</v>
      </c>
      <c r="F690" s="189" t="s">
        <v>1068</v>
      </c>
      <c r="G690" s="187"/>
      <c r="H690" s="187"/>
      <c r="I690" s="190"/>
      <c r="J690" s="191">
        <f>BK690</f>
        <v>0</v>
      </c>
      <c r="K690" s="187"/>
      <c r="L690" s="192"/>
      <c r="M690" s="193"/>
      <c r="N690" s="194"/>
      <c r="O690" s="194"/>
      <c r="P690" s="195">
        <f>P691</f>
        <v>0</v>
      </c>
      <c r="Q690" s="194"/>
      <c r="R690" s="195">
        <f>R691</f>
        <v>0.00173</v>
      </c>
      <c r="S690" s="194"/>
      <c r="T690" s="196">
        <f>T691</f>
        <v>0</v>
      </c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R690" s="197" t="s">
        <v>159</v>
      </c>
      <c r="AT690" s="198" t="s">
        <v>70</v>
      </c>
      <c r="AU690" s="198" t="s">
        <v>71</v>
      </c>
      <c r="AY690" s="197" t="s">
        <v>132</v>
      </c>
      <c r="BK690" s="199">
        <f>BK691</f>
        <v>0</v>
      </c>
    </row>
    <row r="691" s="12" customFormat="1" ht="22.8" customHeight="1">
      <c r="A691" s="12"/>
      <c r="B691" s="186"/>
      <c r="C691" s="187"/>
      <c r="D691" s="188" t="s">
        <v>70</v>
      </c>
      <c r="E691" s="200" t="s">
        <v>1069</v>
      </c>
      <c r="F691" s="200" t="s">
        <v>1070</v>
      </c>
      <c r="G691" s="187"/>
      <c r="H691" s="187"/>
      <c r="I691" s="190"/>
      <c r="J691" s="201">
        <f>BK691</f>
        <v>0</v>
      </c>
      <c r="K691" s="187"/>
      <c r="L691" s="192"/>
      <c r="M691" s="193"/>
      <c r="N691" s="194"/>
      <c r="O691" s="194"/>
      <c r="P691" s="195">
        <f>SUM(P692:P700)</f>
        <v>0</v>
      </c>
      <c r="Q691" s="194"/>
      <c r="R691" s="195">
        <f>SUM(R692:R700)</f>
        <v>0.00173</v>
      </c>
      <c r="S691" s="194"/>
      <c r="T691" s="196">
        <f>SUM(T692:T700)</f>
        <v>0</v>
      </c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R691" s="197" t="s">
        <v>159</v>
      </c>
      <c r="AT691" s="198" t="s">
        <v>70</v>
      </c>
      <c r="AU691" s="198" t="s">
        <v>79</v>
      </c>
      <c r="AY691" s="197" t="s">
        <v>132</v>
      </c>
      <c r="BK691" s="199">
        <f>SUM(BK692:BK700)</f>
        <v>0</v>
      </c>
    </row>
    <row r="692" s="2" customFormat="1" ht="16.5" customHeight="1">
      <c r="A692" s="40"/>
      <c r="B692" s="41"/>
      <c r="C692" s="202" t="s">
        <v>1071</v>
      </c>
      <c r="D692" s="202" t="s">
        <v>134</v>
      </c>
      <c r="E692" s="203" t="s">
        <v>1072</v>
      </c>
      <c r="F692" s="204" t="s">
        <v>1073</v>
      </c>
      <c r="G692" s="205" t="s">
        <v>862</v>
      </c>
      <c r="H692" s="206">
        <v>1</v>
      </c>
      <c r="I692" s="207"/>
      <c r="J692" s="208">
        <f>ROUND(I692*H692,2)</f>
        <v>0</v>
      </c>
      <c r="K692" s="204" t="s">
        <v>19</v>
      </c>
      <c r="L692" s="46"/>
      <c r="M692" s="209" t="s">
        <v>19</v>
      </c>
      <c r="N692" s="210" t="s">
        <v>42</v>
      </c>
      <c r="O692" s="86"/>
      <c r="P692" s="211">
        <f>O692*H692</f>
        <v>0</v>
      </c>
      <c r="Q692" s="211">
        <v>0.00023000000000000001</v>
      </c>
      <c r="R692" s="211">
        <f>Q692*H692</f>
        <v>0.00023000000000000001</v>
      </c>
      <c r="S692" s="211">
        <v>0</v>
      </c>
      <c r="T692" s="212">
        <f>S692*H692</f>
        <v>0</v>
      </c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R692" s="213" t="s">
        <v>603</v>
      </c>
      <c r="AT692" s="213" t="s">
        <v>134</v>
      </c>
      <c r="AU692" s="213" t="s">
        <v>81</v>
      </c>
      <c r="AY692" s="19" t="s">
        <v>132</v>
      </c>
      <c r="BE692" s="214">
        <f>IF(N692="základní",J692,0)</f>
        <v>0</v>
      </c>
      <c r="BF692" s="214">
        <f>IF(N692="snížená",J692,0)</f>
        <v>0</v>
      </c>
      <c r="BG692" s="214">
        <f>IF(N692="zákl. přenesená",J692,0)</f>
        <v>0</v>
      </c>
      <c r="BH692" s="214">
        <f>IF(N692="sníž. přenesená",J692,0)</f>
        <v>0</v>
      </c>
      <c r="BI692" s="214">
        <f>IF(N692="nulová",J692,0)</f>
        <v>0</v>
      </c>
      <c r="BJ692" s="19" t="s">
        <v>79</v>
      </c>
      <c r="BK692" s="214">
        <f>ROUND(I692*H692,2)</f>
        <v>0</v>
      </c>
      <c r="BL692" s="19" t="s">
        <v>603</v>
      </c>
      <c r="BM692" s="213" t="s">
        <v>1074</v>
      </c>
    </row>
    <row r="693" s="2" customFormat="1">
      <c r="A693" s="40"/>
      <c r="B693" s="41"/>
      <c r="C693" s="42"/>
      <c r="D693" s="215" t="s">
        <v>141</v>
      </c>
      <c r="E693" s="42"/>
      <c r="F693" s="216" t="s">
        <v>1075</v>
      </c>
      <c r="G693" s="42"/>
      <c r="H693" s="42"/>
      <c r="I693" s="217"/>
      <c r="J693" s="42"/>
      <c r="K693" s="42"/>
      <c r="L693" s="46"/>
      <c r="M693" s="218"/>
      <c r="N693" s="219"/>
      <c r="O693" s="86"/>
      <c r="P693" s="86"/>
      <c r="Q693" s="86"/>
      <c r="R693" s="86"/>
      <c r="S693" s="86"/>
      <c r="T693" s="87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T693" s="19" t="s">
        <v>141</v>
      </c>
      <c r="AU693" s="19" t="s">
        <v>81</v>
      </c>
    </row>
    <row r="694" s="2" customFormat="1">
      <c r="A694" s="40"/>
      <c r="B694" s="41"/>
      <c r="C694" s="42"/>
      <c r="D694" s="215" t="s">
        <v>145</v>
      </c>
      <c r="E694" s="42"/>
      <c r="F694" s="222" t="s">
        <v>1076</v>
      </c>
      <c r="G694" s="42"/>
      <c r="H694" s="42"/>
      <c r="I694" s="217"/>
      <c r="J694" s="42"/>
      <c r="K694" s="42"/>
      <c r="L694" s="46"/>
      <c r="M694" s="218"/>
      <c r="N694" s="219"/>
      <c r="O694" s="86"/>
      <c r="P694" s="86"/>
      <c r="Q694" s="86"/>
      <c r="R694" s="86"/>
      <c r="S694" s="86"/>
      <c r="T694" s="87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T694" s="19" t="s">
        <v>145</v>
      </c>
      <c r="AU694" s="19" t="s">
        <v>81</v>
      </c>
    </row>
    <row r="695" s="2" customFormat="1" ht="16.5" customHeight="1">
      <c r="A695" s="40"/>
      <c r="B695" s="41"/>
      <c r="C695" s="202" t="s">
        <v>1077</v>
      </c>
      <c r="D695" s="202" t="s">
        <v>134</v>
      </c>
      <c r="E695" s="203" t="s">
        <v>1078</v>
      </c>
      <c r="F695" s="204" t="s">
        <v>1079</v>
      </c>
      <c r="G695" s="205" t="s">
        <v>296</v>
      </c>
      <c r="H695" s="206">
        <v>150</v>
      </c>
      <c r="I695" s="207"/>
      <c r="J695" s="208">
        <f>ROUND(I695*H695,2)</f>
        <v>0</v>
      </c>
      <c r="K695" s="204" t="s">
        <v>138</v>
      </c>
      <c r="L695" s="46"/>
      <c r="M695" s="209" t="s">
        <v>19</v>
      </c>
      <c r="N695" s="210" t="s">
        <v>42</v>
      </c>
      <c r="O695" s="86"/>
      <c r="P695" s="211">
        <f>O695*H695</f>
        <v>0</v>
      </c>
      <c r="Q695" s="211">
        <v>1.0000000000000001E-05</v>
      </c>
      <c r="R695" s="211">
        <f>Q695*H695</f>
        <v>0.0015</v>
      </c>
      <c r="S695" s="211">
        <v>0</v>
      </c>
      <c r="T695" s="212">
        <f>S695*H695</f>
        <v>0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R695" s="213" t="s">
        <v>603</v>
      </c>
      <c r="AT695" s="213" t="s">
        <v>134</v>
      </c>
      <c r="AU695" s="213" t="s">
        <v>81</v>
      </c>
      <c r="AY695" s="19" t="s">
        <v>132</v>
      </c>
      <c r="BE695" s="214">
        <f>IF(N695="základní",J695,0)</f>
        <v>0</v>
      </c>
      <c r="BF695" s="214">
        <f>IF(N695="snížená",J695,0)</f>
        <v>0</v>
      </c>
      <c r="BG695" s="214">
        <f>IF(N695="zákl. přenesená",J695,0)</f>
        <v>0</v>
      </c>
      <c r="BH695" s="214">
        <f>IF(N695="sníž. přenesená",J695,0)</f>
        <v>0</v>
      </c>
      <c r="BI695" s="214">
        <f>IF(N695="nulová",J695,0)</f>
        <v>0</v>
      </c>
      <c r="BJ695" s="19" t="s">
        <v>79</v>
      </c>
      <c r="BK695" s="214">
        <f>ROUND(I695*H695,2)</f>
        <v>0</v>
      </c>
      <c r="BL695" s="19" t="s">
        <v>603</v>
      </c>
      <c r="BM695" s="213" t="s">
        <v>1080</v>
      </c>
    </row>
    <row r="696" s="2" customFormat="1">
      <c r="A696" s="40"/>
      <c r="B696" s="41"/>
      <c r="C696" s="42"/>
      <c r="D696" s="215" t="s">
        <v>141</v>
      </c>
      <c r="E696" s="42"/>
      <c r="F696" s="216" t="s">
        <v>1079</v>
      </c>
      <c r="G696" s="42"/>
      <c r="H696" s="42"/>
      <c r="I696" s="217"/>
      <c r="J696" s="42"/>
      <c r="K696" s="42"/>
      <c r="L696" s="46"/>
      <c r="M696" s="218"/>
      <c r="N696" s="219"/>
      <c r="O696" s="86"/>
      <c r="P696" s="86"/>
      <c r="Q696" s="86"/>
      <c r="R696" s="86"/>
      <c r="S696" s="86"/>
      <c r="T696" s="87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T696" s="19" t="s">
        <v>141</v>
      </c>
      <c r="AU696" s="19" t="s">
        <v>81</v>
      </c>
    </row>
    <row r="697" s="2" customFormat="1">
      <c r="A697" s="40"/>
      <c r="B697" s="41"/>
      <c r="C697" s="42"/>
      <c r="D697" s="220" t="s">
        <v>143</v>
      </c>
      <c r="E697" s="42"/>
      <c r="F697" s="221" t="s">
        <v>1081</v>
      </c>
      <c r="G697" s="42"/>
      <c r="H697" s="42"/>
      <c r="I697" s="217"/>
      <c r="J697" s="42"/>
      <c r="K697" s="42"/>
      <c r="L697" s="46"/>
      <c r="M697" s="218"/>
      <c r="N697" s="219"/>
      <c r="O697" s="86"/>
      <c r="P697" s="86"/>
      <c r="Q697" s="86"/>
      <c r="R697" s="86"/>
      <c r="S697" s="86"/>
      <c r="T697" s="87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T697" s="19" t="s">
        <v>143</v>
      </c>
      <c r="AU697" s="19" t="s">
        <v>81</v>
      </c>
    </row>
    <row r="698" s="2" customFormat="1" ht="16.5" customHeight="1">
      <c r="A698" s="40"/>
      <c r="B698" s="41"/>
      <c r="C698" s="202" t="s">
        <v>1082</v>
      </c>
      <c r="D698" s="202" t="s">
        <v>134</v>
      </c>
      <c r="E698" s="203" t="s">
        <v>1083</v>
      </c>
      <c r="F698" s="204" t="s">
        <v>1084</v>
      </c>
      <c r="G698" s="205" t="s">
        <v>296</v>
      </c>
      <c r="H698" s="206">
        <v>150</v>
      </c>
      <c r="I698" s="207"/>
      <c r="J698" s="208">
        <f>ROUND(I698*H698,2)</f>
        <v>0</v>
      </c>
      <c r="K698" s="204" t="s">
        <v>138</v>
      </c>
      <c r="L698" s="46"/>
      <c r="M698" s="209" t="s">
        <v>19</v>
      </c>
      <c r="N698" s="210" t="s">
        <v>42</v>
      </c>
      <c r="O698" s="86"/>
      <c r="P698" s="211">
        <f>O698*H698</f>
        <v>0</v>
      </c>
      <c r="Q698" s="211">
        <v>0</v>
      </c>
      <c r="R698" s="211">
        <f>Q698*H698</f>
        <v>0</v>
      </c>
      <c r="S698" s="211">
        <v>0</v>
      </c>
      <c r="T698" s="212">
        <f>S698*H698</f>
        <v>0</v>
      </c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R698" s="213" t="s">
        <v>603</v>
      </c>
      <c r="AT698" s="213" t="s">
        <v>134</v>
      </c>
      <c r="AU698" s="213" t="s">
        <v>81</v>
      </c>
      <c r="AY698" s="19" t="s">
        <v>132</v>
      </c>
      <c r="BE698" s="214">
        <f>IF(N698="základní",J698,0)</f>
        <v>0</v>
      </c>
      <c r="BF698" s="214">
        <f>IF(N698="snížená",J698,0)</f>
        <v>0</v>
      </c>
      <c r="BG698" s="214">
        <f>IF(N698="zákl. přenesená",J698,0)</f>
        <v>0</v>
      </c>
      <c r="BH698" s="214">
        <f>IF(N698="sníž. přenesená",J698,0)</f>
        <v>0</v>
      </c>
      <c r="BI698" s="214">
        <f>IF(N698="nulová",J698,0)</f>
        <v>0</v>
      </c>
      <c r="BJ698" s="19" t="s">
        <v>79</v>
      </c>
      <c r="BK698" s="214">
        <f>ROUND(I698*H698,2)</f>
        <v>0</v>
      </c>
      <c r="BL698" s="19" t="s">
        <v>603</v>
      </c>
      <c r="BM698" s="213" t="s">
        <v>1085</v>
      </c>
    </row>
    <row r="699" s="2" customFormat="1">
      <c r="A699" s="40"/>
      <c r="B699" s="41"/>
      <c r="C699" s="42"/>
      <c r="D699" s="215" t="s">
        <v>141</v>
      </c>
      <c r="E699" s="42"/>
      <c r="F699" s="216" t="s">
        <v>1086</v>
      </c>
      <c r="G699" s="42"/>
      <c r="H699" s="42"/>
      <c r="I699" s="217"/>
      <c r="J699" s="42"/>
      <c r="K699" s="42"/>
      <c r="L699" s="46"/>
      <c r="M699" s="218"/>
      <c r="N699" s="219"/>
      <c r="O699" s="86"/>
      <c r="P699" s="86"/>
      <c r="Q699" s="86"/>
      <c r="R699" s="86"/>
      <c r="S699" s="86"/>
      <c r="T699" s="87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T699" s="19" t="s">
        <v>141</v>
      </c>
      <c r="AU699" s="19" t="s">
        <v>81</v>
      </c>
    </row>
    <row r="700" s="2" customFormat="1">
      <c r="A700" s="40"/>
      <c r="B700" s="41"/>
      <c r="C700" s="42"/>
      <c r="D700" s="220" t="s">
        <v>143</v>
      </c>
      <c r="E700" s="42"/>
      <c r="F700" s="221" t="s">
        <v>1087</v>
      </c>
      <c r="G700" s="42"/>
      <c r="H700" s="42"/>
      <c r="I700" s="217"/>
      <c r="J700" s="42"/>
      <c r="K700" s="42"/>
      <c r="L700" s="46"/>
      <c r="M700" s="218"/>
      <c r="N700" s="219"/>
      <c r="O700" s="86"/>
      <c r="P700" s="86"/>
      <c r="Q700" s="86"/>
      <c r="R700" s="86"/>
      <c r="S700" s="86"/>
      <c r="T700" s="87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T700" s="19" t="s">
        <v>143</v>
      </c>
      <c r="AU700" s="19" t="s">
        <v>81</v>
      </c>
    </row>
    <row r="701" s="12" customFormat="1" ht="25.92" customHeight="1">
      <c r="A701" s="12"/>
      <c r="B701" s="186"/>
      <c r="C701" s="187"/>
      <c r="D701" s="188" t="s">
        <v>70</v>
      </c>
      <c r="E701" s="189" t="s">
        <v>1088</v>
      </c>
      <c r="F701" s="189" t="s">
        <v>1089</v>
      </c>
      <c r="G701" s="187"/>
      <c r="H701" s="187"/>
      <c r="I701" s="190"/>
      <c r="J701" s="191">
        <f>BK701</f>
        <v>0</v>
      </c>
      <c r="K701" s="187"/>
      <c r="L701" s="192"/>
      <c r="M701" s="193"/>
      <c r="N701" s="194"/>
      <c r="O701" s="194"/>
      <c r="P701" s="195">
        <f>P702+P710+P724</f>
        <v>0</v>
      </c>
      <c r="Q701" s="194"/>
      <c r="R701" s="195">
        <f>R702+R710+R724</f>
        <v>0</v>
      </c>
      <c r="S701" s="194"/>
      <c r="T701" s="196">
        <f>T702+T710+T724</f>
        <v>0</v>
      </c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R701" s="197" t="s">
        <v>177</v>
      </c>
      <c r="AT701" s="198" t="s">
        <v>70</v>
      </c>
      <c r="AU701" s="198" t="s">
        <v>71</v>
      </c>
      <c r="AY701" s="197" t="s">
        <v>132</v>
      </c>
      <c r="BK701" s="199">
        <f>BK702+BK710+BK724</f>
        <v>0</v>
      </c>
    </row>
    <row r="702" s="12" customFormat="1" ht="22.8" customHeight="1">
      <c r="A702" s="12"/>
      <c r="B702" s="186"/>
      <c r="C702" s="187"/>
      <c r="D702" s="188" t="s">
        <v>70</v>
      </c>
      <c r="E702" s="200" t="s">
        <v>1090</v>
      </c>
      <c r="F702" s="200" t="s">
        <v>1091</v>
      </c>
      <c r="G702" s="187"/>
      <c r="H702" s="187"/>
      <c r="I702" s="190"/>
      <c r="J702" s="201">
        <f>BK702</f>
        <v>0</v>
      </c>
      <c r="K702" s="187"/>
      <c r="L702" s="192"/>
      <c r="M702" s="193"/>
      <c r="N702" s="194"/>
      <c r="O702" s="194"/>
      <c r="P702" s="195">
        <f>SUM(P703:P709)</f>
        <v>0</v>
      </c>
      <c r="Q702" s="194"/>
      <c r="R702" s="195">
        <f>SUM(R703:R709)</f>
        <v>0</v>
      </c>
      <c r="S702" s="194"/>
      <c r="T702" s="196">
        <f>SUM(T703:T709)</f>
        <v>0</v>
      </c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R702" s="197" t="s">
        <v>177</v>
      </c>
      <c r="AT702" s="198" t="s">
        <v>70</v>
      </c>
      <c r="AU702" s="198" t="s">
        <v>79</v>
      </c>
      <c r="AY702" s="197" t="s">
        <v>132</v>
      </c>
      <c r="BK702" s="199">
        <f>SUM(BK703:BK709)</f>
        <v>0</v>
      </c>
    </row>
    <row r="703" s="2" customFormat="1" ht="16.5" customHeight="1">
      <c r="A703" s="40"/>
      <c r="B703" s="41"/>
      <c r="C703" s="202" t="s">
        <v>1092</v>
      </c>
      <c r="D703" s="202" t="s">
        <v>134</v>
      </c>
      <c r="E703" s="203" t="s">
        <v>1093</v>
      </c>
      <c r="F703" s="204" t="s">
        <v>1094</v>
      </c>
      <c r="G703" s="205" t="s">
        <v>862</v>
      </c>
      <c r="H703" s="206">
        <v>1</v>
      </c>
      <c r="I703" s="207"/>
      <c r="J703" s="208">
        <f>ROUND(I703*H703,2)</f>
        <v>0</v>
      </c>
      <c r="K703" s="204" t="s">
        <v>138</v>
      </c>
      <c r="L703" s="46"/>
      <c r="M703" s="209" t="s">
        <v>19</v>
      </c>
      <c r="N703" s="210" t="s">
        <v>42</v>
      </c>
      <c r="O703" s="86"/>
      <c r="P703" s="211">
        <f>O703*H703</f>
        <v>0</v>
      </c>
      <c r="Q703" s="211">
        <v>0</v>
      </c>
      <c r="R703" s="211">
        <f>Q703*H703</f>
        <v>0</v>
      </c>
      <c r="S703" s="211">
        <v>0</v>
      </c>
      <c r="T703" s="212">
        <f>S703*H703</f>
        <v>0</v>
      </c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R703" s="213" t="s">
        <v>1095</v>
      </c>
      <c r="AT703" s="213" t="s">
        <v>134</v>
      </c>
      <c r="AU703" s="213" t="s">
        <v>81</v>
      </c>
      <c r="AY703" s="19" t="s">
        <v>132</v>
      </c>
      <c r="BE703" s="214">
        <f>IF(N703="základní",J703,0)</f>
        <v>0</v>
      </c>
      <c r="BF703" s="214">
        <f>IF(N703="snížená",J703,0)</f>
        <v>0</v>
      </c>
      <c r="BG703" s="214">
        <f>IF(N703="zákl. přenesená",J703,0)</f>
        <v>0</v>
      </c>
      <c r="BH703" s="214">
        <f>IF(N703="sníž. přenesená",J703,0)</f>
        <v>0</v>
      </c>
      <c r="BI703" s="214">
        <f>IF(N703="nulová",J703,0)</f>
        <v>0</v>
      </c>
      <c r="BJ703" s="19" t="s">
        <v>79</v>
      </c>
      <c r="BK703" s="214">
        <f>ROUND(I703*H703,2)</f>
        <v>0</v>
      </c>
      <c r="BL703" s="19" t="s">
        <v>1095</v>
      </c>
      <c r="BM703" s="213" t="s">
        <v>1096</v>
      </c>
    </row>
    <row r="704" s="2" customFormat="1">
      <c r="A704" s="40"/>
      <c r="B704" s="41"/>
      <c r="C704" s="42"/>
      <c r="D704" s="215" t="s">
        <v>141</v>
      </c>
      <c r="E704" s="42"/>
      <c r="F704" s="216" t="s">
        <v>1097</v>
      </c>
      <c r="G704" s="42"/>
      <c r="H704" s="42"/>
      <c r="I704" s="217"/>
      <c r="J704" s="42"/>
      <c r="K704" s="42"/>
      <c r="L704" s="46"/>
      <c r="M704" s="218"/>
      <c r="N704" s="219"/>
      <c r="O704" s="86"/>
      <c r="P704" s="86"/>
      <c r="Q704" s="86"/>
      <c r="R704" s="86"/>
      <c r="S704" s="86"/>
      <c r="T704" s="87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T704" s="19" t="s">
        <v>141</v>
      </c>
      <c r="AU704" s="19" t="s">
        <v>81</v>
      </c>
    </row>
    <row r="705" s="2" customFormat="1">
      <c r="A705" s="40"/>
      <c r="B705" s="41"/>
      <c r="C705" s="42"/>
      <c r="D705" s="220" t="s">
        <v>143</v>
      </c>
      <c r="E705" s="42"/>
      <c r="F705" s="221" t="s">
        <v>1098</v>
      </c>
      <c r="G705" s="42"/>
      <c r="H705" s="42"/>
      <c r="I705" s="217"/>
      <c r="J705" s="42"/>
      <c r="K705" s="42"/>
      <c r="L705" s="46"/>
      <c r="M705" s="218"/>
      <c r="N705" s="219"/>
      <c r="O705" s="86"/>
      <c r="P705" s="86"/>
      <c r="Q705" s="86"/>
      <c r="R705" s="86"/>
      <c r="S705" s="86"/>
      <c r="T705" s="87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T705" s="19" t="s">
        <v>143</v>
      </c>
      <c r="AU705" s="19" t="s">
        <v>81</v>
      </c>
    </row>
    <row r="706" s="2" customFormat="1">
      <c r="A706" s="40"/>
      <c r="B706" s="41"/>
      <c r="C706" s="42"/>
      <c r="D706" s="215" t="s">
        <v>145</v>
      </c>
      <c r="E706" s="42"/>
      <c r="F706" s="222" t="s">
        <v>1099</v>
      </c>
      <c r="G706" s="42"/>
      <c r="H706" s="42"/>
      <c r="I706" s="217"/>
      <c r="J706" s="42"/>
      <c r="K706" s="42"/>
      <c r="L706" s="46"/>
      <c r="M706" s="218"/>
      <c r="N706" s="219"/>
      <c r="O706" s="86"/>
      <c r="P706" s="86"/>
      <c r="Q706" s="86"/>
      <c r="R706" s="86"/>
      <c r="S706" s="86"/>
      <c r="T706" s="87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T706" s="19" t="s">
        <v>145</v>
      </c>
      <c r="AU706" s="19" t="s">
        <v>81</v>
      </c>
    </row>
    <row r="707" s="2" customFormat="1" ht="16.5" customHeight="1">
      <c r="A707" s="40"/>
      <c r="B707" s="41"/>
      <c r="C707" s="202" t="s">
        <v>1100</v>
      </c>
      <c r="D707" s="202" t="s">
        <v>134</v>
      </c>
      <c r="E707" s="203" t="s">
        <v>1101</v>
      </c>
      <c r="F707" s="204" t="s">
        <v>1102</v>
      </c>
      <c r="G707" s="205" t="s">
        <v>862</v>
      </c>
      <c r="H707" s="206">
        <v>1</v>
      </c>
      <c r="I707" s="207"/>
      <c r="J707" s="208">
        <f>ROUND(I707*H707,2)</f>
        <v>0</v>
      </c>
      <c r="K707" s="204" t="s">
        <v>138</v>
      </c>
      <c r="L707" s="46"/>
      <c r="M707" s="209" t="s">
        <v>19</v>
      </c>
      <c r="N707" s="210" t="s">
        <v>42</v>
      </c>
      <c r="O707" s="86"/>
      <c r="P707" s="211">
        <f>O707*H707</f>
        <v>0</v>
      </c>
      <c r="Q707" s="211">
        <v>0</v>
      </c>
      <c r="R707" s="211">
        <f>Q707*H707</f>
        <v>0</v>
      </c>
      <c r="S707" s="211">
        <v>0</v>
      </c>
      <c r="T707" s="212">
        <f>S707*H707</f>
        <v>0</v>
      </c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R707" s="213" t="s">
        <v>1095</v>
      </c>
      <c r="AT707" s="213" t="s">
        <v>134</v>
      </c>
      <c r="AU707" s="213" t="s">
        <v>81</v>
      </c>
      <c r="AY707" s="19" t="s">
        <v>132</v>
      </c>
      <c r="BE707" s="214">
        <f>IF(N707="základní",J707,0)</f>
        <v>0</v>
      </c>
      <c r="BF707" s="214">
        <f>IF(N707="snížená",J707,0)</f>
        <v>0</v>
      </c>
      <c r="BG707" s="214">
        <f>IF(N707="zákl. přenesená",J707,0)</f>
        <v>0</v>
      </c>
      <c r="BH707" s="214">
        <f>IF(N707="sníž. přenesená",J707,0)</f>
        <v>0</v>
      </c>
      <c r="BI707" s="214">
        <f>IF(N707="nulová",J707,0)</f>
        <v>0</v>
      </c>
      <c r="BJ707" s="19" t="s">
        <v>79</v>
      </c>
      <c r="BK707" s="214">
        <f>ROUND(I707*H707,2)</f>
        <v>0</v>
      </c>
      <c r="BL707" s="19" t="s">
        <v>1095</v>
      </c>
      <c r="BM707" s="213" t="s">
        <v>1103</v>
      </c>
    </row>
    <row r="708" s="2" customFormat="1">
      <c r="A708" s="40"/>
      <c r="B708" s="41"/>
      <c r="C708" s="42"/>
      <c r="D708" s="215" t="s">
        <v>141</v>
      </c>
      <c r="E708" s="42"/>
      <c r="F708" s="216" t="s">
        <v>1102</v>
      </c>
      <c r="G708" s="42"/>
      <c r="H708" s="42"/>
      <c r="I708" s="217"/>
      <c r="J708" s="42"/>
      <c r="K708" s="42"/>
      <c r="L708" s="46"/>
      <c r="M708" s="218"/>
      <c r="N708" s="219"/>
      <c r="O708" s="86"/>
      <c r="P708" s="86"/>
      <c r="Q708" s="86"/>
      <c r="R708" s="86"/>
      <c r="S708" s="86"/>
      <c r="T708" s="87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T708" s="19" t="s">
        <v>141</v>
      </c>
      <c r="AU708" s="19" t="s">
        <v>81</v>
      </c>
    </row>
    <row r="709" s="2" customFormat="1">
      <c r="A709" s="40"/>
      <c r="B709" s="41"/>
      <c r="C709" s="42"/>
      <c r="D709" s="220" t="s">
        <v>143</v>
      </c>
      <c r="E709" s="42"/>
      <c r="F709" s="221" t="s">
        <v>1104</v>
      </c>
      <c r="G709" s="42"/>
      <c r="H709" s="42"/>
      <c r="I709" s="217"/>
      <c r="J709" s="42"/>
      <c r="K709" s="42"/>
      <c r="L709" s="46"/>
      <c r="M709" s="218"/>
      <c r="N709" s="219"/>
      <c r="O709" s="86"/>
      <c r="P709" s="86"/>
      <c r="Q709" s="86"/>
      <c r="R709" s="86"/>
      <c r="S709" s="86"/>
      <c r="T709" s="87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T709" s="19" t="s">
        <v>143</v>
      </c>
      <c r="AU709" s="19" t="s">
        <v>81</v>
      </c>
    </row>
    <row r="710" s="12" customFormat="1" ht="22.8" customHeight="1">
      <c r="A710" s="12"/>
      <c r="B710" s="186"/>
      <c r="C710" s="187"/>
      <c r="D710" s="188" t="s">
        <v>70</v>
      </c>
      <c r="E710" s="200" t="s">
        <v>1105</v>
      </c>
      <c r="F710" s="200" t="s">
        <v>1106</v>
      </c>
      <c r="G710" s="187"/>
      <c r="H710" s="187"/>
      <c r="I710" s="190"/>
      <c r="J710" s="201">
        <f>BK710</f>
        <v>0</v>
      </c>
      <c r="K710" s="187"/>
      <c r="L710" s="192"/>
      <c r="M710" s="193"/>
      <c r="N710" s="194"/>
      <c r="O710" s="194"/>
      <c r="P710" s="195">
        <f>SUM(P711:P723)</f>
        <v>0</v>
      </c>
      <c r="Q710" s="194"/>
      <c r="R710" s="195">
        <f>SUM(R711:R723)</f>
        <v>0</v>
      </c>
      <c r="S710" s="194"/>
      <c r="T710" s="196">
        <f>SUM(T711:T723)</f>
        <v>0</v>
      </c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R710" s="197" t="s">
        <v>177</v>
      </c>
      <c r="AT710" s="198" t="s">
        <v>70</v>
      </c>
      <c r="AU710" s="198" t="s">
        <v>79</v>
      </c>
      <c r="AY710" s="197" t="s">
        <v>132</v>
      </c>
      <c r="BK710" s="199">
        <f>SUM(BK711:BK723)</f>
        <v>0</v>
      </c>
    </row>
    <row r="711" s="2" customFormat="1" ht="16.5" customHeight="1">
      <c r="A711" s="40"/>
      <c r="B711" s="41"/>
      <c r="C711" s="202" t="s">
        <v>1107</v>
      </c>
      <c r="D711" s="202" t="s">
        <v>134</v>
      </c>
      <c r="E711" s="203" t="s">
        <v>1108</v>
      </c>
      <c r="F711" s="204" t="s">
        <v>1109</v>
      </c>
      <c r="G711" s="205" t="s">
        <v>862</v>
      </c>
      <c r="H711" s="206">
        <v>1</v>
      </c>
      <c r="I711" s="207"/>
      <c r="J711" s="208">
        <f>ROUND(I711*H711,2)</f>
        <v>0</v>
      </c>
      <c r="K711" s="204" t="s">
        <v>138</v>
      </c>
      <c r="L711" s="46"/>
      <c r="M711" s="209" t="s">
        <v>19</v>
      </c>
      <c r="N711" s="210" t="s">
        <v>42</v>
      </c>
      <c r="O711" s="86"/>
      <c r="P711" s="211">
        <f>O711*H711</f>
        <v>0</v>
      </c>
      <c r="Q711" s="211">
        <v>0</v>
      </c>
      <c r="R711" s="211">
        <f>Q711*H711</f>
        <v>0</v>
      </c>
      <c r="S711" s="211">
        <v>0</v>
      </c>
      <c r="T711" s="212">
        <f>S711*H711</f>
        <v>0</v>
      </c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R711" s="213" t="s">
        <v>1095</v>
      </c>
      <c r="AT711" s="213" t="s">
        <v>134</v>
      </c>
      <c r="AU711" s="213" t="s">
        <v>81</v>
      </c>
      <c r="AY711" s="19" t="s">
        <v>132</v>
      </c>
      <c r="BE711" s="214">
        <f>IF(N711="základní",J711,0)</f>
        <v>0</v>
      </c>
      <c r="BF711" s="214">
        <f>IF(N711="snížená",J711,0)</f>
        <v>0</v>
      </c>
      <c r="BG711" s="214">
        <f>IF(N711="zákl. přenesená",J711,0)</f>
        <v>0</v>
      </c>
      <c r="BH711" s="214">
        <f>IF(N711="sníž. přenesená",J711,0)</f>
        <v>0</v>
      </c>
      <c r="BI711" s="214">
        <f>IF(N711="nulová",J711,0)</f>
        <v>0</v>
      </c>
      <c r="BJ711" s="19" t="s">
        <v>79</v>
      </c>
      <c r="BK711" s="214">
        <f>ROUND(I711*H711,2)</f>
        <v>0</v>
      </c>
      <c r="BL711" s="19" t="s">
        <v>1095</v>
      </c>
      <c r="BM711" s="213" t="s">
        <v>1110</v>
      </c>
    </row>
    <row r="712" s="2" customFormat="1">
      <c r="A712" s="40"/>
      <c r="B712" s="41"/>
      <c r="C712" s="42"/>
      <c r="D712" s="215" t="s">
        <v>141</v>
      </c>
      <c r="E712" s="42"/>
      <c r="F712" s="216" t="s">
        <v>1109</v>
      </c>
      <c r="G712" s="42"/>
      <c r="H712" s="42"/>
      <c r="I712" s="217"/>
      <c r="J712" s="42"/>
      <c r="K712" s="42"/>
      <c r="L712" s="46"/>
      <c r="M712" s="218"/>
      <c r="N712" s="219"/>
      <c r="O712" s="86"/>
      <c r="P712" s="86"/>
      <c r="Q712" s="86"/>
      <c r="R712" s="86"/>
      <c r="S712" s="86"/>
      <c r="T712" s="87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T712" s="19" t="s">
        <v>141</v>
      </c>
      <c r="AU712" s="19" t="s">
        <v>81</v>
      </c>
    </row>
    <row r="713" s="2" customFormat="1">
      <c r="A713" s="40"/>
      <c r="B713" s="41"/>
      <c r="C713" s="42"/>
      <c r="D713" s="220" t="s">
        <v>143</v>
      </c>
      <c r="E713" s="42"/>
      <c r="F713" s="221" t="s">
        <v>1111</v>
      </c>
      <c r="G713" s="42"/>
      <c r="H713" s="42"/>
      <c r="I713" s="217"/>
      <c r="J713" s="42"/>
      <c r="K713" s="42"/>
      <c r="L713" s="46"/>
      <c r="M713" s="218"/>
      <c r="N713" s="219"/>
      <c r="O713" s="86"/>
      <c r="P713" s="86"/>
      <c r="Q713" s="86"/>
      <c r="R713" s="86"/>
      <c r="S713" s="86"/>
      <c r="T713" s="87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T713" s="19" t="s">
        <v>143</v>
      </c>
      <c r="AU713" s="19" t="s">
        <v>81</v>
      </c>
    </row>
    <row r="714" s="2" customFormat="1" ht="16.5" customHeight="1">
      <c r="A714" s="40"/>
      <c r="B714" s="41"/>
      <c r="C714" s="202" t="s">
        <v>1112</v>
      </c>
      <c r="D714" s="202" t="s">
        <v>134</v>
      </c>
      <c r="E714" s="203" t="s">
        <v>1113</v>
      </c>
      <c r="F714" s="204" t="s">
        <v>1114</v>
      </c>
      <c r="G714" s="205" t="s">
        <v>862</v>
      </c>
      <c r="H714" s="206">
        <v>1</v>
      </c>
      <c r="I714" s="207"/>
      <c r="J714" s="208">
        <f>ROUND(I714*H714,2)</f>
        <v>0</v>
      </c>
      <c r="K714" s="204" t="s">
        <v>138</v>
      </c>
      <c r="L714" s="46"/>
      <c r="M714" s="209" t="s">
        <v>19</v>
      </c>
      <c r="N714" s="210" t="s">
        <v>42</v>
      </c>
      <c r="O714" s="86"/>
      <c r="P714" s="211">
        <f>O714*H714</f>
        <v>0</v>
      </c>
      <c r="Q714" s="211">
        <v>0</v>
      </c>
      <c r="R714" s="211">
        <f>Q714*H714</f>
        <v>0</v>
      </c>
      <c r="S714" s="211">
        <v>0</v>
      </c>
      <c r="T714" s="212">
        <f>S714*H714</f>
        <v>0</v>
      </c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R714" s="213" t="s">
        <v>1095</v>
      </c>
      <c r="AT714" s="213" t="s">
        <v>134</v>
      </c>
      <c r="AU714" s="213" t="s">
        <v>81</v>
      </c>
      <c r="AY714" s="19" t="s">
        <v>132</v>
      </c>
      <c r="BE714" s="214">
        <f>IF(N714="základní",J714,0)</f>
        <v>0</v>
      </c>
      <c r="BF714" s="214">
        <f>IF(N714="snížená",J714,0)</f>
        <v>0</v>
      </c>
      <c r="BG714" s="214">
        <f>IF(N714="zákl. přenesená",J714,0)</f>
        <v>0</v>
      </c>
      <c r="BH714" s="214">
        <f>IF(N714="sníž. přenesená",J714,0)</f>
        <v>0</v>
      </c>
      <c r="BI714" s="214">
        <f>IF(N714="nulová",J714,0)</f>
        <v>0</v>
      </c>
      <c r="BJ714" s="19" t="s">
        <v>79</v>
      </c>
      <c r="BK714" s="214">
        <f>ROUND(I714*H714,2)</f>
        <v>0</v>
      </c>
      <c r="BL714" s="19" t="s">
        <v>1095</v>
      </c>
      <c r="BM714" s="213" t="s">
        <v>1115</v>
      </c>
    </row>
    <row r="715" s="2" customFormat="1">
      <c r="A715" s="40"/>
      <c r="B715" s="41"/>
      <c r="C715" s="42"/>
      <c r="D715" s="215" t="s">
        <v>141</v>
      </c>
      <c r="E715" s="42"/>
      <c r="F715" s="216" t="s">
        <v>1114</v>
      </c>
      <c r="G715" s="42"/>
      <c r="H715" s="42"/>
      <c r="I715" s="217"/>
      <c r="J715" s="42"/>
      <c r="K715" s="42"/>
      <c r="L715" s="46"/>
      <c r="M715" s="218"/>
      <c r="N715" s="219"/>
      <c r="O715" s="86"/>
      <c r="P715" s="86"/>
      <c r="Q715" s="86"/>
      <c r="R715" s="86"/>
      <c r="S715" s="86"/>
      <c r="T715" s="87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T715" s="19" t="s">
        <v>141</v>
      </c>
      <c r="AU715" s="19" t="s">
        <v>81</v>
      </c>
    </row>
    <row r="716" s="2" customFormat="1">
      <c r="A716" s="40"/>
      <c r="B716" s="41"/>
      <c r="C716" s="42"/>
      <c r="D716" s="220" t="s">
        <v>143</v>
      </c>
      <c r="E716" s="42"/>
      <c r="F716" s="221" t="s">
        <v>1116</v>
      </c>
      <c r="G716" s="42"/>
      <c r="H716" s="42"/>
      <c r="I716" s="217"/>
      <c r="J716" s="42"/>
      <c r="K716" s="42"/>
      <c r="L716" s="46"/>
      <c r="M716" s="218"/>
      <c r="N716" s="219"/>
      <c r="O716" s="86"/>
      <c r="P716" s="86"/>
      <c r="Q716" s="86"/>
      <c r="R716" s="86"/>
      <c r="S716" s="86"/>
      <c r="T716" s="87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T716" s="19" t="s">
        <v>143</v>
      </c>
      <c r="AU716" s="19" t="s">
        <v>81</v>
      </c>
    </row>
    <row r="717" s="2" customFormat="1">
      <c r="A717" s="40"/>
      <c r="B717" s="41"/>
      <c r="C717" s="42"/>
      <c r="D717" s="215" t="s">
        <v>145</v>
      </c>
      <c r="E717" s="42"/>
      <c r="F717" s="222" t="s">
        <v>1117</v>
      </c>
      <c r="G717" s="42"/>
      <c r="H717" s="42"/>
      <c r="I717" s="217"/>
      <c r="J717" s="42"/>
      <c r="K717" s="42"/>
      <c r="L717" s="46"/>
      <c r="M717" s="218"/>
      <c r="N717" s="219"/>
      <c r="O717" s="86"/>
      <c r="P717" s="86"/>
      <c r="Q717" s="86"/>
      <c r="R717" s="86"/>
      <c r="S717" s="86"/>
      <c r="T717" s="87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T717" s="19" t="s">
        <v>145</v>
      </c>
      <c r="AU717" s="19" t="s">
        <v>81</v>
      </c>
    </row>
    <row r="718" s="2" customFormat="1" ht="16.5" customHeight="1">
      <c r="A718" s="40"/>
      <c r="B718" s="41"/>
      <c r="C718" s="202" t="s">
        <v>1118</v>
      </c>
      <c r="D718" s="202" t="s">
        <v>134</v>
      </c>
      <c r="E718" s="203" t="s">
        <v>1119</v>
      </c>
      <c r="F718" s="204" t="s">
        <v>1120</v>
      </c>
      <c r="G718" s="205" t="s">
        <v>862</v>
      </c>
      <c r="H718" s="206">
        <v>1</v>
      </c>
      <c r="I718" s="207"/>
      <c r="J718" s="208">
        <f>ROUND(I718*H718,2)</f>
        <v>0</v>
      </c>
      <c r="K718" s="204" t="s">
        <v>138</v>
      </c>
      <c r="L718" s="46"/>
      <c r="M718" s="209" t="s">
        <v>19</v>
      </c>
      <c r="N718" s="210" t="s">
        <v>42</v>
      </c>
      <c r="O718" s="86"/>
      <c r="P718" s="211">
        <f>O718*H718</f>
        <v>0</v>
      </c>
      <c r="Q718" s="211">
        <v>0</v>
      </c>
      <c r="R718" s="211">
        <f>Q718*H718</f>
        <v>0</v>
      </c>
      <c r="S718" s="211">
        <v>0</v>
      </c>
      <c r="T718" s="212">
        <f>S718*H718</f>
        <v>0</v>
      </c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R718" s="213" t="s">
        <v>1095</v>
      </c>
      <c r="AT718" s="213" t="s">
        <v>134</v>
      </c>
      <c r="AU718" s="213" t="s">
        <v>81</v>
      </c>
      <c r="AY718" s="19" t="s">
        <v>132</v>
      </c>
      <c r="BE718" s="214">
        <f>IF(N718="základní",J718,0)</f>
        <v>0</v>
      </c>
      <c r="BF718" s="214">
        <f>IF(N718="snížená",J718,0)</f>
        <v>0</v>
      </c>
      <c r="BG718" s="214">
        <f>IF(N718="zákl. přenesená",J718,0)</f>
        <v>0</v>
      </c>
      <c r="BH718" s="214">
        <f>IF(N718="sníž. přenesená",J718,0)</f>
        <v>0</v>
      </c>
      <c r="BI718" s="214">
        <f>IF(N718="nulová",J718,0)</f>
        <v>0</v>
      </c>
      <c r="BJ718" s="19" t="s">
        <v>79</v>
      </c>
      <c r="BK718" s="214">
        <f>ROUND(I718*H718,2)</f>
        <v>0</v>
      </c>
      <c r="BL718" s="19" t="s">
        <v>1095</v>
      </c>
      <c r="BM718" s="213" t="s">
        <v>1121</v>
      </c>
    </row>
    <row r="719" s="2" customFormat="1">
      <c r="A719" s="40"/>
      <c r="B719" s="41"/>
      <c r="C719" s="42"/>
      <c r="D719" s="215" t="s">
        <v>141</v>
      </c>
      <c r="E719" s="42"/>
      <c r="F719" s="216" t="s">
        <v>1120</v>
      </c>
      <c r="G719" s="42"/>
      <c r="H719" s="42"/>
      <c r="I719" s="217"/>
      <c r="J719" s="42"/>
      <c r="K719" s="42"/>
      <c r="L719" s="46"/>
      <c r="M719" s="218"/>
      <c r="N719" s="219"/>
      <c r="O719" s="86"/>
      <c r="P719" s="86"/>
      <c r="Q719" s="86"/>
      <c r="R719" s="86"/>
      <c r="S719" s="86"/>
      <c r="T719" s="87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T719" s="19" t="s">
        <v>141</v>
      </c>
      <c r="AU719" s="19" t="s">
        <v>81</v>
      </c>
    </row>
    <row r="720" s="2" customFormat="1">
      <c r="A720" s="40"/>
      <c r="B720" s="41"/>
      <c r="C720" s="42"/>
      <c r="D720" s="220" t="s">
        <v>143</v>
      </c>
      <c r="E720" s="42"/>
      <c r="F720" s="221" t="s">
        <v>1122</v>
      </c>
      <c r="G720" s="42"/>
      <c r="H720" s="42"/>
      <c r="I720" s="217"/>
      <c r="J720" s="42"/>
      <c r="K720" s="42"/>
      <c r="L720" s="46"/>
      <c r="M720" s="218"/>
      <c r="N720" s="219"/>
      <c r="O720" s="86"/>
      <c r="P720" s="86"/>
      <c r="Q720" s="86"/>
      <c r="R720" s="86"/>
      <c r="S720" s="86"/>
      <c r="T720" s="87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9" t="s">
        <v>143</v>
      </c>
      <c r="AU720" s="19" t="s">
        <v>81</v>
      </c>
    </row>
    <row r="721" s="2" customFormat="1" ht="16.5" customHeight="1">
      <c r="A721" s="40"/>
      <c r="B721" s="41"/>
      <c r="C721" s="202" t="s">
        <v>1123</v>
      </c>
      <c r="D721" s="202" t="s">
        <v>134</v>
      </c>
      <c r="E721" s="203" t="s">
        <v>1124</v>
      </c>
      <c r="F721" s="204" t="s">
        <v>1125</v>
      </c>
      <c r="G721" s="205" t="s">
        <v>862</v>
      </c>
      <c r="H721" s="206">
        <v>1</v>
      </c>
      <c r="I721" s="207"/>
      <c r="J721" s="208">
        <f>ROUND(I721*H721,2)</f>
        <v>0</v>
      </c>
      <c r="K721" s="204" t="s">
        <v>138</v>
      </c>
      <c r="L721" s="46"/>
      <c r="M721" s="209" t="s">
        <v>19</v>
      </c>
      <c r="N721" s="210" t="s">
        <v>42</v>
      </c>
      <c r="O721" s="86"/>
      <c r="P721" s="211">
        <f>O721*H721</f>
        <v>0</v>
      </c>
      <c r="Q721" s="211">
        <v>0</v>
      </c>
      <c r="R721" s="211">
        <f>Q721*H721</f>
        <v>0</v>
      </c>
      <c r="S721" s="211">
        <v>0</v>
      </c>
      <c r="T721" s="212">
        <f>S721*H721</f>
        <v>0</v>
      </c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R721" s="213" t="s">
        <v>1095</v>
      </c>
      <c r="AT721" s="213" t="s">
        <v>134</v>
      </c>
      <c r="AU721" s="213" t="s">
        <v>81</v>
      </c>
      <c r="AY721" s="19" t="s">
        <v>132</v>
      </c>
      <c r="BE721" s="214">
        <f>IF(N721="základní",J721,0)</f>
        <v>0</v>
      </c>
      <c r="BF721" s="214">
        <f>IF(N721="snížená",J721,0)</f>
        <v>0</v>
      </c>
      <c r="BG721" s="214">
        <f>IF(N721="zákl. přenesená",J721,0)</f>
        <v>0</v>
      </c>
      <c r="BH721" s="214">
        <f>IF(N721="sníž. přenesená",J721,0)</f>
        <v>0</v>
      </c>
      <c r="BI721" s="214">
        <f>IF(N721="nulová",J721,0)</f>
        <v>0</v>
      </c>
      <c r="BJ721" s="19" t="s">
        <v>79</v>
      </c>
      <c r="BK721" s="214">
        <f>ROUND(I721*H721,2)</f>
        <v>0</v>
      </c>
      <c r="BL721" s="19" t="s">
        <v>1095</v>
      </c>
      <c r="BM721" s="213" t="s">
        <v>1126</v>
      </c>
    </row>
    <row r="722" s="2" customFormat="1">
      <c r="A722" s="40"/>
      <c r="B722" s="41"/>
      <c r="C722" s="42"/>
      <c r="D722" s="215" t="s">
        <v>141</v>
      </c>
      <c r="E722" s="42"/>
      <c r="F722" s="216" t="s">
        <v>1125</v>
      </c>
      <c r="G722" s="42"/>
      <c r="H722" s="42"/>
      <c r="I722" s="217"/>
      <c r="J722" s="42"/>
      <c r="K722" s="42"/>
      <c r="L722" s="46"/>
      <c r="M722" s="218"/>
      <c r="N722" s="219"/>
      <c r="O722" s="86"/>
      <c r="P722" s="86"/>
      <c r="Q722" s="86"/>
      <c r="R722" s="86"/>
      <c r="S722" s="86"/>
      <c r="T722" s="87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T722" s="19" t="s">
        <v>141</v>
      </c>
      <c r="AU722" s="19" t="s">
        <v>81</v>
      </c>
    </row>
    <row r="723" s="2" customFormat="1">
      <c r="A723" s="40"/>
      <c r="B723" s="41"/>
      <c r="C723" s="42"/>
      <c r="D723" s="220" t="s">
        <v>143</v>
      </c>
      <c r="E723" s="42"/>
      <c r="F723" s="221" t="s">
        <v>1127</v>
      </c>
      <c r="G723" s="42"/>
      <c r="H723" s="42"/>
      <c r="I723" s="217"/>
      <c r="J723" s="42"/>
      <c r="K723" s="42"/>
      <c r="L723" s="46"/>
      <c r="M723" s="218"/>
      <c r="N723" s="219"/>
      <c r="O723" s="86"/>
      <c r="P723" s="86"/>
      <c r="Q723" s="86"/>
      <c r="R723" s="86"/>
      <c r="S723" s="86"/>
      <c r="T723" s="87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143</v>
      </c>
      <c r="AU723" s="19" t="s">
        <v>81</v>
      </c>
    </row>
    <row r="724" s="12" customFormat="1" ht="22.8" customHeight="1">
      <c r="A724" s="12"/>
      <c r="B724" s="186"/>
      <c r="C724" s="187"/>
      <c r="D724" s="188" t="s">
        <v>70</v>
      </c>
      <c r="E724" s="200" t="s">
        <v>1128</v>
      </c>
      <c r="F724" s="200" t="s">
        <v>1129</v>
      </c>
      <c r="G724" s="187"/>
      <c r="H724" s="187"/>
      <c r="I724" s="190"/>
      <c r="J724" s="201">
        <f>BK724</f>
        <v>0</v>
      </c>
      <c r="K724" s="187"/>
      <c r="L724" s="192"/>
      <c r="M724" s="193"/>
      <c r="N724" s="194"/>
      <c r="O724" s="194"/>
      <c r="P724" s="195">
        <f>SUM(P725:P728)</f>
        <v>0</v>
      </c>
      <c r="Q724" s="194"/>
      <c r="R724" s="195">
        <f>SUM(R725:R728)</f>
        <v>0</v>
      </c>
      <c r="S724" s="194"/>
      <c r="T724" s="196">
        <f>SUM(T725:T728)</f>
        <v>0</v>
      </c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R724" s="197" t="s">
        <v>177</v>
      </c>
      <c r="AT724" s="198" t="s">
        <v>70</v>
      </c>
      <c r="AU724" s="198" t="s">
        <v>79</v>
      </c>
      <c r="AY724" s="197" t="s">
        <v>132</v>
      </c>
      <c r="BK724" s="199">
        <f>SUM(BK725:BK728)</f>
        <v>0</v>
      </c>
    </row>
    <row r="725" s="2" customFormat="1" ht="16.5" customHeight="1">
      <c r="A725" s="40"/>
      <c r="B725" s="41"/>
      <c r="C725" s="202" t="s">
        <v>1130</v>
      </c>
      <c r="D725" s="202" t="s">
        <v>134</v>
      </c>
      <c r="E725" s="203" t="s">
        <v>1131</v>
      </c>
      <c r="F725" s="204" t="s">
        <v>1132</v>
      </c>
      <c r="G725" s="205" t="s">
        <v>862</v>
      </c>
      <c r="H725" s="206">
        <v>1</v>
      </c>
      <c r="I725" s="207"/>
      <c r="J725" s="208">
        <f>ROUND(I725*H725,2)</f>
        <v>0</v>
      </c>
      <c r="K725" s="204" t="s">
        <v>138</v>
      </c>
      <c r="L725" s="46"/>
      <c r="M725" s="209" t="s">
        <v>19</v>
      </c>
      <c r="N725" s="210" t="s">
        <v>42</v>
      </c>
      <c r="O725" s="86"/>
      <c r="P725" s="211">
        <f>O725*H725</f>
        <v>0</v>
      </c>
      <c r="Q725" s="211">
        <v>0</v>
      </c>
      <c r="R725" s="211">
        <f>Q725*H725</f>
        <v>0</v>
      </c>
      <c r="S725" s="211">
        <v>0</v>
      </c>
      <c r="T725" s="212">
        <f>S725*H725</f>
        <v>0</v>
      </c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R725" s="213" t="s">
        <v>1095</v>
      </c>
      <c r="AT725" s="213" t="s">
        <v>134</v>
      </c>
      <c r="AU725" s="213" t="s">
        <v>81</v>
      </c>
      <c r="AY725" s="19" t="s">
        <v>132</v>
      </c>
      <c r="BE725" s="214">
        <f>IF(N725="základní",J725,0)</f>
        <v>0</v>
      </c>
      <c r="BF725" s="214">
        <f>IF(N725="snížená",J725,0)</f>
        <v>0</v>
      </c>
      <c r="BG725" s="214">
        <f>IF(N725="zákl. přenesená",J725,0)</f>
        <v>0</v>
      </c>
      <c r="BH725" s="214">
        <f>IF(N725="sníž. přenesená",J725,0)</f>
        <v>0</v>
      </c>
      <c r="BI725" s="214">
        <f>IF(N725="nulová",J725,0)</f>
        <v>0</v>
      </c>
      <c r="BJ725" s="19" t="s">
        <v>79</v>
      </c>
      <c r="BK725" s="214">
        <f>ROUND(I725*H725,2)</f>
        <v>0</v>
      </c>
      <c r="BL725" s="19" t="s">
        <v>1095</v>
      </c>
      <c r="BM725" s="213" t="s">
        <v>1133</v>
      </c>
    </row>
    <row r="726" s="2" customFormat="1">
      <c r="A726" s="40"/>
      <c r="B726" s="41"/>
      <c r="C726" s="42"/>
      <c r="D726" s="215" t="s">
        <v>141</v>
      </c>
      <c r="E726" s="42"/>
      <c r="F726" s="216" t="s">
        <v>1132</v>
      </c>
      <c r="G726" s="42"/>
      <c r="H726" s="42"/>
      <c r="I726" s="217"/>
      <c r="J726" s="42"/>
      <c r="K726" s="42"/>
      <c r="L726" s="46"/>
      <c r="M726" s="218"/>
      <c r="N726" s="219"/>
      <c r="O726" s="86"/>
      <c r="P726" s="86"/>
      <c r="Q726" s="86"/>
      <c r="R726" s="86"/>
      <c r="S726" s="86"/>
      <c r="T726" s="87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T726" s="19" t="s">
        <v>141</v>
      </c>
      <c r="AU726" s="19" t="s">
        <v>81</v>
      </c>
    </row>
    <row r="727" s="2" customFormat="1">
      <c r="A727" s="40"/>
      <c r="B727" s="41"/>
      <c r="C727" s="42"/>
      <c r="D727" s="220" t="s">
        <v>143</v>
      </c>
      <c r="E727" s="42"/>
      <c r="F727" s="221" t="s">
        <v>1134</v>
      </c>
      <c r="G727" s="42"/>
      <c r="H727" s="42"/>
      <c r="I727" s="217"/>
      <c r="J727" s="42"/>
      <c r="K727" s="42"/>
      <c r="L727" s="46"/>
      <c r="M727" s="218"/>
      <c r="N727" s="219"/>
      <c r="O727" s="86"/>
      <c r="P727" s="86"/>
      <c r="Q727" s="86"/>
      <c r="R727" s="86"/>
      <c r="S727" s="86"/>
      <c r="T727" s="87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T727" s="19" t="s">
        <v>143</v>
      </c>
      <c r="AU727" s="19" t="s">
        <v>81</v>
      </c>
    </row>
    <row r="728" s="2" customFormat="1">
      <c r="A728" s="40"/>
      <c r="B728" s="41"/>
      <c r="C728" s="42"/>
      <c r="D728" s="215" t="s">
        <v>145</v>
      </c>
      <c r="E728" s="42"/>
      <c r="F728" s="222" t="s">
        <v>1135</v>
      </c>
      <c r="G728" s="42"/>
      <c r="H728" s="42"/>
      <c r="I728" s="217"/>
      <c r="J728" s="42"/>
      <c r="K728" s="42"/>
      <c r="L728" s="46"/>
      <c r="M728" s="266"/>
      <c r="N728" s="267"/>
      <c r="O728" s="268"/>
      <c r="P728" s="268"/>
      <c r="Q728" s="268"/>
      <c r="R728" s="268"/>
      <c r="S728" s="268"/>
      <c r="T728" s="269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T728" s="19" t="s">
        <v>145</v>
      </c>
      <c r="AU728" s="19" t="s">
        <v>81</v>
      </c>
    </row>
    <row r="729" s="2" customFormat="1" ht="6.96" customHeight="1">
      <c r="A729" s="40"/>
      <c r="B729" s="61"/>
      <c r="C729" s="62"/>
      <c r="D729" s="62"/>
      <c r="E729" s="62"/>
      <c r="F729" s="62"/>
      <c r="G729" s="62"/>
      <c r="H729" s="62"/>
      <c r="I729" s="62"/>
      <c r="J729" s="62"/>
      <c r="K729" s="62"/>
      <c r="L729" s="46"/>
      <c r="M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</row>
  </sheetData>
  <sheetProtection sheet="1" autoFilter="0" formatColumns="0" formatRows="0" objects="1" scenarios="1" spinCount="100000" saltValue="FjCJ45JR6UZReaormYKLhGMwqwMzCL3hxT1bcaM+Wsaj50WoZByz5uA5+at4ieB15YQM1OLJ6Ku7NT4vSl9UhA==" hashValue="I14nPt4z3z2+zX3tsXlH+MSL6yfF0ygelfYnf3dHJTMztMYqaxsASjgkTkDO4uSDXhKgdVzUKKVnUaK73aNF4w==" algorithmName="SHA-512" password="CC35"/>
  <autoFilter ref="C105:K728"/>
  <mergeCells count="9">
    <mergeCell ref="E7:H7"/>
    <mergeCell ref="E9:H9"/>
    <mergeCell ref="E18:H18"/>
    <mergeCell ref="E27:H27"/>
    <mergeCell ref="E48:H48"/>
    <mergeCell ref="E50:H50"/>
    <mergeCell ref="E96:H96"/>
    <mergeCell ref="E98:H98"/>
    <mergeCell ref="L2:V2"/>
  </mergeCells>
  <hyperlinks>
    <hyperlink ref="F111" r:id="rId1" display="https://podminky.urs.cz/item/CS_URS_2025_01/113106121"/>
    <hyperlink ref="F118" r:id="rId2" display="https://podminky.urs.cz/item/CS_URS_2025_01/132112132"/>
    <hyperlink ref="F124" r:id="rId3" display="https://podminky.urs.cz/item/CS_URS_2025_01/174111101"/>
    <hyperlink ref="F131" r:id="rId4" display="https://podminky.urs.cz/item/CS_URS_2025_01/311234041"/>
    <hyperlink ref="F145" r:id="rId5" display="https://podminky.urs.cz/item/CS_URS_2025_01/317168011"/>
    <hyperlink ref="F151" r:id="rId6" display="https://podminky.urs.cz/item/CS_URS_2025_01/317168013"/>
    <hyperlink ref="F164" r:id="rId7" display="https://podminky.urs.cz/item/CS_URS_2025_01/319201321"/>
    <hyperlink ref="F172" r:id="rId8" display="https://podminky.urs.cz/item/CS_URS_2025_01/342151112"/>
    <hyperlink ref="F186" r:id="rId9" display="https://podminky.urs.cz/item/CS_URS_2025_01/444151111"/>
    <hyperlink ref="F194" r:id="rId10" display="https://podminky.urs.cz/item/CS_URS_2025_01/451597777"/>
    <hyperlink ref="F208" r:id="rId11" display="https://podminky.urs.cz/item/CS_URS_2025_01/612311141"/>
    <hyperlink ref="F216" r:id="rId12" display="https://podminky.urs.cz/item/CS_URS_2025_01/612311191"/>
    <hyperlink ref="F220" r:id="rId13" display="https://podminky.urs.cz/item/CS_URS_2025_01/619995001"/>
    <hyperlink ref="F230" r:id="rId14" display="https://podminky.urs.cz/item/CS_URS_2025_01/622142001"/>
    <hyperlink ref="F234" r:id="rId15" display="https://podminky.urs.cz/item/CS_URS_2025_01/622252001"/>
    <hyperlink ref="F247" r:id="rId16" display="https://podminky.urs.cz/item/CS_URS_2025_01/622511112"/>
    <hyperlink ref="F254" r:id="rId17" display="https://podminky.urs.cz/item/CS_URS_2025_01/629995101"/>
    <hyperlink ref="F263" r:id="rId18" display="https://podminky.urs.cz/item/CS_URS_2025_01/945412111"/>
    <hyperlink ref="F268" r:id="rId19" display="https://podminky.urs.cz/item/CS_URS_2025_01/953946121"/>
    <hyperlink ref="F290" r:id="rId20" display="https://podminky.urs.cz/item/CS_URS_2025_01/966071132"/>
    <hyperlink ref="F297" r:id="rId21" display="https://podminky.urs.cz/item/CS_URS_2025_01/968072247"/>
    <hyperlink ref="F305" r:id="rId22" display="https://podminky.urs.cz/item/CS_URS_2025_01/971033541"/>
    <hyperlink ref="F312" r:id="rId23" display="https://podminky.urs.cz/item/CS_URS_2025_01/973031151"/>
    <hyperlink ref="F318" r:id="rId24" display="https://podminky.urs.cz/item/CS_URS_2025_01/977271211"/>
    <hyperlink ref="F322" r:id="rId25" display="https://podminky.urs.cz/item/CS_URS_2025_01/997013212"/>
    <hyperlink ref="F325" r:id="rId26" display="https://podminky.urs.cz/item/CS_URS_2025_01/997013219"/>
    <hyperlink ref="F328" r:id="rId27" display="https://podminky.urs.cz/item/CS_URS_2025_01/997013501"/>
    <hyperlink ref="F331" r:id="rId28" display="https://podminky.urs.cz/item/CS_URS_2025_01/997013509"/>
    <hyperlink ref="F336" r:id="rId29" display="https://podminky.urs.cz/item/CS_URS_2025_01/997013601"/>
    <hyperlink ref="F339" r:id="rId30" display="https://podminky.urs.cz/item/CS_URS_2025_01/997013603"/>
    <hyperlink ref="F342" r:id="rId31" display="https://podminky.urs.cz/item/CS_URS_2025_01/997013804"/>
    <hyperlink ref="F350" r:id="rId32" display="https://podminky.urs.cz/item/CS_URS_2025_01/997013871"/>
    <hyperlink ref="F354" r:id="rId33" display="https://podminky.urs.cz/item/CS_URS_2025_01/998011002"/>
    <hyperlink ref="F357" r:id="rId34" display="https://podminky.urs.cz/item/CS_URS_2025_01/998011014"/>
    <hyperlink ref="F360" r:id="rId35" display="https://podminky.urs.cz/item/CS_URS_2025_01/998014011"/>
    <hyperlink ref="F365" r:id="rId36" display="https://podminky.urs.cz/item/CS_URS_2025_01/711161175"/>
    <hyperlink ref="F375" r:id="rId37" display="https://podminky.urs.cz/item/CS_URS_2025_01/711491176"/>
    <hyperlink ref="F385" r:id="rId38" display="https://podminky.urs.cz/item/CS_URS_2025_01/998711101"/>
    <hyperlink ref="F388" r:id="rId39" display="https://podminky.urs.cz/item/CS_URS_2025_01/998711102"/>
    <hyperlink ref="F392" r:id="rId40" display="https://podminky.urs.cz/item/CS_URS_2025_01/712440832"/>
    <hyperlink ref="F397" r:id="rId41" display="https://podminky.urs.cz/item/CS_URS_2025_01/713123212"/>
    <hyperlink ref="F406" r:id="rId42" display="https://podminky.urs.cz/item/CS_URS_2025_01/998713102"/>
    <hyperlink ref="F409" r:id="rId43" display="https://podminky.urs.cz/item/CS_URS_2025_01/998713193"/>
    <hyperlink ref="F418" r:id="rId44" display="https://podminky.urs.cz/item/CS_URS_2025_01/998723112"/>
    <hyperlink ref="F421" r:id="rId45" display="https://podminky.urs.cz/item/CS_URS_2025_01/998723122"/>
    <hyperlink ref="F437" r:id="rId46" display="https://podminky.urs.cz/item/CS_URS_2025_01/751721811"/>
    <hyperlink ref="F442" r:id="rId47" display="https://podminky.urs.cz/item/CS_URS_2025_01/762223110"/>
    <hyperlink ref="F447" r:id="rId48" display="https://podminky.urs.cz/item/CS_URS_2025_01/762591130"/>
    <hyperlink ref="F456" r:id="rId49" display="https://podminky.urs.cz/item/CS_URS_2025_01/998762102"/>
    <hyperlink ref="F460" r:id="rId50" display="https://podminky.urs.cz/item/CS_URS_2025_01/764001901"/>
    <hyperlink ref="F465" r:id="rId51" display="https://podminky.urs.cz/item/CS_URS_2025_01/764002801"/>
    <hyperlink ref="F469" r:id="rId52" display="https://podminky.urs.cz/item/CS_URS_2025_01/764002812"/>
    <hyperlink ref="F472" r:id="rId53" display="https://podminky.urs.cz/item/CS_URS_2025_01/764002841"/>
    <hyperlink ref="F477" r:id="rId54" display="https://podminky.urs.cz/item/CS_URS_2025_01/764004861"/>
    <hyperlink ref="F481" r:id="rId55" display="https://podminky.urs.cz/item/CS_URS_2025_01/764203156"/>
    <hyperlink ref="F487" r:id="rId56" display="https://podminky.urs.cz/item/CS_URS_2025_01/764206167"/>
    <hyperlink ref="F491" r:id="rId57" display="https://podminky.urs.cz/item/CS_URS_2025_01/764212407"/>
    <hyperlink ref="F500" r:id="rId58" display="https://podminky.urs.cz/item/CS_URS_2025_01/764227444"/>
    <hyperlink ref="F507" r:id="rId59" display="https://podminky.urs.cz/item/CS_URS_2025_01/764242506"/>
    <hyperlink ref="F511" r:id="rId60" display="https://podminky.urs.cz/item/CS_URS_2025_01/764304111"/>
    <hyperlink ref="F518" r:id="rId61" display="https://podminky.urs.cz/item/CS_URS_2025_01/764503903"/>
    <hyperlink ref="F523" r:id="rId62" display="https://podminky.urs.cz/item/CS_URS_2025_01/764518423"/>
    <hyperlink ref="F529" r:id="rId63" display="https://podminky.urs.cz/item/CS_URS_2025_01/764518433"/>
    <hyperlink ref="F535" r:id="rId64" display="https://podminky.urs.cz/item/CS_URS_2025_01/998764101"/>
    <hyperlink ref="F538" r:id="rId65" display="https://podminky.urs.cz/item/CS_URS_2025_01/998764112"/>
    <hyperlink ref="F541" r:id="rId66" display="https://podminky.urs.cz/item/CS_URS_2025_01/998764122"/>
    <hyperlink ref="F544" r:id="rId67" display="https://podminky.urs.cz/item/CS_URS_2025_01/998764129"/>
    <hyperlink ref="F547" r:id="rId68" display="https://podminky.urs.cz/item/CS_URS_2025_01/998764193"/>
    <hyperlink ref="F551" r:id="rId69" display="https://podminky.urs.cz/item/CS_URS_2025_01/998765101"/>
    <hyperlink ref="F554" r:id="rId70" display="https://podminky.urs.cz/item/CS_URS_2025_01/998765211"/>
    <hyperlink ref="F558" r:id="rId71" display="https://podminky.urs.cz/item/CS_URS_2025_01/767190122"/>
    <hyperlink ref="F575" r:id="rId72" display="https://podminky.urs.cz/item/CS_URS_2025_01/767428102"/>
    <hyperlink ref="F584" r:id="rId73" display="https://podminky.urs.cz/item/CS_URS_2025_01/767428103"/>
    <hyperlink ref="F590" r:id="rId74" display="https://podminky.urs.cz/item/CS_URS_2025_01/767428104"/>
    <hyperlink ref="F598" r:id="rId75" display="https://podminky.urs.cz/item/CS_URS_2025_01/767428105"/>
    <hyperlink ref="F613" r:id="rId76" display="https://podminky.urs.cz/item/CS_URS_2025_01/767428107"/>
    <hyperlink ref="F624" r:id="rId77" display="https://podminky.urs.cz/item/CS_URS_2025_01/767626105"/>
    <hyperlink ref="F650" r:id="rId78" display="https://podminky.urs.cz/item/CS_URS_2025_01/767631802"/>
    <hyperlink ref="F654" r:id="rId79" display="https://podminky.urs.cz/item/CS_URS_2025_01/767832101"/>
    <hyperlink ref="F660" r:id="rId80" display="https://podminky.urs.cz/item/CS_URS_2025_01/767995102"/>
    <hyperlink ref="F673" r:id="rId81" display="https://podminky.urs.cz/item/CS_URS_2025_01/998767101"/>
    <hyperlink ref="F676" r:id="rId82" display="https://podminky.urs.cz/item/CS_URS_2025_01/998767102"/>
    <hyperlink ref="F679" r:id="rId83" display="https://podminky.urs.cz/item/CS_URS_2025_01/998767192"/>
    <hyperlink ref="F683" r:id="rId84" display="https://podminky.urs.cz/item/CS_URS_2025_01/784111005"/>
    <hyperlink ref="F686" r:id="rId85" display="https://podminky.urs.cz/item/CS_URS_2025_01/784181105"/>
    <hyperlink ref="F689" r:id="rId86" display="https://podminky.urs.cz/item/CS_URS_2025_01/784361005"/>
    <hyperlink ref="F697" r:id="rId87" display="https://podminky.urs.cz/item/CS_URS_2025_01/230208513"/>
    <hyperlink ref="F700" r:id="rId88" display="https://podminky.urs.cz/item/CS_URS_2025_01/230230018"/>
    <hyperlink ref="F705" r:id="rId89" display="https://podminky.urs.cz/item/CS_URS_2025_01/013244000"/>
    <hyperlink ref="F709" r:id="rId90" display="https://podminky.urs.cz/item/CS_URS_2025_01/013254000"/>
    <hyperlink ref="F713" r:id="rId91" display="https://podminky.urs.cz/item/CS_URS_2025_01/032103000"/>
    <hyperlink ref="F716" r:id="rId92" display="https://podminky.urs.cz/item/CS_URS_2025_01/032803000"/>
    <hyperlink ref="F720" r:id="rId93" display="https://podminky.urs.cz/item/CS_URS_2025_01/033103000"/>
    <hyperlink ref="F723" r:id="rId94" display="https://podminky.urs.cz/item/CS_URS_2025_01/034703000"/>
    <hyperlink ref="F727" r:id="rId95" display="https://podminky.urs.cz/item/CS_URS_2025_01/04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0" customWidth="1"/>
    <col min="2" max="2" width="1.667969" style="270" customWidth="1"/>
    <col min="3" max="4" width="5" style="270" customWidth="1"/>
    <col min="5" max="5" width="11.66016" style="270" customWidth="1"/>
    <col min="6" max="6" width="9.160156" style="270" customWidth="1"/>
    <col min="7" max="7" width="5" style="270" customWidth="1"/>
    <col min="8" max="8" width="77.83203" style="270" customWidth="1"/>
    <col min="9" max="10" width="20" style="270" customWidth="1"/>
    <col min="11" max="11" width="1.667969" style="270" customWidth="1"/>
  </cols>
  <sheetData>
    <row r="1" s="1" customFormat="1" ht="37.5" customHeight="1"/>
    <row r="2" s="1" customFormat="1" ht="7.5" customHeight="1">
      <c r="B2" s="271"/>
      <c r="C2" s="272"/>
      <c r="D2" s="272"/>
      <c r="E2" s="272"/>
      <c r="F2" s="272"/>
      <c r="G2" s="272"/>
      <c r="H2" s="272"/>
      <c r="I2" s="272"/>
      <c r="J2" s="272"/>
      <c r="K2" s="273"/>
    </row>
    <row r="3" s="16" customFormat="1" ht="45" customHeight="1">
      <c r="B3" s="274"/>
      <c r="C3" s="275" t="s">
        <v>1136</v>
      </c>
      <c r="D3" s="275"/>
      <c r="E3" s="275"/>
      <c r="F3" s="275"/>
      <c r="G3" s="275"/>
      <c r="H3" s="275"/>
      <c r="I3" s="275"/>
      <c r="J3" s="275"/>
      <c r="K3" s="276"/>
    </row>
    <row r="4" s="1" customFormat="1" ht="25.5" customHeight="1">
      <c r="B4" s="277"/>
      <c r="C4" s="278" t="s">
        <v>1137</v>
      </c>
      <c r="D4" s="278"/>
      <c r="E4" s="278"/>
      <c r="F4" s="278"/>
      <c r="G4" s="278"/>
      <c r="H4" s="278"/>
      <c r="I4" s="278"/>
      <c r="J4" s="278"/>
      <c r="K4" s="279"/>
    </row>
    <row r="5" s="1" customFormat="1" ht="5.25" customHeight="1">
      <c r="B5" s="277"/>
      <c r="C5" s="280"/>
      <c r="D5" s="280"/>
      <c r="E5" s="280"/>
      <c r="F5" s="280"/>
      <c r="G5" s="280"/>
      <c r="H5" s="280"/>
      <c r="I5" s="280"/>
      <c r="J5" s="280"/>
      <c r="K5" s="279"/>
    </row>
    <row r="6" s="1" customFormat="1" ht="15" customHeight="1">
      <c r="B6" s="277"/>
      <c r="C6" s="281" t="s">
        <v>1138</v>
      </c>
      <c r="D6" s="281"/>
      <c r="E6" s="281"/>
      <c r="F6" s="281"/>
      <c r="G6" s="281"/>
      <c r="H6" s="281"/>
      <c r="I6" s="281"/>
      <c r="J6" s="281"/>
      <c r="K6" s="279"/>
    </row>
    <row r="7" s="1" customFormat="1" ht="15" customHeight="1">
      <c r="B7" s="282"/>
      <c r="C7" s="281" t="s">
        <v>1139</v>
      </c>
      <c r="D7" s="281"/>
      <c r="E7" s="281"/>
      <c r="F7" s="281"/>
      <c r="G7" s="281"/>
      <c r="H7" s="281"/>
      <c r="I7" s="281"/>
      <c r="J7" s="281"/>
      <c r="K7" s="279"/>
    </row>
    <row r="8" s="1" customFormat="1" ht="12.75" customHeight="1">
      <c r="B8" s="282"/>
      <c r="C8" s="281"/>
      <c r="D8" s="281"/>
      <c r="E8" s="281"/>
      <c r="F8" s="281"/>
      <c r="G8" s="281"/>
      <c r="H8" s="281"/>
      <c r="I8" s="281"/>
      <c r="J8" s="281"/>
      <c r="K8" s="279"/>
    </row>
    <row r="9" s="1" customFormat="1" ht="15" customHeight="1">
      <c r="B9" s="282"/>
      <c r="C9" s="281" t="s">
        <v>1140</v>
      </c>
      <c r="D9" s="281"/>
      <c r="E9" s="281"/>
      <c r="F9" s="281"/>
      <c r="G9" s="281"/>
      <c r="H9" s="281"/>
      <c r="I9" s="281"/>
      <c r="J9" s="281"/>
      <c r="K9" s="279"/>
    </row>
    <row r="10" s="1" customFormat="1" ht="15" customHeight="1">
      <c r="B10" s="282"/>
      <c r="C10" s="281"/>
      <c r="D10" s="281" t="s">
        <v>1141</v>
      </c>
      <c r="E10" s="281"/>
      <c r="F10" s="281"/>
      <c r="G10" s="281"/>
      <c r="H10" s="281"/>
      <c r="I10" s="281"/>
      <c r="J10" s="281"/>
      <c r="K10" s="279"/>
    </row>
    <row r="11" s="1" customFormat="1" ht="15" customHeight="1">
      <c r="B11" s="282"/>
      <c r="C11" s="283"/>
      <c r="D11" s="281" t="s">
        <v>1142</v>
      </c>
      <c r="E11" s="281"/>
      <c r="F11" s="281"/>
      <c r="G11" s="281"/>
      <c r="H11" s="281"/>
      <c r="I11" s="281"/>
      <c r="J11" s="281"/>
      <c r="K11" s="279"/>
    </row>
    <row r="12" s="1" customFormat="1" ht="15" customHeight="1">
      <c r="B12" s="282"/>
      <c r="C12" s="283"/>
      <c r="D12" s="281"/>
      <c r="E12" s="281"/>
      <c r="F12" s="281"/>
      <c r="G12" s="281"/>
      <c r="H12" s="281"/>
      <c r="I12" s="281"/>
      <c r="J12" s="281"/>
      <c r="K12" s="279"/>
    </row>
    <row r="13" s="1" customFormat="1" ht="15" customHeight="1">
      <c r="B13" s="282"/>
      <c r="C13" s="283"/>
      <c r="D13" s="284" t="s">
        <v>1143</v>
      </c>
      <c r="E13" s="281"/>
      <c r="F13" s="281"/>
      <c r="G13" s="281"/>
      <c r="H13" s="281"/>
      <c r="I13" s="281"/>
      <c r="J13" s="281"/>
      <c r="K13" s="279"/>
    </row>
    <row r="14" s="1" customFormat="1" ht="12.75" customHeight="1">
      <c r="B14" s="282"/>
      <c r="C14" s="283"/>
      <c r="D14" s="283"/>
      <c r="E14" s="283"/>
      <c r="F14" s="283"/>
      <c r="G14" s="283"/>
      <c r="H14" s="283"/>
      <c r="I14" s="283"/>
      <c r="J14" s="283"/>
      <c r="K14" s="279"/>
    </row>
    <row r="15" s="1" customFormat="1" ht="15" customHeight="1">
      <c r="B15" s="282"/>
      <c r="C15" s="283"/>
      <c r="D15" s="281" t="s">
        <v>1144</v>
      </c>
      <c r="E15" s="281"/>
      <c r="F15" s="281"/>
      <c r="G15" s="281"/>
      <c r="H15" s="281"/>
      <c r="I15" s="281"/>
      <c r="J15" s="281"/>
      <c r="K15" s="279"/>
    </row>
    <row r="16" s="1" customFormat="1" ht="15" customHeight="1">
      <c r="B16" s="282"/>
      <c r="C16" s="283"/>
      <c r="D16" s="281" t="s">
        <v>1145</v>
      </c>
      <c r="E16" s="281"/>
      <c r="F16" s="281"/>
      <c r="G16" s="281"/>
      <c r="H16" s="281"/>
      <c r="I16" s="281"/>
      <c r="J16" s="281"/>
      <c r="K16" s="279"/>
    </row>
    <row r="17" s="1" customFormat="1" ht="15" customHeight="1">
      <c r="B17" s="282"/>
      <c r="C17" s="283"/>
      <c r="D17" s="281" t="s">
        <v>1146</v>
      </c>
      <c r="E17" s="281"/>
      <c r="F17" s="281"/>
      <c r="G17" s="281"/>
      <c r="H17" s="281"/>
      <c r="I17" s="281"/>
      <c r="J17" s="281"/>
      <c r="K17" s="279"/>
    </row>
    <row r="18" s="1" customFormat="1" ht="15" customHeight="1">
      <c r="B18" s="282"/>
      <c r="C18" s="283"/>
      <c r="D18" s="283"/>
      <c r="E18" s="285" t="s">
        <v>78</v>
      </c>
      <c r="F18" s="281" t="s">
        <v>1147</v>
      </c>
      <c r="G18" s="281"/>
      <c r="H18" s="281"/>
      <c r="I18" s="281"/>
      <c r="J18" s="281"/>
      <c r="K18" s="279"/>
    </row>
    <row r="19" s="1" customFormat="1" ht="15" customHeight="1">
      <c r="B19" s="282"/>
      <c r="C19" s="283"/>
      <c r="D19" s="283"/>
      <c r="E19" s="285" t="s">
        <v>1148</v>
      </c>
      <c r="F19" s="281" t="s">
        <v>1149</v>
      </c>
      <c r="G19" s="281"/>
      <c r="H19" s="281"/>
      <c r="I19" s="281"/>
      <c r="J19" s="281"/>
      <c r="K19" s="279"/>
    </row>
    <row r="20" s="1" customFormat="1" ht="15" customHeight="1">
      <c r="B20" s="282"/>
      <c r="C20" s="283"/>
      <c r="D20" s="283"/>
      <c r="E20" s="285" t="s">
        <v>1150</v>
      </c>
      <c r="F20" s="281" t="s">
        <v>1151</v>
      </c>
      <c r="G20" s="281"/>
      <c r="H20" s="281"/>
      <c r="I20" s="281"/>
      <c r="J20" s="281"/>
      <c r="K20" s="279"/>
    </row>
    <row r="21" s="1" customFormat="1" ht="15" customHeight="1">
      <c r="B21" s="282"/>
      <c r="C21" s="283"/>
      <c r="D21" s="283"/>
      <c r="E21" s="285" t="s">
        <v>1152</v>
      </c>
      <c r="F21" s="281" t="s">
        <v>1153</v>
      </c>
      <c r="G21" s="281"/>
      <c r="H21" s="281"/>
      <c r="I21" s="281"/>
      <c r="J21" s="281"/>
      <c r="K21" s="279"/>
    </row>
    <row r="22" s="1" customFormat="1" ht="15" customHeight="1">
      <c r="B22" s="282"/>
      <c r="C22" s="283"/>
      <c r="D22" s="283"/>
      <c r="E22" s="285" t="s">
        <v>1154</v>
      </c>
      <c r="F22" s="281" t="s">
        <v>1155</v>
      </c>
      <c r="G22" s="281"/>
      <c r="H22" s="281"/>
      <c r="I22" s="281"/>
      <c r="J22" s="281"/>
      <c r="K22" s="279"/>
    </row>
    <row r="23" s="1" customFormat="1" ht="15" customHeight="1">
      <c r="B23" s="282"/>
      <c r="C23" s="283"/>
      <c r="D23" s="283"/>
      <c r="E23" s="285" t="s">
        <v>1156</v>
      </c>
      <c r="F23" s="281" t="s">
        <v>1157</v>
      </c>
      <c r="G23" s="281"/>
      <c r="H23" s="281"/>
      <c r="I23" s="281"/>
      <c r="J23" s="281"/>
      <c r="K23" s="279"/>
    </row>
    <row r="24" s="1" customFormat="1" ht="12.75" customHeight="1">
      <c r="B24" s="282"/>
      <c r="C24" s="283"/>
      <c r="D24" s="283"/>
      <c r="E24" s="283"/>
      <c r="F24" s="283"/>
      <c r="G24" s="283"/>
      <c r="H24" s="283"/>
      <c r="I24" s="283"/>
      <c r="J24" s="283"/>
      <c r="K24" s="279"/>
    </row>
    <row r="25" s="1" customFormat="1" ht="15" customHeight="1">
      <c r="B25" s="282"/>
      <c r="C25" s="281" t="s">
        <v>1158</v>
      </c>
      <c r="D25" s="281"/>
      <c r="E25" s="281"/>
      <c r="F25" s="281"/>
      <c r="G25" s="281"/>
      <c r="H25" s="281"/>
      <c r="I25" s="281"/>
      <c r="J25" s="281"/>
      <c r="K25" s="279"/>
    </row>
    <row r="26" s="1" customFormat="1" ht="15" customHeight="1">
      <c r="B26" s="282"/>
      <c r="C26" s="281" t="s">
        <v>1159</v>
      </c>
      <c r="D26" s="281"/>
      <c r="E26" s="281"/>
      <c r="F26" s="281"/>
      <c r="G26" s="281"/>
      <c r="H26" s="281"/>
      <c r="I26" s="281"/>
      <c r="J26" s="281"/>
      <c r="K26" s="279"/>
    </row>
    <row r="27" s="1" customFormat="1" ht="15" customHeight="1">
      <c r="B27" s="282"/>
      <c r="C27" s="281"/>
      <c r="D27" s="281" t="s">
        <v>1160</v>
      </c>
      <c r="E27" s="281"/>
      <c r="F27" s="281"/>
      <c r="G27" s="281"/>
      <c r="H27" s="281"/>
      <c r="I27" s="281"/>
      <c r="J27" s="281"/>
      <c r="K27" s="279"/>
    </row>
    <row r="28" s="1" customFormat="1" ht="15" customHeight="1">
      <c r="B28" s="282"/>
      <c r="C28" s="283"/>
      <c r="D28" s="281" t="s">
        <v>1161</v>
      </c>
      <c r="E28" s="281"/>
      <c r="F28" s="281"/>
      <c r="G28" s="281"/>
      <c r="H28" s="281"/>
      <c r="I28" s="281"/>
      <c r="J28" s="281"/>
      <c r="K28" s="279"/>
    </row>
    <row r="29" s="1" customFormat="1" ht="12.75" customHeight="1">
      <c r="B29" s="282"/>
      <c r="C29" s="283"/>
      <c r="D29" s="283"/>
      <c r="E29" s="283"/>
      <c r="F29" s="283"/>
      <c r="G29" s="283"/>
      <c r="H29" s="283"/>
      <c r="I29" s="283"/>
      <c r="J29" s="283"/>
      <c r="K29" s="279"/>
    </row>
    <row r="30" s="1" customFormat="1" ht="15" customHeight="1">
      <c r="B30" s="282"/>
      <c r="C30" s="283"/>
      <c r="D30" s="281" t="s">
        <v>1162</v>
      </c>
      <c r="E30" s="281"/>
      <c r="F30" s="281"/>
      <c r="G30" s="281"/>
      <c r="H30" s="281"/>
      <c r="I30" s="281"/>
      <c r="J30" s="281"/>
      <c r="K30" s="279"/>
    </row>
    <row r="31" s="1" customFormat="1" ht="15" customHeight="1">
      <c r="B31" s="282"/>
      <c r="C31" s="283"/>
      <c r="D31" s="281" t="s">
        <v>1163</v>
      </c>
      <c r="E31" s="281"/>
      <c r="F31" s="281"/>
      <c r="G31" s="281"/>
      <c r="H31" s="281"/>
      <c r="I31" s="281"/>
      <c r="J31" s="281"/>
      <c r="K31" s="279"/>
    </row>
    <row r="32" s="1" customFormat="1" ht="12.75" customHeight="1">
      <c r="B32" s="282"/>
      <c r="C32" s="283"/>
      <c r="D32" s="283"/>
      <c r="E32" s="283"/>
      <c r="F32" s="283"/>
      <c r="G32" s="283"/>
      <c r="H32" s="283"/>
      <c r="I32" s="283"/>
      <c r="J32" s="283"/>
      <c r="K32" s="279"/>
    </row>
    <row r="33" s="1" customFormat="1" ht="15" customHeight="1">
      <c r="B33" s="282"/>
      <c r="C33" s="283"/>
      <c r="D33" s="281" t="s">
        <v>1164</v>
      </c>
      <c r="E33" s="281"/>
      <c r="F33" s="281"/>
      <c r="G33" s="281"/>
      <c r="H33" s="281"/>
      <c r="I33" s="281"/>
      <c r="J33" s="281"/>
      <c r="K33" s="279"/>
    </row>
    <row r="34" s="1" customFormat="1" ht="15" customHeight="1">
      <c r="B34" s="282"/>
      <c r="C34" s="283"/>
      <c r="D34" s="281" t="s">
        <v>1165</v>
      </c>
      <c r="E34" s="281"/>
      <c r="F34" s="281"/>
      <c r="G34" s="281"/>
      <c r="H34" s="281"/>
      <c r="I34" s="281"/>
      <c r="J34" s="281"/>
      <c r="K34" s="279"/>
    </row>
    <row r="35" s="1" customFormat="1" ht="15" customHeight="1">
      <c r="B35" s="282"/>
      <c r="C35" s="283"/>
      <c r="D35" s="281" t="s">
        <v>1166</v>
      </c>
      <c r="E35" s="281"/>
      <c r="F35" s="281"/>
      <c r="G35" s="281"/>
      <c r="H35" s="281"/>
      <c r="I35" s="281"/>
      <c r="J35" s="281"/>
      <c r="K35" s="279"/>
    </row>
    <row r="36" s="1" customFormat="1" ht="15" customHeight="1">
      <c r="B36" s="282"/>
      <c r="C36" s="283"/>
      <c r="D36" s="281"/>
      <c r="E36" s="284" t="s">
        <v>118</v>
      </c>
      <c r="F36" s="281"/>
      <c r="G36" s="281" t="s">
        <v>1167</v>
      </c>
      <c r="H36" s="281"/>
      <c r="I36" s="281"/>
      <c r="J36" s="281"/>
      <c r="K36" s="279"/>
    </row>
    <row r="37" s="1" customFormat="1" ht="30.75" customHeight="1">
      <c r="B37" s="282"/>
      <c r="C37" s="283"/>
      <c r="D37" s="281"/>
      <c r="E37" s="284" t="s">
        <v>1168</v>
      </c>
      <c r="F37" s="281"/>
      <c r="G37" s="281" t="s">
        <v>1169</v>
      </c>
      <c r="H37" s="281"/>
      <c r="I37" s="281"/>
      <c r="J37" s="281"/>
      <c r="K37" s="279"/>
    </row>
    <row r="38" s="1" customFormat="1" ht="15" customHeight="1">
      <c r="B38" s="282"/>
      <c r="C38" s="283"/>
      <c r="D38" s="281"/>
      <c r="E38" s="284" t="s">
        <v>52</v>
      </c>
      <c r="F38" s="281"/>
      <c r="G38" s="281" t="s">
        <v>1170</v>
      </c>
      <c r="H38" s="281"/>
      <c r="I38" s="281"/>
      <c r="J38" s="281"/>
      <c r="K38" s="279"/>
    </row>
    <row r="39" s="1" customFormat="1" ht="15" customHeight="1">
      <c r="B39" s="282"/>
      <c r="C39" s="283"/>
      <c r="D39" s="281"/>
      <c r="E39" s="284" t="s">
        <v>53</v>
      </c>
      <c r="F39" s="281"/>
      <c r="G39" s="281" t="s">
        <v>1171</v>
      </c>
      <c r="H39" s="281"/>
      <c r="I39" s="281"/>
      <c r="J39" s="281"/>
      <c r="K39" s="279"/>
    </row>
    <row r="40" s="1" customFormat="1" ht="15" customHeight="1">
      <c r="B40" s="282"/>
      <c r="C40" s="283"/>
      <c r="D40" s="281"/>
      <c r="E40" s="284" t="s">
        <v>119</v>
      </c>
      <c r="F40" s="281"/>
      <c r="G40" s="281" t="s">
        <v>1172</v>
      </c>
      <c r="H40" s="281"/>
      <c r="I40" s="281"/>
      <c r="J40" s="281"/>
      <c r="K40" s="279"/>
    </row>
    <row r="41" s="1" customFormat="1" ht="15" customHeight="1">
      <c r="B41" s="282"/>
      <c r="C41" s="283"/>
      <c r="D41" s="281"/>
      <c r="E41" s="284" t="s">
        <v>120</v>
      </c>
      <c r="F41" s="281"/>
      <c r="G41" s="281" t="s">
        <v>1173</v>
      </c>
      <c r="H41" s="281"/>
      <c r="I41" s="281"/>
      <c r="J41" s="281"/>
      <c r="K41" s="279"/>
    </row>
    <row r="42" s="1" customFormat="1" ht="15" customHeight="1">
      <c r="B42" s="282"/>
      <c r="C42" s="283"/>
      <c r="D42" s="281"/>
      <c r="E42" s="284" t="s">
        <v>1174</v>
      </c>
      <c r="F42" s="281"/>
      <c r="G42" s="281" t="s">
        <v>1175</v>
      </c>
      <c r="H42" s="281"/>
      <c r="I42" s="281"/>
      <c r="J42" s="281"/>
      <c r="K42" s="279"/>
    </row>
    <row r="43" s="1" customFormat="1" ht="15" customHeight="1">
      <c r="B43" s="282"/>
      <c r="C43" s="283"/>
      <c r="D43" s="281"/>
      <c r="E43" s="284"/>
      <c r="F43" s="281"/>
      <c r="G43" s="281" t="s">
        <v>1176</v>
      </c>
      <c r="H43" s="281"/>
      <c r="I43" s="281"/>
      <c r="J43" s="281"/>
      <c r="K43" s="279"/>
    </row>
    <row r="44" s="1" customFormat="1" ht="15" customHeight="1">
      <c r="B44" s="282"/>
      <c r="C44" s="283"/>
      <c r="D44" s="281"/>
      <c r="E44" s="284" t="s">
        <v>1177</v>
      </c>
      <c r="F44" s="281"/>
      <c r="G44" s="281" t="s">
        <v>1178</v>
      </c>
      <c r="H44" s="281"/>
      <c r="I44" s="281"/>
      <c r="J44" s="281"/>
      <c r="K44" s="279"/>
    </row>
    <row r="45" s="1" customFormat="1" ht="15" customHeight="1">
      <c r="B45" s="282"/>
      <c r="C45" s="283"/>
      <c r="D45" s="281"/>
      <c r="E45" s="284" t="s">
        <v>122</v>
      </c>
      <c r="F45" s="281"/>
      <c r="G45" s="281" t="s">
        <v>1179</v>
      </c>
      <c r="H45" s="281"/>
      <c r="I45" s="281"/>
      <c r="J45" s="281"/>
      <c r="K45" s="279"/>
    </row>
    <row r="46" s="1" customFormat="1" ht="12.75" customHeight="1">
      <c r="B46" s="282"/>
      <c r="C46" s="283"/>
      <c r="D46" s="281"/>
      <c r="E46" s="281"/>
      <c r="F46" s="281"/>
      <c r="G46" s="281"/>
      <c r="H46" s="281"/>
      <c r="I46" s="281"/>
      <c r="J46" s="281"/>
      <c r="K46" s="279"/>
    </row>
    <row r="47" s="1" customFormat="1" ht="15" customHeight="1">
      <c r="B47" s="282"/>
      <c r="C47" s="283"/>
      <c r="D47" s="281" t="s">
        <v>1180</v>
      </c>
      <c r="E47" s="281"/>
      <c r="F47" s="281"/>
      <c r="G47" s="281"/>
      <c r="H47" s="281"/>
      <c r="I47" s="281"/>
      <c r="J47" s="281"/>
      <c r="K47" s="279"/>
    </row>
    <row r="48" s="1" customFormat="1" ht="15" customHeight="1">
      <c r="B48" s="282"/>
      <c r="C48" s="283"/>
      <c r="D48" s="283"/>
      <c r="E48" s="281" t="s">
        <v>1181</v>
      </c>
      <c r="F48" s="281"/>
      <c r="G48" s="281"/>
      <c r="H48" s="281"/>
      <c r="I48" s="281"/>
      <c r="J48" s="281"/>
      <c r="K48" s="279"/>
    </row>
    <row r="49" s="1" customFormat="1" ht="15" customHeight="1">
      <c r="B49" s="282"/>
      <c r="C49" s="283"/>
      <c r="D49" s="283"/>
      <c r="E49" s="281" t="s">
        <v>1182</v>
      </c>
      <c r="F49" s="281"/>
      <c r="G49" s="281"/>
      <c r="H49" s="281"/>
      <c r="I49" s="281"/>
      <c r="J49" s="281"/>
      <c r="K49" s="279"/>
    </row>
    <row r="50" s="1" customFormat="1" ht="15" customHeight="1">
      <c r="B50" s="282"/>
      <c r="C50" s="283"/>
      <c r="D50" s="283"/>
      <c r="E50" s="281" t="s">
        <v>1183</v>
      </c>
      <c r="F50" s="281"/>
      <c r="G50" s="281"/>
      <c r="H50" s="281"/>
      <c r="I50" s="281"/>
      <c r="J50" s="281"/>
      <c r="K50" s="279"/>
    </row>
    <row r="51" s="1" customFormat="1" ht="15" customHeight="1">
      <c r="B51" s="282"/>
      <c r="C51" s="283"/>
      <c r="D51" s="281" t="s">
        <v>1184</v>
      </c>
      <c r="E51" s="281"/>
      <c r="F51" s="281"/>
      <c r="G51" s="281"/>
      <c r="H51" s="281"/>
      <c r="I51" s="281"/>
      <c r="J51" s="281"/>
      <c r="K51" s="279"/>
    </row>
    <row r="52" s="1" customFormat="1" ht="25.5" customHeight="1">
      <c r="B52" s="277"/>
      <c r="C52" s="278" t="s">
        <v>1185</v>
      </c>
      <c r="D52" s="278"/>
      <c r="E52" s="278"/>
      <c r="F52" s="278"/>
      <c r="G52" s="278"/>
      <c r="H52" s="278"/>
      <c r="I52" s="278"/>
      <c r="J52" s="278"/>
      <c r="K52" s="279"/>
    </row>
    <row r="53" s="1" customFormat="1" ht="5.25" customHeight="1">
      <c r="B53" s="277"/>
      <c r="C53" s="280"/>
      <c r="D53" s="280"/>
      <c r="E53" s="280"/>
      <c r="F53" s="280"/>
      <c r="G53" s="280"/>
      <c r="H53" s="280"/>
      <c r="I53" s="280"/>
      <c r="J53" s="280"/>
      <c r="K53" s="279"/>
    </row>
    <row r="54" s="1" customFormat="1" ht="15" customHeight="1">
      <c r="B54" s="277"/>
      <c r="C54" s="281" t="s">
        <v>1186</v>
      </c>
      <c r="D54" s="281"/>
      <c r="E54" s="281"/>
      <c r="F54" s="281"/>
      <c r="G54" s="281"/>
      <c r="H54" s="281"/>
      <c r="I54" s="281"/>
      <c r="J54" s="281"/>
      <c r="K54" s="279"/>
    </row>
    <row r="55" s="1" customFormat="1" ht="15" customHeight="1">
      <c r="B55" s="277"/>
      <c r="C55" s="281" t="s">
        <v>1187</v>
      </c>
      <c r="D55" s="281"/>
      <c r="E55" s="281"/>
      <c r="F55" s="281"/>
      <c r="G55" s="281"/>
      <c r="H55" s="281"/>
      <c r="I55" s="281"/>
      <c r="J55" s="281"/>
      <c r="K55" s="279"/>
    </row>
    <row r="56" s="1" customFormat="1" ht="12.75" customHeight="1">
      <c r="B56" s="277"/>
      <c r="C56" s="281"/>
      <c r="D56" s="281"/>
      <c r="E56" s="281"/>
      <c r="F56" s="281"/>
      <c r="G56" s="281"/>
      <c r="H56" s="281"/>
      <c r="I56" s="281"/>
      <c r="J56" s="281"/>
      <c r="K56" s="279"/>
    </row>
    <row r="57" s="1" customFormat="1" ht="15" customHeight="1">
      <c r="B57" s="277"/>
      <c r="C57" s="281" t="s">
        <v>1188</v>
      </c>
      <c r="D57" s="281"/>
      <c r="E57" s="281"/>
      <c r="F57" s="281"/>
      <c r="G57" s="281"/>
      <c r="H57" s="281"/>
      <c r="I57" s="281"/>
      <c r="J57" s="281"/>
      <c r="K57" s="279"/>
    </row>
    <row r="58" s="1" customFormat="1" ht="15" customHeight="1">
      <c r="B58" s="277"/>
      <c r="C58" s="283"/>
      <c r="D58" s="281" t="s">
        <v>1189</v>
      </c>
      <c r="E58" s="281"/>
      <c r="F58" s="281"/>
      <c r="G58" s="281"/>
      <c r="H58" s="281"/>
      <c r="I58" s="281"/>
      <c r="J58" s="281"/>
      <c r="K58" s="279"/>
    </row>
    <row r="59" s="1" customFormat="1" ht="15" customHeight="1">
      <c r="B59" s="277"/>
      <c r="C59" s="283"/>
      <c r="D59" s="281" t="s">
        <v>1190</v>
      </c>
      <c r="E59" s="281"/>
      <c r="F59" s="281"/>
      <c r="G59" s="281"/>
      <c r="H59" s="281"/>
      <c r="I59" s="281"/>
      <c r="J59" s="281"/>
      <c r="K59" s="279"/>
    </row>
    <row r="60" s="1" customFormat="1" ht="15" customHeight="1">
      <c r="B60" s="277"/>
      <c r="C60" s="283"/>
      <c r="D60" s="281" t="s">
        <v>1191</v>
      </c>
      <c r="E60" s="281"/>
      <c r="F60" s="281"/>
      <c r="G60" s="281"/>
      <c r="H60" s="281"/>
      <c r="I60" s="281"/>
      <c r="J60" s="281"/>
      <c r="K60" s="279"/>
    </row>
    <row r="61" s="1" customFormat="1" ht="15" customHeight="1">
      <c r="B61" s="277"/>
      <c r="C61" s="283"/>
      <c r="D61" s="281" t="s">
        <v>1192</v>
      </c>
      <c r="E61" s="281"/>
      <c r="F61" s="281"/>
      <c r="G61" s="281"/>
      <c r="H61" s="281"/>
      <c r="I61" s="281"/>
      <c r="J61" s="281"/>
      <c r="K61" s="279"/>
    </row>
    <row r="62" s="1" customFormat="1" ht="15" customHeight="1">
      <c r="B62" s="277"/>
      <c r="C62" s="283"/>
      <c r="D62" s="286" t="s">
        <v>1193</v>
      </c>
      <c r="E62" s="286"/>
      <c r="F62" s="286"/>
      <c r="G62" s="286"/>
      <c r="H62" s="286"/>
      <c r="I62" s="286"/>
      <c r="J62" s="286"/>
      <c r="K62" s="279"/>
    </row>
    <row r="63" s="1" customFormat="1" ht="15" customHeight="1">
      <c r="B63" s="277"/>
      <c r="C63" s="283"/>
      <c r="D63" s="281" t="s">
        <v>1194</v>
      </c>
      <c r="E63" s="281"/>
      <c r="F63" s="281"/>
      <c r="G63" s="281"/>
      <c r="H63" s="281"/>
      <c r="I63" s="281"/>
      <c r="J63" s="281"/>
      <c r="K63" s="279"/>
    </row>
    <row r="64" s="1" customFormat="1" ht="12.75" customHeight="1">
      <c r="B64" s="277"/>
      <c r="C64" s="283"/>
      <c r="D64" s="283"/>
      <c r="E64" s="287"/>
      <c r="F64" s="283"/>
      <c r="G64" s="283"/>
      <c r="H64" s="283"/>
      <c r="I64" s="283"/>
      <c r="J64" s="283"/>
      <c r="K64" s="279"/>
    </row>
    <row r="65" s="1" customFormat="1" ht="15" customHeight="1">
      <c r="B65" s="277"/>
      <c r="C65" s="283"/>
      <c r="D65" s="281" t="s">
        <v>1195</v>
      </c>
      <c r="E65" s="281"/>
      <c r="F65" s="281"/>
      <c r="G65" s="281"/>
      <c r="H65" s="281"/>
      <c r="I65" s="281"/>
      <c r="J65" s="281"/>
      <c r="K65" s="279"/>
    </row>
    <row r="66" s="1" customFormat="1" ht="15" customHeight="1">
      <c r="B66" s="277"/>
      <c r="C66" s="283"/>
      <c r="D66" s="286" t="s">
        <v>1196</v>
      </c>
      <c r="E66" s="286"/>
      <c r="F66" s="286"/>
      <c r="G66" s="286"/>
      <c r="H66" s="286"/>
      <c r="I66" s="286"/>
      <c r="J66" s="286"/>
      <c r="K66" s="279"/>
    </row>
    <row r="67" s="1" customFormat="1" ht="15" customHeight="1">
      <c r="B67" s="277"/>
      <c r="C67" s="283"/>
      <c r="D67" s="281" t="s">
        <v>1197</v>
      </c>
      <c r="E67" s="281"/>
      <c r="F67" s="281"/>
      <c r="G67" s="281"/>
      <c r="H67" s="281"/>
      <c r="I67" s="281"/>
      <c r="J67" s="281"/>
      <c r="K67" s="279"/>
    </row>
    <row r="68" s="1" customFormat="1" ht="15" customHeight="1">
      <c r="B68" s="277"/>
      <c r="C68" s="283"/>
      <c r="D68" s="281" t="s">
        <v>1198</v>
      </c>
      <c r="E68" s="281"/>
      <c r="F68" s="281"/>
      <c r="G68" s="281"/>
      <c r="H68" s="281"/>
      <c r="I68" s="281"/>
      <c r="J68" s="281"/>
      <c r="K68" s="279"/>
    </row>
    <row r="69" s="1" customFormat="1" ht="15" customHeight="1">
      <c r="B69" s="277"/>
      <c r="C69" s="283"/>
      <c r="D69" s="281" t="s">
        <v>1199</v>
      </c>
      <c r="E69" s="281"/>
      <c r="F69" s="281"/>
      <c r="G69" s="281"/>
      <c r="H69" s="281"/>
      <c r="I69" s="281"/>
      <c r="J69" s="281"/>
      <c r="K69" s="279"/>
    </row>
    <row r="70" s="1" customFormat="1" ht="15" customHeight="1">
      <c r="B70" s="277"/>
      <c r="C70" s="283"/>
      <c r="D70" s="281" t="s">
        <v>1200</v>
      </c>
      <c r="E70" s="281"/>
      <c r="F70" s="281"/>
      <c r="G70" s="281"/>
      <c r="H70" s="281"/>
      <c r="I70" s="281"/>
      <c r="J70" s="281"/>
      <c r="K70" s="279"/>
    </row>
    <row r="71" s="1" customFormat="1" ht="12.75" customHeight="1">
      <c r="B71" s="288"/>
      <c r="C71" s="289"/>
      <c r="D71" s="289"/>
      <c r="E71" s="289"/>
      <c r="F71" s="289"/>
      <c r="G71" s="289"/>
      <c r="H71" s="289"/>
      <c r="I71" s="289"/>
      <c r="J71" s="289"/>
      <c r="K71" s="290"/>
    </row>
    <row r="72" s="1" customFormat="1" ht="18.75" customHeight="1">
      <c r="B72" s="291"/>
      <c r="C72" s="291"/>
      <c r="D72" s="291"/>
      <c r="E72" s="291"/>
      <c r="F72" s="291"/>
      <c r="G72" s="291"/>
      <c r="H72" s="291"/>
      <c r="I72" s="291"/>
      <c r="J72" s="291"/>
      <c r="K72" s="292"/>
    </row>
    <row r="73" s="1" customFormat="1" ht="18.75" customHeight="1">
      <c r="B73" s="292"/>
      <c r="C73" s="292"/>
      <c r="D73" s="292"/>
      <c r="E73" s="292"/>
      <c r="F73" s="292"/>
      <c r="G73" s="292"/>
      <c r="H73" s="292"/>
      <c r="I73" s="292"/>
      <c r="J73" s="292"/>
      <c r="K73" s="292"/>
    </row>
    <row r="74" s="1" customFormat="1" ht="7.5" customHeight="1">
      <c r="B74" s="293"/>
      <c r="C74" s="294"/>
      <c r="D74" s="294"/>
      <c r="E74" s="294"/>
      <c r="F74" s="294"/>
      <c r="G74" s="294"/>
      <c r="H74" s="294"/>
      <c r="I74" s="294"/>
      <c r="J74" s="294"/>
      <c r="K74" s="295"/>
    </row>
    <row r="75" s="1" customFormat="1" ht="45" customHeight="1">
      <c r="B75" s="296"/>
      <c r="C75" s="297" t="s">
        <v>1201</v>
      </c>
      <c r="D75" s="297"/>
      <c r="E75" s="297"/>
      <c r="F75" s="297"/>
      <c r="G75" s="297"/>
      <c r="H75" s="297"/>
      <c r="I75" s="297"/>
      <c r="J75" s="297"/>
      <c r="K75" s="298"/>
    </row>
    <row r="76" s="1" customFormat="1" ht="17.25" customHeight="1">
      <c r="B76" s="296"/>
      <c r="C76" s="299" t="s">
        <v>1202</v>
      </c>
      <c r="D76" s="299"/>
      <c r="E76" s="299"/>
      <c r="F76" s="299" t="s">
        <v>1203</v>
      </c>
      <c r="G76" s="300"/>
      <c r="H76" s="299" t="s">
        <v>53</v>
      </c>
      <c r="I76" s="299" t="s">
        <v>56</v>
      </c>
      <c r="J76" s="299" t="s">
        <v>1204</v>
      </c>
      <c r="K76" s="298"/>
    </row>
    <row r="77" s="1" customFormat="1" ht="17.25" customHeight="1">
      <c r="B77" s="296"/>
      <c r="C77" s="301" t="s">
        <v>1205</v>
      </c>
      <c r="D77" s="301"/>
      <c r="E77" s="301"/>
      <c r="F77" s="302" t="s">
        <v>1206</v>
      </c>
      <c r="G77" s="303"/>
      <c r="H77" s="301"/>
      <c r="I77" s="301"/>
      <c r="J77" s="301" t="s">
        <v>1207</v>
      </c>
      <c r="K77" s="298"/>
    </row>
    <row r="78" s="1" customFormat="1" ht="5.25" customHeight="1">
      <c r="B78" s="296"/>
      <c r="C78" s="304"/>
      <c r="D78" s="304"/>
      <c r="E78" s="304"/>
      <c r="F78" s="304"/>
      <c r="G78" s="305"/>
      <c r="H78" s="304"/>
      <c r="I78" s="304"/>
      <c r="J78" s="304"/>
      <c r="K78" s="298"/>
    </row>
    <row r="79" s="1" customFormat="1" ht="15" customHeight="1">
      <c r="B79" s="296"/>
      <c r="C79" s="284" t="s">
        <v>52</v>
      </c>
      <c r="D79" s="306"/>
      <c r="E79" s="306"/>
      <c r="F79" s="307" t="s">
        <v>1208</v>
      </c>
      <c r="G79" s="308"/>
      <c r="H79" s="284" t="s">
        <v>1209</v>
      </c>
      <c r="I79" s="284" t="s">
        <v>1210</v>
      </c>
      <c r="J79" s="284">
        <v>20</v>
      </c>
      <c r="K79" s="298"/>
    </row>
    <row r="80" s="1" customFormat="1" ht="15" customHeight="1">
      <c r="B80" s="296"/>
      <c r="C80" s="284" t="s">
        <v>1211</v>
      </c>
      <c r="D80" s="284"/>
      <c r="E80" s="284"/>
      <c r="F80" s="307" t="s">
        <v>1208</v>
      </c>
      <c r="G80" s="308"/>
      <c r="H80" s="284" t="s">
        <v>1212</v>
      </c>
      <c r="I80" s="284" t="s">
        <v>1210</v>
      </c>
      <c r="J80" s="284">
        <v>120</v>
      </c>
      <c r="K80" s="298"/>
    </row>
    <row r="81" s="1" customFormat="1" ht="15" customHeight="1">
      <c r="B81" s="309"/>
      <c r="C81" s="284" t="s">
        <v>1213</v>
      </c>
      <c r="D81" s="284"/>
      <c r="E81" s="284"/>
      <c r="F81" s="307" t="s">
        <v>1214</v>
      </c>
      <c r="G81" s="308"/>
      <c r="H81" s="284" t="s">
        <v>1215</v>
      </c>
      <c r="I81" s="284" t="s">
        <v>1210</v>
      </c>
      <c r="J81" s="284">
        <v>50</v>
      </c>
      <c r="K81" s="298"/>
    </row>
    <row r="82" s="1" customFormat="1" ht="15" customHeight="1">
      <c r="B82" s="309"/>
      <c r="C82" s="284" t="s">
        <v>1216</v>
      </c>
      <c r="D82" s="284"/>
      <c r="E82" s="284"/>
      <c r="F82" s="307" t="s">
        <v>1208</v>
      </c>
      <c r="G82" s="308"/>
      <c r="H82" s="284" t="s">
        <v>1217</v>
      </c>
      <c r="I82" s="284" t="s">
        <v>1218</v>
      </c>
      <c r="J82" s="284"/>
      <c r="K82" s="298"/>
    </row>
    <row r="83" s="1" customFormat="1" ht="15" customHeight="1">
      <c r="B83" s="309"/>
      <c r="C83" s="310" t="s">
        <v>1219</v>
      </c>
      <c r="D83" s="310"/>
      <c r="E83" s="310"/>
      <c r="F83" s="311" t="s">
        <v>1214</v>
      </c>
      <c r="G83" s="310"/>
      <c r="H83" s="310" t="s">
        <v>1220</v>
      </c>
      <c r="I83" s="310" t="s">
        <v>1210</v>
      </c>
      <c r="J83" s="310">
        <v>15</v>
      </c>
      <c r="K83" s="298"/>
    </row>
    <row r="84" s="1" customFormat="1" ht="15" customHeight="1">
      <c r="B84" s="309"/>
      <c r="C84" s="310" t="s">
        <v>1221</v>
      </c>
      <c r="D84" s="310"/>
      <c r="E84" s="310"/>
      <c r="F84" s="311" t="s">
        <v>1214</v>
      </c>
      <c r="G84" s="310"/>
      <c r="H84" s="310" t="s">
        <v>1222</v>
      </c>
      <c r="I84" s="310" t="s">
        <v>1210</v>
      </c>
      <c r="J84" s="310">
        <v>15</v>
      </c>
      <c r="K84" s="298"/>
    </row>
    <row r="85" s="1" customFormat="1" ht="15" customHeight="1">
      <c r="B85" s="309"/>
      <c r="C85" s="310" t="s">
        <v>1223</v>
      </c>
      <c r="D85" s="310"/>
      <c r="E85" s="310"/>
      <c r="F85" s="311" t="s">
        <v>1214</v>
      </c>
      <c r="G85" s="310"/>
      <c r="H85" s="310" t="s">
        <v>1224</v>
      </c>
      <c r="I85" s="310" t="s">
        <v>1210</v>
      </c>
      <c r="J85" s="310">
        <v>20</v>
      </c>
      <c r="K85" s="298"/>
    </row>
    <row r="86" s="1" customFormat="1" ht="15" customHeight="1">
      <c r="B86" s="309"/>
      <c r="C86" s="310" t="s">
        <v>1225</v>
      </c>
      <c r="D86" s="310"/>
      <c r="E86" s="310"/>
      <c r="F86" s="311" t="s">
        <v>1214</v>
      </c>
      <c r="G86" s="310"/>
      <c r="H86" s="310" t="s">
        <v>1226</v>
      </c>
      <c r="I86" s="310" t="s">
        <v>1210</v>
      </c>
      <c r="J86" s="310">
        <v>20</v>
      </c>
      <c r="K86" s="298"/>
    </row>
    <row r="87" s="1" customFormat="1" ht="15" customHeight="1">
      <c r="B87" s="309"/>
      <c r="C87" s="284" t="s">
        <v>1227</v>
      </c>
      <c r="D87" s="284"/>
      <c r="E87" s="284"/>
      <c r="F87" s="307" t="s">
        <v>1214</v>
      </c>
      <c r="G87" s="308"/>
      <c r="H87" s="284" t="s">
        <v>1228</v>
      </c>
      <c r="I87" s="284" t="s">
        <v>1210</v>
      </c>
      <c r="J87" s="284">
        <v>50</v>
      </c>
      <c r="K87" s="298"/>
    </row>
    <row r="88" s="1" customFormat="1" ht="15" customHeight="1">
      <c r="B88" s="309"/>
      <c r="C88" s="284" t="s">
        <v>1229</v>
      </c>
      <c r="D88" s="284"/>
      <c r="E88" s="284"/>
      <c r="F88" s="307" t="s">
        <v>1214</v>
      </c>
      <c r="G88" s="308"/>
      <c r="H88" s="284" t="s">
        <v>1230</v>
      </c>
      <c r="I88" s="284" t="s">
        <v>1210</v>
      </c>
      <c r="J88" s="284">
        <v>20</v>
      </c>
      <c r="K88" s="298"/>
    </row>
    <row r="89" s="1" customFormat="1" ht="15" customHeight="1">
      <c r="B89" s="309"/>
      <c r="C89" s="284" t="s">
        <v>1231</v>
      </c>
      <c r="D89" s="284"/>
      <c r="E89" s="284"/>
      <c r="F89" s="307" t="s">
        <v>1214</v>
      </c>
      <c r="G89" s="308"/>
      <c r="H89" s="284" t="s">
        <v>1232</v>
      </c>
      <c r="I89" s="284" t="s">
        <v>1210</v>
      </c>
      <c r="J89" s="284">
        <v>20</v>
      </c>
      <c r="K89" s="298"/>
    </row>
    <row r="90" s="1" customFormat="1" ht="15" customHeight="1">
      <c r="B90" s="309"/>
      <c r="C90" s="284" t="s">
        <v>1233</v>
      </c>
      <c r="D90" s="284"/>
      <c r="E90" s="284"/>
      <c r="F90" s="307" t="s">
        <v>1214</v>
      </c>
      <c r="G90" s="308"/>
      <c r="H90" s="284" t="s">
        <v>1234</v>
      </c>
      <c r="I90" s="284" t="s">
        <v>1210</v>
      </c>
      <c r="J90" s="284">
        <v>50</v>
      </c>
      <c r="K90" s="298"/>
    </row>
    <row r="91" s="1" customFormat="1" ht="15" customHeight="1">
      <c r="B91" s="309"/>
      <c r="C91" s="284" t="s">
        <v>1235</v>
      </c>
      <c r="D91" s="284"/>
      <c r="E91" s="284"/>
      <c r="F91" s="307" t="s">
        <v>1214</v>
      </c>
      <c r="G91" s="308"/>
      <c r="H91" s="284" t="s">
        <v>1235</v>
      </c>
      <c r="I91" s="284" t="s">
        <v>1210</v>
      </c>
      <c r="J91" s="284">
        <v>50</v>
      </c>
      <c r="K91" s="298"/>
    </row>
    <row r="92" s="1" customFormat="1" ht="15" customHeight="1">
      <c r="B92" s="309"/>
      <c r="C92" s="284" t="s">
        <v>1236</v>
      </c>
      <c r="D92" s="284"/>
      <c r="E92" s="284"/>
      <c r="F92" s="307" t="s">
        <v>1214</v>
      </c>
      <c r="G92" s="308"/>
      <c r="H92" s="284" t="s">
        <v>1237</v>
      </c>
      <c r="I92" s="284" t="s">
        <v>1210</v>
      </c>
      <c r="J92" s="284">
        <v>255</v>
      </c>
      <c r="K92" s="298"/>
    </row>
    <row r="93" s="1" customFormat="1" ht="15" customHeight="1">
      <c r="B93" s="309"/>
      <c r="C93" s="284" t="s">
        <v>1238</v>
      </c>
      <c r="D93" s="284"/>
      <c r="E93" s="284"/>
      <c r="F93" s="307" t="s">
        <v>1208</v>
      </c>
      <c r="G93" s="308"/>
      <c r="H93" s="284" t="s">
        <v>1239</v>
      </c>
      <c r="I93" s="284" t="s">
        <v>1240</v>
      </c>
      <c r="J93" s="284"/>
      <c r="K93" s="298"/>
    </row>
    <row r="94" s="1" customFormat="1" ht="15" customHeight="1">
      <c r="B94" s="309"/>
      <c r="C94" s="284" t="s">
        <v>1241</v>
      </c>
      <c r="D94" s="284"/>
      <c r="E94" s="284"/>
      <c r="F94" s="307" t="s">
        <v>1208</v>
      </c>
      <c r="G94" s="308"/>
      <c r="H94" s="284" t="s">
        <v>1242</v>
      </c>
      <c r="I94" s="284" t="s">
        <v>1243</v>
      </c>
      <c r="J94" s="284"/>
      <c r="K94" s="298"/>
    </row>
    <row r="95" s="1" customFormat="1" ht="15" customHeight="1">
      <c r="B95" s="309"/>
      <c r="C95" s="284" t="s">
        <v>1244</v>
      </c>
      <c r="D95" s="284"/>
      <c r="E95" s="284"/>
      <c r="F95" s="307" t="s">
        <v>1208</v>
      </c>
      <c r="G95" s="308"/>
      <c r="H95" s="284" t="s">
        <v>1244</v>
      </c>
      <c r="I95" s="284" t="s">
        <v>1243</v>
      </c>
      <c r="J95" s="284"/>
      <c r="K95" s="298"/>
    </row>
    <row r="96" s="1" customFormat="1" ht="15" customHeight="1">
      <c r="B96" s="309"/>
      <c r="C96" s="284" t="s">
        <v>37</v>
      </c>
      <c r="D96" s="284"/>
      <c r="E96" s="284"/>
      <c r="F96" s="307" t="s">
        <v>1208</v>
      </c>
      <c r="G96" s="308"/>
      <c r="H96" s="284" t="s">
        <v>1245</v>
      </c>
      <c r="I96" s="284" t="s">
        <v>1243</v>
      </c>
      <c r="J96" s="284"/>
      <c r="K96" s="298"/>
    </row>
    <row r="97" s="1" customFormat="1" ht="15" customHeight="1">
      <c r="B97" s="309"/>
      <c r="C97" s="284" t="s">
        <v>47</v>
      </c>
      <c r="D97" s="284"/>
      <c r="E97" s="284"/>
      <c r="F97" s="307" t="s">
        <v>1208</v>
      </c>
      <c r="G97" s="308"/>
      <c r="H97" s="284" t="s">
        <v>1246</v>
      </c>
      <c r="I97" s="284" t="s">
        <v>1243</v>
      </c>
      <c r="J97" s="284"/>
      <c r="K97" s="298"/>
    </row>
    <row r="98" s="1" customFormat="1" ht="15" customHeight="1">
      <c r="B98" s="312"/>
      <c r="C98" s="313"/>
      <c r="D98" s="313"/>
      <c r="E98" s="313"/>
      <c r="F98" s="313"/>
      <c r="G98" s="313"/>
      <c r="H98" s="313"/>
      <c r="I98" s="313"/>
      <c r="J98" s="313"/>
      <c r="K98" s="314"/>
    </row>
    <row r="99" s="1" customFormat="1" ht="18.75" customHeight="1">
      <c r="B99" s="315"/>
      <c r="C99" s="316"/>
      <c r="D99" s="316"/>
      <c r="E99" s="316"/>
      <c r="F99" s="316"/>
      <c r="G99" s="316"/>
      <c r="H99" s="316"/>
      <c r="I99" s="316"/>
      <c r="J99" s="316"/>
      <c r="K99" s="315"/>
    </row>
    <row r="100" s="1" customFormat="1" ht="18.75" customHeight="1"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</row>
    <row r="101" s="1" customFormat="1" ht="7.5" customHeight="1">
      <c r="B101" s="293"/>
      <c r="C101" s="294"/>
      <c r="D101" s="294"/>
      <c r="E101" s="294"/>
      <c r="F101" s="294"/>
      <c r="G101" s="294"/>
      <c r="H101" s="294"/>
      <c r="I101" s="294"/>
      <c r="J101" s="294"/>
      <c r="K101" s="295"/>
    </row>
    <row r="102" s="1" customFormat="1" ht="45" customHeight="1">
      <c r="B102" s="296"/>
      <c r="C102" s="297" t="s">
        <v>1247</v>
      </c>
      <c r="D102" s="297"/>
      <c r="E102" s="297"/>
      <c r="F102" s="297"/>
      <c r="G102" s="297"/>
      <c r="H102" s="297"/>
      <c r="I102" s="297"/>
      <c r="J102" s="297"/>
      <c r="K102" s="298"/>
    </row>
    <row r="103" s="1" customFormat="1" ht="17.25" customHeight="1">
      <c r="B103" s="296"/>
      <c r="C103" s="299" t="s">
        <v>1202</v>
      </c>
      <c r="D103" s="299"/>
      <c r="E103" s="299"/>
      <c r="F103" s="299" t="s">
        <v>1203</v>
      </c>
      <c r="G103" s="300"/>
      <c r="H103" s="299" t="s">
        <v>53</v>
      </c>
      <c r="I103" s="299" t="s">
        <v>56</v>
      </c>
      <c r="J103" s="299" t="s">
        <v>1204</v>
      </c>
      <c r="K103" s="298"/>
    </row>
    <row r="104" s="1" customFormat="1" ht="17.25" customHeight="1">
      <c r="B104" s="296"/>
      <c r="C104" s="301" t="s">
        <v>1205</v>
      </c>
      <c r="D104" s="301"/>
      <c r="E104" s="301"/>
      <c r="F104" s="302" t="s">
        <v>1206</v>
      </c>
      <c r="G104" s="303"/>
      <c r="H104" s="301"/>
      <c r="I104" s="301"/>
      <c r="J104" s="301" t="s">
        <v>1207</v>
      </c>
      <c r="K104" s="298"/>
    </row>
    <row r="105" s="1" customFormat="1" ht="5.25" customHeight="1">
      <c r="B105" s="296"/>
      <c r="C105" s="299"/>
      <c r="D105" s="299"/>
      <c r="E105" s="299"/>
      <c r="F105" s="299"/>
      <c r="G105" s="317"/>
      <c r="H105" s="299"/>
      <c r="I105" s="299"/>
      <c r="J105" s="299"/>
      <c r="K105" s="298"/>
    </row>
    <row r="106" s="1" customFormat="1" ht="15" customHeight="1">
      <c r="B106" s="296"/>
      <c r="C106" s="284" t="s">
        <v>52</v>
      </c>
      <c r="D106" s="306"/>
      <c r="E106" s="306"/>
      <c r="F106" s="307" t="s">
        <v>1208</v>
      </c>
      <c r="G106" s="284"/>
      <c r="H106" s="284" t="s">
        <v>1248</v>
      </c>
      <c r="I106" s="284" t="s">
        <v>1210</v>
      </c>
      <c r="J106" s="284">
        <v>20</v>
      </c>
      <c r="K106" s="298"/>
    </row>
    <row r="107" s="1" customFormat="1" ht="15" customHeight="1">
      <c r="B107" s="296"/>
      <c r="C107" s="284" t="s">
        <v>1211</v>
      </c>
      <c r="D107" s="284"/>
      <c r="E107" s="284"/>
      <c r="F107" s="307" t="s">
        <v>1208</v>
      </c>
      <c r="G107" s="284"/>
      <c r="H107" s="284" t="s">
        <v>1248</v>
      </c>
      <c r="I107" s="284" t="s">
        <v>1210</v>
      </c>
      <c r="J107" s="284">
        <v>120</v>
      </c>
      <c r="K107" s="298"/>
    </row>
    <row r="108" s="1" customFormat="1" ht="15" customHeight="1">
      <c r="B108" s="309"/>
      <c r="C108" s="284" t="s">
        <v>1213</v>
      </c>
      <c r="D108" s="284"/>
      <c r="E108" s="284"/>
      <c r="F108" s="307" t="s">
        <v>1214</v>
      </c>
      <c r="G108" s="284"/>
      <c r="H108" s="284" t="s">
        <v>1248</v>
      </c>
      <c r="I108" s="284" t="s">
        <v>1210</v>
      </c>
      <c r="J108" s="284">
        <v>50</v>
      </c>
      <c r="K108" s="298"/>
    </row>
    <row r="109" s="1" customFormat="1" ht="15" customHeight="1">
      <c r="B109" s="309"/>
      <c r="C109" s="284" t="s">
        <v>1216</v>
      </c>
      <c r="D109" s="284"/>
      <c r="E109" s="284"/>
      <c r="F109" s="307" t="s">
        <v>1208</v>
      </c>
      <c r="G109" s="284"/>
      <c r="H109" s="284" t="s">
        <v>1248</v>
      </c>
      <c r="I109" s="284" t="s">
        <v>1218</v>
      </c>
      <c r="J109" s="284"/>
      <c r="K109" s="298"/>
    </row>
    <row r="110" s="1" customFormat="1" ht="15" customHeight="1">
      <c r="B110" s="309"/>
      <c r="C110" s="284" t="s">
        <v>1227</v>
      </c>
      <c r="D110" s="284"/>
      <c r="E110" s="284"/>
      <c r="F110" s="307" t="s">
        <v>1214</v>
      </c>
      <c r="G110" s="284"/>
      <c r="H110" s="284" t="s">
        <v>1248</v>
      </c>
      <c r="I110" s="284" t="s">
        <v>1210</v>
      </c>
      <c r="J110" s="284">
        <v>50</v>
      </c>
      <c r="K110" s="298"/>
    </row>
    <row r="111" s="1" customFormat="1" ht="15" customHeight="1">
      <c r="B111" s="309"/>
      <c r="C111" s="284" t="s">
        <v>1235</v>
      </c>
      <c r="D111" s="284"/>
      <c r="E111" s="284"/>
      <c r="F111" s="307" t="s">
        <v>1214</v>
      </c>
      <c r="G111" s="284"/>
      <c r="H111" s="284" t="s">
        <v>1248</v>
      </c>
      <c r="I111" s="284" t="s">
        <v>1210</v>
      </c>
      <c r="J111" s="284">
        <v>50</v>
      </c>
      <c r="K111" s="298"/>
    </row>
    <row r="112" s="1" customFormat="1" ht="15" customHeight="1">
      <c r="B112" s="309"/>
      <c r="C112" s="284" t="s">
        <v>1233</v>
      </c>
      <c r="D112" s="284"/>
      <c r="E112" s="284"/>
      <c r="F112" s="307" t="s">
        <v>1214</v>
      </c>
      <c r="G112" s="284"/>
      <c r="H112" s="284" t="s">
        <v>1248</v>
      </c>
      <c r="I112" s="284" t="s">
        <v>1210</v>
      </c>
      <c r="J112" s="284">
        <v>50</v>
      </c>
      <c r="K112" s="298"/>
    </row>
    <row r="113" s="1" customFormat="1" ht="15" customHeight="1">
      <c r="B113" s="309"/>
      <c r="C113" s="284" t="s">
        <v>52</v>
      </c>
      <c r="D113" s="284"/>
      <c r="E113" s="284"/>
      <c r="F113" s="307" t="s">
        <v>1208</v>
      </c>
      <c r="G113" s="284"/>
      <c r="H113" s="284" t="s">
        <v>1249</v>
      </c>
      <c r="I113" s="284" t="s">
        <v>1210</v>
      </c>
      <c r="J113" s="284">
        <v>20</v>
      </c>
      <c r="K113" s="298"/>
    </row>
    <row r="114" s="1" customFormat="1" ht="15" customHeight="1">
      <c r="B114" s="309"/>
      <c r="C114" s="284" t="s">
        <v>1250</v>
      </c>
      <c r="D114" s="284"/>
      <c r="E114" s="284"/>
      <c r="F114" s="307" t="s">
        <v>1208</v>
      </c>
      <c r="G114" s="284"/>
      <c r="H114" s="284" t="s">
        <v>1251</v>
      </c>
      <c r="I114" s="284" t="s">
        <v>1210</v>
      </c>
      <c r="J114" s="284">
        <v>120</v>
      </c>
      <c r="K114" s="298"/>
    </row>
    <row r="115" s="1" customFormat="1" ht="15" customHeight="1">
      <c r="B115" s="309"/>
      <c r="C115" s="284" t="s">
        <v>37</v>
      </c>
      <c r="D115" s="284"/>
      <c r="E115" s="284"/>
      <c r="F115" s="307" t="s">
        <v>1208</v>
      </c>
      <c r="G115" s="284"/>
      <c r="H115" s="284" t="s">
        <v>1252</v>
      </c>
      <c r="I115" s="284" t="s">
        <v>1243</v>
      </c>
      <c r="J115" s="284"/>
      <c r="K115" s="298"/>
    </row>
    <row r="116" s="1" customFormat="1" ht="15" customHeight="1">
      <c r="B116" s="309"/>
      <c r="C116" s="284" t="s">
        <v>47</v>
      </c>
      <c r="D116" s="284"/>
      <c r="E116" s="284"/>
      <c r="F116" s="307" t="s">
        <v>1208</v>
      </c>
      <c r="G116" s="284"/>
      <c r="H116" s="284" t="s">
        <v>1253</v>
      </c>
      <c r="I116" s="284" t="s">
        <v>1243</v>
      </c>
      <c r="J116" s="284"/>
      <c r="K116" s="298"/>
    </row>
    <row r="117" s="1" customFormat="1" ht="15" customHeight="1">
      <c r="B117" s="309"/>
      <c r="C117" s="284" t="s">
        <v>56</v>
      </c>
      <c r="D117" s="284"/>
      <c r="E117" s="284"/>
      <c r="F117" s="307" t="s">
        <v>1208</v>
      </c>
      <c r="G117" s="284"/>
      <c r="H117" s="284" t="s">
        <v>1254</v>
      </c>
      <c r="I117" s="284" t="s">
        <v>1255</v>
      </c>
      <c r="J117" s="284"/>
      <c r="K117" s="298"/>
    </row>
    <row r="118" s="1" customFormat="1" ht="15" customHeight="1">
      <c r="B118" s="312"/>
      <c r="C118" s="318"/>
      <c r="D118" s="318"/>
      <c r="E118" s="318"/>
      <c r="F118" s="318"/>
      <c r="G118" s="318"/>
      <c r="H118" s="318"/>
      <c r="I118" s="318"/>
      <c r="J118" s="318"/>
      <c r="K118" s="314"/>
    </row>
    <row r="119" s="1" customFormat="1" ht="18.75" customHeight="1">
      <c r="B119" s="319"/>
      <c r="C119" s="320"/>
      <c r="D119" s="320"/>
      <c r="E119" s="320"/>
      <c r="F119" s="321"/>
      <c r="G119" s="320"/>
      <c r="H119" s="320"/>
      <c r="I119" s="320"/>
      <c r="J119" s="320"/>
      <c r="K119" s="319"/>
    </row>
    <row r="120" s="1" customFormat="1" ht="18.75" customHeight="1"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</row>
    <row r="121" s="1" customFormat="1" ht="7.5" customHeight="1">
      <c r="B121" s="322"/>
      <c r="C121" s="323"/>
      <c r="D121" s="323"/>
      <c r="E121" s="323"/>
      <c r="F121" s="323"/>
      <c r="G121" s="323"/>
      <c r="H121" s="323"/>
      <c r="I121" s="323"/>
      <c r="J121" s="323"/>
      <c r="K121" s="324"/>
    </row>
    <row r="122" s="1" customFormat="1" ht="45" customHeight="1">
      <c r="B122" s="325"/>
      <c r="C122" s="275" t="s">
        <v>1256</v>
      </c>
      <c r="D122" s="275"/>
      <c r="E122" s="275"/>
      <c r="F122" s="275"/>
      <c r="G122" s="275"/>
      <c r="H122" s="275"/>
      <c r="I122" s="275"/>
      <c r="J122" s="275"/>
      <c r="K122" s="326"/>
    </row>
    <row r="123" s="1" customFormat="1" ht="17.25" customHeight="1">
      <c r="B123" s="327"/>
      <c r="C123" s="299" t="s">
        <v>1202</v>
      </c>
      <c r="D123" s="299"/>
      <c r="E123" s="299"/>
      <c r="F123" s="299" t="s">
        <v>1203</v>
      </c>
      <c r="G123" s="300"/>
      <c r="H123" s="299" t="s">
        <v>53</v>
      </c>
      <c r="I123" s="299" t="s">
        <v>56</v>
      </c>
      <c r="J123" s="299" t="s">
        <v>1204</v>
      </c>
      <c r="K123" s="328"/>
    </row>
    <row r="124" s="1" customFormat="1" ht="17.25" customHeight="1">
      <c r="B124" s="327"/>
      <c r="C124" s="301" t="s">
        <v>1205</v>
      </c>
      <c r="D124" s="301"/>
      <c r="E124" s="301"/>
      <c r="F124" s="302" t="s">
        <v>1206</v>
      </c>
      <c r="G124" s="303"/>
      <c r="H124" s="301"/>
      <c r="I124" s="301"/>
      <c r="J124" s="301" t="s">
        <v>1207</v>
      </c>
      <c r="K124" s="328"/>
    </row>
    <row r="125" s="1" customFormat="1" ht="5.25" customHeight="1">
      <c r="B125" s="329"/>
      <c r="C125" s="304"/>
      <c r="D125" s="304"/>
      <c r="E125" s="304"/>
      <c r="F125" s="304"/>
      <c r="G125" s="330"/>
      <c r="H125" s="304"/>
      <c r="I125" s="304"/>
      <c r="J125" s="304"/>
      <c r="K125" s="331"/>
    </row>
    <row r="126" s="1" customFormat="1" ht="15" customHeight="1">
      <c r="B126" s="329"/>
      <c r="C126" s="284" t="s">
        <v>1211</v>
      </c>
      <c r="D126" s="306"/>
      <c r="E126" s="306"/>
      <c r="F126" s="307" t="s">
        <v>1208</v>
      </c>
      <c r="G126" s="284"/>
      <c r="H126" s="284" t="s">
        <v>1248</v>
      </c>
      <c r="I126" s="284" t="s">
        <v>1210</v>
      </c>
      <c r="J126" s="284">
        <v>120</v>
      </c>
      <c r="K126" s="332"/>
    </row>
    <row r="127" s="1" customFormat="1" ht="15" customHeight="1">
      <c r="B127" s="329"/>
      <c r="C127" s="284" t="s">
        <v>1257</v>
      </c>
      <c r="D127" s="284"/>
      <c r="E127" s="284"/>
      <c r="F127" s="307" t="s">
        <v>1208</v>
      </c>
      <c r="G127" s="284"/>
      <c r="H127" s="284" t="s">
        <v>1258</v>
      </c>
      <c r="I127" s="284" t="s">
        <v>1210</v>
      </c>
      <c r="J127" s="284" t="s">
        <v>1259</v>
      </c>
      <c r="K127" s="332"/>
    </row>
    <row r="128" s="1" customFormat="1" ht="15" customHeight="1">
      <c r="B128" s="329"/>
      <c r="C128" s="284" t="s">
        <v>1156</v>
      </c>
      <c r="D128" s="284"/>
      <c r="E128" s="284"/>
      <c r="F128" s="307" t="s">
        <v>1208</v>
      </c>
      <c r="G128" s="284"/>
      <c r="H128" s="284" t="s">
        <v>1260</v>
      </c>
      <c r="I128" s="284" t="s">
        <v>1210</v>
      </c>
      <c r="J128" s="284" t="s">
        <v>1259</v>
      </c>
      <c r="K128" s="332"/>
    </row>
    <row r="129" s="1" customFormat="1" ht="15" customHeight="1">
      <c r="B129" s="329"/>
      <c r="C129" s="284" t="s">
        <v>1219</v>
      </c>
      <c r="D129" s="284"/>
      <c r="E129" s="284"/>
      <c r="F129" s="307" t="s">
        <v>1214</v>
      </c>
      <c r="G129" s="284"/>
      <c r="H129" s="284" t="s">
        <v>1220</v>
      </c>
      <c r="I129" s="284" t="s">
        <v>1210</v>
      </c>
      <c r="J129" s="284">
        <v>15</v>
      </c>
      <c r="K129" s="332"/>
    </row>
    <row r="130" s="1" customFormat="1" ht="15" customHeight="1">
      <c r="B130" s="329"/>
      <c r="C130" s="310" t="s">
        <v>1221</v>
      </c>
      <c r="D130" s="310"/>
      <c r="E130" s="310"/>
      <c r="F130" s="311" t="s">
        <v>1214</v>
      </c>
      <c r="G130" s="310"/>
      <c r="H130" s="310" t="s">
        <v>1222</v>
      </c>
      <c r="I130" s="310" t="s">
        <v>1210</v>
      </c>
      <c r="J130" s="310">
        <v>15</v>
      </c>
      <c r="K130" s="332"/>
    </row>
    <row r="131" s="1" customFormat="1" ht="15" customHeight="1">
      <c r="B131" s="329"/>
      <c r="C131" s="310" t="s">
        <v>1223</v>
      </c>
      <c r="D131" s="310"/>
      <c r="E131" s="310"/>
      <c r="F131" s="311" t="s">
        <v>1214</v>
      </c>
      <c r="G131" s="310"/>
      <c r="H131" s="310" t="s">
        <v>1224</v>
      </c>
      <c r="I131" s="310" t="s">
        <v>1210</v>
      </c>
      <c r="J131" s="310">
        <v>20</v>
      </c>
      <c r="K131" s="332"/>
    </row>
    <row r="132" s="1" customFormat="1" ht="15" customHeight="1">
      <c r="B132" s="329"/>
      <c r="C132" s="310" t="s">
        <v>1225</v>
      </c>
      <c r="D132" s="310"/>
      <c r="E132" s="310"/>
      <c r="F132" s="311" t="s">
        <v>1214</v>
      </c>
      <c r="G132" s="310"/>
      <c r="H132" s="310" t="s">
        <v>1226</v>
      </c>
      <c r="I132" s="310" t="s">
        <v>1210</v>
      </c>
      <c r="J132" s="310">
        <v>20</v>
      </c>
      <c r="K132" s="332"/>
    </row>
    <row r="133" s="1" customFormat="1" ht="15" customHeight="1">
      <c r="B133" s="329"/>
      <c r="C133" s="284" t="s">
        <v>1213</v>
      </c>
      <c r="D133" s="284"/>
      <c r="E133" s="284"/>
      <c r="F133" s="307" t="s">
        <v>1214</v>
      </c>
      <c r="G133" s="284"/>
      <c r="H133" s="284" t="s">
        <v>1248</v>
      </c>
      <c r="I133" s="284" t="s">
        <v>1210</v>
      </c>
      <c r="J133" s="284">
        <v>50</v>
      </c>
      <c r="K133" s="332"/>
    </row>
    <row r="134" s="1" customFormat="1" ht="15" customHeight="1">
      <c r="B134" s="329"/>
      <c r="C134" s="284" t="s">
        <v>1227</v>
      </c>
      <c r="D134" s="284"/>
      <c r="E134" s="284"/>
      <c r="F134" s="307" t="s">
        <v>1214</v>
      </c>
      <c r="G134" s="284"/>
      <c r="H134" s="284" t="s">
        <v>1248</v>
      </c>
      <c r="I134" s="284" t="s">
        <v>1210</v>
      </c>
      <c r="J134" s="284">
        <v>50</v>
      </c>
      <c r="K134" s="332"/>
    </row>
    <row r="135" s="1" customFormat="1" ht="15" customHeight="1">
      <c r="B135" s="329"/>
      <c r="C135" s="284" t="s">
        <v>1233</v>
      </c>
      <c r="D135" s="284"/>
      <c r="E135" s="284"/>
      <c r="F135" s="307" t="s">
        <v>1214</v>
      </c>
      <c r="G135" s="284"/>
      <c r="H135" s="284" t="s">
        <v>1248</v>
      </c>
      <c r="I135" s="284" t="s">
        <v>1210</v>
      </c>
      <c r="J135" s="284">
        <v>50</v>
      </c>
      <c r="K135" s="332"/>
    </row>
    <row r="136" s="1" customFormat="1" ht="15" customHeight="1">
      <c r="B136" s="329"/>
      <c r="C136" s="284" t="s">
        <v>1235</v>
      </c>
      <c r="D136" s="284"/>
      <c r="E136" s="284"/>
      <c r="F136" s="307" t="s">
        <v>1214</v>
      </c>
      <c r="G136" s="284"/>
      <c r="H136" s="284" t="s">
        <v>1248</v>
      </c>
      <c r="I136" s="284" t="s">
        <v>1210</v>
      </c>
      <c r="J136" s="284">
        <v>50</v>
      </c>
      <c r="K136" s="332"/>
    </row>
    <row r="137" s="1" customFormat="1" ht="15" customHeight="1">
      <c r="B137" s="329"/>
      <c r="C137" s="284" t="s">
        <v>1236</v>
      </c>
      <c r="D137" s="284"/>
      <c r="E137" s="284"/>
      <c r="F137" s="307" t="s">
        <v>1214</v>
      </c>
      <c r="G137" s="284"/>
      <c r="H137" s="284" t="s">
        <v>1261</v>
      </c>
      <c r="I137" s="284" t="s">
        <v>1210</v>
      </c>
      <c r="J137" s="284">
        <v>255</v>
      </c>
      <c r="K137" s="332"/>
    </row>
    <row r="138" s="1" customFormat="1" ht="15" customHeight="1">
      <c r="B138" s="329"/>
      <c r="C138" s="284" t="s">
        <v>1238</v>
      </c>
      <c r="D138" s="284"/>
      <c r="E138" s="284"/>
      <c r="F138" s="307" t="s">
        <v>1208</v>
      </c>
      <c r="G138" s="284"/>
      <c r="H138" s="284" t="s">
        <v>1262</v>
      </c>
      <c r="I138" s="284" t="s">
        <v>1240</v>
      </c>
      <c r="J138" s="284"/>
      <c r="K138" s="332"/>
    </row>
    <row r="139" s="1" customFormat="1" ht="15" customHeight="1">
      <c r="B139" s="329"/>
      <c r="C139" s="284" t="s">
        <v>1241</v>
      </c>
      <c r="D139" s="284"/>
      <c r="E139" s="284"/>
      <c r="F139" s="307" t="s">
        <v>1208</v>
      </c>
      <c r="G139" s="284"/>
      <c r="H139" s="284" t="s">
        <v>1263</v>
      </c>
      <c r="I139" s="284" t="s">
        <v>1243</v>
      </c>
      <c r="J139" s="284"/>
      <c r="K139" s="332"/>
    </row>
    <row r="140" s="1" customFormat="1" ht="15" customHeight="1">
      <c r="B140" s="329"/>
      <c r="C140" s="284" t="s">
        <v>1244</v>
      </c>
      <c r="D140" s="284"/>
      <c r="E140" s="284"/>
      <c r="F140" s="307" t="s">
        <v>1208</v>
      </c>
      <c r="G140" s="284"/>
      <c r="H140" s="284" t="s">
        <v>1244</v>
      </c>
      <c r="I140" s="284" t="s">
        <v>1243</v>
      </c>
      <c r="J140" s="284"/>
      <c r="K140" s="332"/>
    </row>
    <row r="141" s="1" customFormat="1" ht="15" customHeight="1">
      <c r="B141" s="329"/>
      <c r="C141" s="284" t="s">
        <v>37</v>
      </c>
      <c r="D141" s="284"/>
      <c r="E141" s="284"/>
      <c r="F141" s="307" t="s">
        <v>1208</v>
      </c>
      <c r="G141" s="284"/>
      <c r="H141" s="284" t="s">
        <v>1264</v>
      </c>
      <c r="I141" s="284" t="s">
        <v>1243</v>
      </c>
      <c r="J141" s="284"/>
      <c r="K141" s="332"/>
    </row>
    <row r="142" s="1" customFormat="1" ht="15" customHeight="1">
      <c r="B142" s="329"/>
      <c r="C142" s="284" t="s">
        <v>1265</v>
      </c>
      <c r="D142" s="284"/>
      <c r="E142" s="284"/>
      <c r="F142" s="307" t="s">
        <v>1208</v>
      </c>
      <c r="G142" s="284"/>
      <c r="H142" s="284" t="s">
        <v>1266</v>
      </c>
      <c r="I142" s="284" t="s">
        <v>1243</v>
      </c>
      <c r="J142" s="284"/>
      <c r="K142" s="332"/>
    </row>
    <row r="143" s="1" customFormat="1" ht="15" customHeight="1">
      <c r="B143" s="333"/>
      <c r="C143" s="334"/>
      <c r="D143" s="334"/>
      <c r="E143" s="334"/>
      <c r="F143" s="334"/>
      <c r="G143" s="334"/>
      <c r="H143" s="334"/>
      <c r="I143" s="334"/>
      <c r="J143" s="334"/>
      <c r="K143" s="335"/>
    </row>
    <row r="144" s="1" customFormat="1" ht="18.75" customHeight="1">
      <c r="B144" s="320"/>
      <c r="C144" s="320"/>
      <c r="D144" s="320"/>
      <c r="E144" s="320"/>
      <c r="F144" s="321"/>
      <c r="G144" s="320"/>
      <c r="H144" s="320"/>
      <c r="I144" s="320"/>
      <c r="J144" s="320"/>
      <c r="K144" s="320"/>
    </row>
    <row r="145" s="1" customFormat="1" ht="18.75" customHeight="1"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</row>
    <row r="146" s="1" customFormat="1" ht="7.5" customHeight="1">
      <c r="B146" s="293"/>
      <c r="C146" s="294"/>
      <c r="D146" s="294"/>
      <c r="E146" s="294"/>
      <c r="F146" s="294"/>
      <c r="G146" s="294"/>
      <c r="H146" s="294"/>
      <c r="I146" s="294"/>
      <c r="J146" s="294"/>
      <c r="K146" s="295"/>
    </row>
    <row r="147" s="1" customFormat="1" ht="45" customHeight="1">
      <c r="B147" s="296"/>
      <c r="C147" s="297" t="s">
        <v>1267</v>
      </c>
      <c r="D147" s="297"/>
      <c r="E147" s="297"/>
      <c r="F147" s="297"/>
      <c r="G147" s="297"/>
      <c r="H147" s="297"/>
      <c r="I147" s="297"/>
      <c r="J147" s="297"/>
      <c r="K147" s="298"/>
    </row>
    <row r="148" s="1" customFormat="1" ht="17.25" customHeight="1">
      <c r="B148" s="296"/>
      <c r="C148" s="299" t="s">
        <v>1202</v>
      </c>
      <c r="D148" s="299"/>
      <c r="E148" s="299"/>
      <c r="F148" s="299" t="s">
        <v>1203</v>
      </c>
      <c r="G148" s="300"/>
      <c r="H148" s="299" t="s">
        <v>53</v>
      </c>
      <c r="I148" s="299" t="s">
        <v>56</v>
      </c>
      <c r="J148" s="299" t="s">
        <v>1204</v>
      </c>
      <c r="K148" s="298"/>
    </row>
    <row r="149" s="1" customFormat="1" ht="17.25" customHeight="1">
      <c r="B149" s="296"/>
      <c r="C149" s="301" t="s">
        <v>1205</v>
      </c>
      <c r="D149" s="301"/>
      <c r="E149" s="301"/>
      <c r="F149" s="302" t="s">
        <v>1206</v>
      </c>
      <c r="G149" s="303"/>
      <c r="H149" s="301"/>
      <c r="I149" s="301"/>
      <c r="J149" s="301" t="s">
        <v>1207</v>
      </c>
      <c r="K149" s="298"/>
    </row>
    <row r="150" s="1" customFormat="1" ht="5.25" customHeight="1">
      <c r="B150" s="309"/>
      <c r="C150" s="304"/>
      <c r="D150" s="304"/>
      <c r="E150" s="304"/>
      <c r="F150" s="304"/>
      <c r="G150" s="305"/>
      <c r="H150" s="304"/>
      <c r="I150" s="304"/>
      <c r="J150" s="304"/>
      <c r="K150" s="332"/>
    </row>
    <row r="151" s="1" customFormat="1" ht="15" customHeight="1">
      <c r="B151" s="309"/>
      <c r="C151" s="336" t="s">
        <v>1211</v>
      </c>
      <c r="D151" s="284"/>
      <c r="E151" s="284"/>
      <c r="F151" s="337" t="s">
        <v>1208</v>
      </c>
      <c r="G151" s="284"/>
      <c r="H151" s="336" t="s">
        <v>1248</v>
      </c>
      <c r="I151" s="336" t="s">
        <v>1210</v>
      </c>
      <c r="J151" s="336">
        <v>120</v>
      </c>
      <c r="K151" s="332"/>
    </row>
    <row r="152" s="1" customFormat="1" ht="15" customHeight="1">
      <c r="B152" s="309"/>
      <c r="C152" s="336" t="s">
        <v>1257</v>
      </c>
      <c r="D152" s="284"/>
      <c r="E152" s="284"/>
      <c r="F152" s="337" t="s">
        <v>1208</v>
      </c>
      <c r="G152" s="284"/>
      <c r="H152" s="336" t="s">
        <v>1268</v>
      </c>
      <c r="I152" s="336" t="s">
        <v>1210</v>
      </c>
      <c r="J152" s="336" t="s">
        <v>1259</v>
      </c>
      <c r="K152" s="332"/>
    </row>
    <row r="153" s="1" customFormat="1" ht="15" customHeight="1">
      <c r="B153" s="309"/>
      <c r="C153" s="336" t="s">
        <v>1156</v>
      </c>
      <c r="D153" s="284"/>
      <c r="E153" s="284"/>
      <c r="F153" s="337" t="s">
        <v>1208</v>
      </c>
      <c r="G153" s="284"/>
      <c r="H153" s="336" t="s">
        <v>1269</v>
      </c>
      <c r="I153" s="336" t="s">
        <v>1210</v>
      </c>
      <c r="J153" s="336" t="s">
        <v>1259</v>
      </c>
      <c r="K153" s="332"/>
    </row>
    <row r="154" s="1" customFormat="1" ht="15" customHeight="1">
      <c r="B154" s="309"/>
      <c r="C154" s="336" t="s">
        <v>1213</v>
      </c>
      <c r="D154" s="284"/>
      <c r="E154" s="284"/>
      <c r="F154" s="337" t="s">
        <v>1214</v>
      </c>
      <c r="G154" s="284"/>
      <c r="H154" s="336" t="s">
        <v>1248</v>
      </c>
      <c r="I154" s="336" t="s">
        <v>1210</v>
      </c>
      <c r="J154" s="336">
        <v>50</v>
      </c>
      <c r="K154" s="332"/>
    </row>
    <row r="155" s="1" customFormat="1" ht="15" customHeight="1">
      <c r="B155" s="309"/>
      <c r="C155" s="336" t="s">
        <v>1216</v>
      </c>
      <c r="D155" s="284"/>
      <c r="E155" s="284"/>
      <c r="F155" s="337" t="s">
        <v>1208</v>
      </c>
      <c r="G155" s="284"/>
      <c r="H155" s="336" t="s">
        <v>1248</v>
      </c>
      <c r="I155" s="336" t="s">
        <v>1218</v>
      </c>
      <c r="J155" s="336"/>
      <c r="K155" s="332"/>
    </row>
    <row r="156" s="1" customFormat="1" ht="15" customHeight="1">
      <c r="B156" s="309"/>
      <c r="C156" s="336" t="s">
        <v>1227</v>
      </c>
      <c r="D156" s="284"/>
      <c r="E156" s="284"/>
      <c r="F156" s="337" t="s">
        <v>1214</v>
      </c>
      <c r="G156" s="284"/>
      <c r="H156" s="336" t="s">
        <v>1248</v>
      </c>
      <c r="I156" s="336" t="s">
        <v>1210</v>
      </c>
      <c r="J156" s="336">
        <v>50</v>
      </c>
      <c r="K156" s="332"/>
    </row>
    <row r="157" s="1" customFormat="1" ht="15" customHeight="1">
      <c r="B157" s="309"/>
      <c r="C157" s="336" t="s">
        <v>1235</v>
      </c>
      <c r="D157" s="284"/>
      <c r="E157" s="284"/>
      <c r="F157" s="337" t="s">
        <v>1214</v>
      </c>
      <c r="G157" s="284"/>
      <c r="H157" s="336" t="s">
        <v>1248</v>
      </c>
      <c r="I157" s="336" t="s">
        <v>1210</v>
      </c>
      <c r="J157" s="336">
        <v>50</v>
      </c>
      <c r="K157" s="332"/>
    </row>
    <row r="158" s="1" customFormat="1" ht="15" customHeight="1">
      <c r="B158" s="309"/>
      <c r="C158" s="336" t="s">
        <v>1233</v>
      </c>
      <c r="D158" s="284"/>
      <c r="E158" s="284"/>
      <c r="F158" s="337" t="s">
        <v>1214</v>
      </c>
      <c r="G158" s="284"/>
      <c r="H158" s="336" t="s">
        <v>1248</v>
      </c>
      <c r="I158" s="336" t="s">
        <v>1210</v>
      </c>
      <c r="J158" s="336">
        <v>50</v>
      </c>
      <c r="K158" s="332"/>
    </row>
    <row r="159" s="1" customFormat="1" ht="15" customHeight="1">
      <c r="B159" s="309"/>
      <c r="C159" s="336" t="s">
        <v>87</v>
      </c>
      <c r="D159" s="284"/>
      <c r="E159" s="284"/>
      <c r="F159" s="337" t="s">
        <v>1208</v>
      </c>
      <c r="G159" s="284"/>
      <c r="H159" s="336" t="s">
        <v>1270</v>
      </c>
      <c r="I159" s="336" t="s">
        <v>1210</v>
      </c>
      <c r="J159" s="336" t="s">
        <v>1271</v>
      </c>
      <c r="K159" s="332"/>
    </row>
    <row r="160" s="1" customFormat="1" ht="15" customHeight="1">
      <c r="B160" s="309"/>
      <c r="C160" s="336" t="s">
        <v>1272</v>
      </c>
      <c r="D160" s="284"/>
      <c r="E160" s="284"/>
      <c r="F160" s="337" t="s">
        <v>1208</v>
      </c>
      <c r="G160" s="284"/>
      <c r="H160" s="336" t="s">
        <v>1273</v>
      </c>
      <c r="I160" s="336" t="s">
        <v>1243</v>
      </c>
      <c r="J160" s="336"/>
      <c r="K160" s="332"/>
    </row>
    <row r="161" s="1" customFormat="1" ht="15" customHeight="1">
      <c r="B161" s="338"/>
      <c r="C161" s="318"/>
      <c r="D161" s="318"/>
      <c r="E161" s="318"/>
      <c r="F161" s="318"/>
      <c r="G161" s="318"/>
      <c r="H161" s="318"/>
      <c r="I161" s="318"/>
      <c r="J161" s="318"/>
      <c r="K161" s="339"/>
    </row>
    <row r="162" s="1" customFormat="1" ht="18.75" customHeight="1">
      <c r="B162" s="320"/>
      <c r="C162" s="330"/>
      <c r="D162" s="330"/>
      <c r="E162" s="330"/>
      <c r="F162" s="340"/>
      <c r="G162" s="330"/>
      <c r="H162" s="330"/>
      <c r="I162" s="330"/>
      <c r="J162" s="330"/>
      <c r="K162" s="320"/>
    </row>
    <row r="163" s="1" customFormat="1" ht="18.75" customHeight="1"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</row>
    <row r="164" s="1" customFormat="1" ht="7.5" customHeight="1">
      <c r="B164" s="271"/>
      <c r="C164" s="272"/>
      <c r="D164" s="272"/>
      <c r="E164" s="272"/>
      <c r="F164" s="272"/>
      <c r="G164" s="272"/>
      <c r="H164" s="272"/>
      <c r="I164" s="272"/>
      <c r="J164" s="272"/>
      <c r="K164" s="273"/>
    </row>
    <row r="165" s="1" customFormat="1" ht="45" customHeight="1">
      <c r="B165" s="274"/>
      <c r="C165" s="275" t="s">
        <v>1274</v>
      </c>
      <c r="D165" s="275"/>
      <c r="E165" s="275"/>
      <c r="F165" s="275"/>
      <c r="G165" s="275"/>
      <c r="H165" s="275"/>
      <c r="I165" s="275"/>
      <c r="J165" s="275"/>
      <c r="K165" s="276"/>
    </row>
    <row r="166" s="1" customFormat="1" ht="17.25" customHeight="1">
      <c r="B166" s="274"/>
      <c r="C166" s="299" t="s">
        <v>1202</v>
      </c>
      <c r="D166" s="299"/>
      <c r="E166" s="299"/>
      <c r="F166" s="299" t="s">
        <v>1203</v>
      </c>
      <c r="G166" s="341"/>
      <c r="H166" s="342" t="s">
        <v>53</v>
      </c>
      <c r="I166" s="342" t="s">
        <v>56</v>
      </c>
      <c r="J166" s="299" t="s">
        <v>1204</v>
      </c>
      <c r="K166" s="276"/>
    </row>
    <row r="167" s="1" customFormat="1" ht="17.25" customHeight="1">
      <c r="B167" s="277"/>
      <c r="C167" s="301" t="s">
        <v>1205</v>
      </c>
      <c r="D167" s="301"/>
      <c r="E167" s="301"/>
      <c r="F167" s="302" t="s">
        <v>1206</v>
      </c>
      <c r="G167" s="343"/>
      <c r="H167" s="344"/>
      <c r="I167" s="344"/>
      <c r="J167" s="301" t="s">
        <v>1207</v>
      </c>
      <c r="K167" s="279"/>
    </row>
    <row r="168" s="1" customFormat="1" ht="5.25" customHeight="1">
      <c r="B168" s="309"/>
      <c r="C168" s="304"/>
      <c r="D168" s="304"/>
      <c r="E168" s="304"/>
      <c r="F168" s="304"/>
      <c r="G168" s="305"/>
      <c r="H168" s="304"/>
      <c r="I168" s="304"/>
      <c r="J168" s="304"/>
      <c r="K168" s="332"/>
    </row>
    <row r="169" s="1" customFormat="1" ht="15" customHeight="1">
      <c r="B169" s="309"/>
      <c r="C169" s="284" t="s">
        <v>1211</v>
      </c>
      <c r="D169" s="284"/>
      <c r="E169" s="284"/>
      <c r="F169" s="307" t="s">
        <v>1208</v>
      </c>
      <c r="G169" s="284"/>
      <c r="H169" s="284" t="s">
        <v>1248</v>
      </c>
      <c r="I169" s="284" t="s">
        <v>1210</v>
      </c>
      <c r="J169" s="284">
        <v>120</v>
      </c>
      <c r="K169" s="332"/>
    </row>
    <row r="170" s="1" customFormat="1" ht="15" customHeight="1">
      <c r="B170" s="309"/>
      <c r="C170" s="284" t="s">
        <v>1257</v>
      </c>
      <c r="D170" s="284"/>
      <c r="E170" s="284"/>
      <c r="F170" s="307" t="s">
        <v>1208</v>
      </c>
      <c r="G170" s="284"/>
      <c r="H170" s="284" t="s">
        <v>1258</v>
      </c>
      <c r="I170" s="284" t="s">
        <v>1210</v>
      </c>
      <c r="J170" s="284" t="s">
        <v>1259</v>
      </c>
      <c r="K170" s="332"/>
    </row>
    <row r="171" s="1" customFormat="1" ht="15" customHeight="1">
      <c r="B171" s="309"/>
      <c r="C171" s="284" t="s">
        <v>1156</v>
      </c>
      <c r="D171" s="284"/>
      <c r="E171" s="284"/>
      <c r="F171" s="307" t="s">
        <v>1208</v>
      </c>
      <c r="G171" s="284"/>
      <c r="H171" s="284" t="s">
        <v>1275</v>
      </c>
      <c r="I171" s="284" t="s">
        <v>1210</v>
      </c>
      <c r="J171" s="284" t="s">
        <v>1259</v>
      </c>
      <c r="K171" s="332"/>
    </row>
    <row r="172" s="1" customFormat="1" ht="15" customHeight="1">
      <c r="B172" s="309"/>
      <c r="C172" s="284" t="s">
        <v>1213</v>
      </c>
      <c r="D172" s="284"/>
      <c r="E172" s="284"/>
      <c r="F172" s="307" t="s">
        <v>1214</v>
      </c>
      <c r="G172" s="284"/>
      <c r="H172" s="284" t="s">
        <v>1275</v>
      </c>
      <c r="I172" s="284" t="s">
        <v>1210</v>
      </c>
      <c r="J172" s="284">
        <v>50</v>
      </c>
      <c r="K172" s="332"/>
    </row>
    <row r="173" s="1" customFormat="1" ht="15" customHeight="1">
      <c r="B173" s="309"/>
      <c r="C173" s="284" t="s">
        <v>1216</v>
      </c>
      <c r="D173" s="284"/>
      <c r="E173" s="284"/>
      <c r="F173" s="307" t="s">
        <v>1208</v>
      </c>
      <c r="G173" s="284"/>
      <c r="H173" s="284" t="s">
        <v>1275</v>
      </c>
      <c r="I173" s="284" t="s">
        <v>1218</v>
      </c>
      <c r="J173" s="284"/>
      <c r="K173" s="332"/>
    </row>
    <row r="174" s="1" customFormat="1" ht="15" customHeight="1">
      <c r="B174" s="309"/>
      <c r="C174" s="284" t="s">
        <v>1227</v>
      </c>
      <c r="D174" s="284"/>
      <c r="E174" s="284"/>
      <c r="F174" s="307" t="s">
        <v>1214</v>
      </c>
      <c r="G174" s="284"/>
      <c r="H174" s="284" t="s">
        <v>1275</v>
      </c>
      <c r="I174" s="284" t="s">
        <v>1210</v>
      </c>
      <c r="J174" s="284">
        <v>50</v>
      </c>
      <c r="K174" s="332"/>
    </row>
    <row r="175" s="1" customFormat="1" ht="15" customHeight="1">
      <c r="B175" s="309"/>
      <c r="C175" s="284" t="s">
        <v>1235</v>
      </c>
      <c r="D175" s="284"/>
      <c r="E175" s="284"/>
      <c r="F175" s="307" t="s">
        <v>1214</v>
      </c>
      <c r="G175" s="284"/>
      <c r="H175" s="284" t="s">
        <v>1275</v>
      </c>
      <c r="I175" s="284" t="s">
        <v>1210</v>
      </c>
      <c r="J175" s="284">
        <v>50</v>
      </c>
      <c r="K175" s="332"/>
    </row>
    <row r="176" s="1" customFormat="1" ht="15" customHeight="1">
      <c r="B176" s="309"/>
      <c r="C176" s="284" t="s">
        <v>1233</v>
      </c>
      <c r="D176" s="284"/>
      <c r="E176" s="284"/>
      <c r="F176" s="307" t="s">
        <v>1214</v>
      </c>
      <c r="G176" s="284"/>
      <c r="H176" s="284" t="s">
        <v>1275</v>
      </c>
      <c r="I176" s="284" t="s">
        <v>1210</v>
      </c>
      <c r="J176" s="284">
        <v>50</v>
      </c>
      <c r="K176" s="332"/>
    </row>
    <row r="177" s="1" customFormat="1" ht="15" customHeight="1">
      <c r="B177" s="309"/>
      <c r="C177" s="284" t="s">
        <v>118</v>
      </c>
      <c r="D177" s="284"/>
      <c r="E177" s="284"/>
      <c r="F177" s="307" t="s">
        <v>1208</v>
      </c>
      <c r="G177" s="284"/>
      <c r="H177" s="284" t="s">
        <v>1276</v>
      </c>
      <c r="I177" s="284" t="s">
        <v>1277</v>
      </c>
      <c r="J177" s="284"/>
      <c r="K177" s="332"/>
    </row>
    <row r="178" s="1" customFormat="1" ht="15" customHeight="1">
      <c r="B178" s="309"/>
      <c r="C178" s="284" t="s">
        <v>56</v>
      </c>
      <c r="D178" s="284"/>
      <c r="E178" s="284"/>
      <c r="F178" s="307" t="s">
        <v>1208</v>
      </c>
      <c r="G178" s="284"/>
      <c r="H178" s="284" t="s">
        <v>1278</v>
      </c>
      <c r="I178" s="284" t="s">
        <v>1279</v>
      </c>
      <c r="J178" s="284">
        <v>1</v>
      </c>
      <c r="K178" s="332"/>
    </row>
    <row r="179" s="1" customFormat="1" ht="15" customHeight="1">
      <c r="B179" s="309"/>
      <c r="C179" s="284" t="s">
        <v>52</v>
      </c>
      <c r="D179" s="284"/>
      <c r="E179" s="284"/>
      <c r="F179" s="307" t="s">
        <v>1208</v>
      </c>
      <c r="G179" s="284"/>
      <c r="H179" s="284" t="s">
        <v>1280</v>
      </c>
      <c r="I179" s="284" t="s">
        <v>1210</v>
      </c>
      <c r="J179" s="284">
        <v>20</v>
      </c>
      <c r="K179" s="332"/>
    </row>
    <row r="180" s="1" customFormat="1" ht="15" customHeight="1">
      <c r="B180" s="309"/>
      <c r="C180" s="284" t="s">
        <v>53</v>
      </c>
      <c r="D180" s="284"/>
      <c r="E180" s="284"/>
      <c r="F180" s="307" t="s">
        <v>1208</v>
      </c>
      <c r="G180" s="284"/>
      <c r="H180" s="284" t="s">
        <v>1281</v>
      </c>
      <c r="I180" s="284" t="s">
        <v>1210</v>
      </c>
      <c r="J180" s="284">
        <v>255</v>
      </c>
      <c r="K180" s="332"/>
    </row>
    <row r="181" s="1" customFormat="1" ht="15" customHeight="1">
      <c r="B181" s="309"/>
      <c r="C181" s="284" t="s">
        <v>119</v>
      </c>
      <c r="D181" s="284"/>
      <c r="E181" s="284"/>
      <c r="F181" s="307" t="s">
        <v>1208</v>
      </c>
      <c r="G181" s="284"/>
      <c r="H181" s="284" t="s">
        <v>1172</v>
      </c>
      <c r="I181" s="284" t="s">
        <v>1210</v>
      </c>
      <c r="J181" s="284">
        <v>10</v>
      </c>
      <c r="K181" s="332"/>
    </row>
    <row r="182" s="1" customFormat="1" ht="15" customHeight="1">
      <c r="B182" s="309"/>
      <c r="C182" s="284" t="s">
        <v>120</v>
      </c>
      <c r="D182" s="284"/>
      <c r="E182" s="284"/>
      <c r="F182" s="307" t="s">
        <v>1208</v>
      </c>
      <c r="G182" s="284"/>
      <c r="H182" s="284" t="s">
        <v>1282</v>
      </c>
      <c r="I182" s="284" t="s">
        <v>1243</v>
      </c>
      <c r="J182" s="284"/>
      <c r="K182" s="332"/>
    </row>
    <row r="183" s="1" customFormat="1" ht="15" customHeight="1">
      <c r="B183" s="309"/>
      <c r="C183" s="284" t="s">
        <v>1283</v>
      </c>
      <c r="D183" s="284"/>
      <c r="E183" s="284"/>
      <c r="F183" s="307" t="s">
        <v>1208</v>
      </c>
      <c r="G183" s="284"/>
      <c r="H183" s="284" t="s">
        <v>1284</v>
      </c>
      <c r="I183" s="284" t="s">
        <v>1243</v>
      </c>
      <c r="J183" s="284"/>
      <c r="K183" s="332"/>
    </row>
    <row r="184" s="1" customFormat="1" ht="15" customHeight="1">
      <c r="B184" s="309"/>
      <c r="C184" s="284" t="s">
        <v>1272</v>
      </c>
      <c r="D184" s="284"/>
      <c r="E184" s="284"/>
      <c r="F184" s="307" t="s">
        <v>1208</v>
      </c>
      <c r="G184" s="284"/>
      <c r="H184" s="284" t="s">
        <v>1285</v>
      </c>
      <c r="I184" s="284" t="s">
        <v>1243</v>
      </c>
      <c r="J184" s="284"/>
      <c r="K184" s="332"/>
    </row>
    <row r="185" s="1" customFormat="1" ht="15" customHeight="1">
      <c r="B185" s="309"/>
      <c r="C185" s="284" t="s">
        <v>122</v>
      </c>
      <c r="D185" s="284"/>
      <c r="E185" s="284"/>
      <c r="F185" s="307" t="s">
        <v>1214</v>
      </c>
      <c r="G185" s="284"/>
      <c r="H185" s="284" t="s">
        <v>1286</v>
      </c>
      <c r="I185" s="284" t="s">
        <v>1210</v>
      </c>
      <c r="J185" s="284">
        <v>50</v>
      </c>
      <c r="K185" s="332"/>
    </row>
    <row r="186" s="1" customFormat="1" ht="15" customHeight="1">
      <c r="B186" s="309"/>
      <c r="C186" s="284" t="s">
        <v>1287</v>
      </c>
      <c r="D186" s="284"/>
      <c r="E186" s="284"/>
      <c r="F186" s="307" t="s">
        <v>1214</v>
      </c>
      <c r="G186" s="284"/>
      <c r="H186" s="284" t="s">
        <v>1288</v>
      </c>
      <c r="I186" s="284" t="s">
        <v>1289</v>
      </c>
      <c r="J186" s="284"/>
      <c r="K186" s="332"/>
    </row>
    <row r="187" s="1" customFormat="1" ht="15" customHeight="1">
      <c r="B187" s="309"/>
      <c r="C187" s="284" t="s">
        <v>1290</v>
      </c>
      <c r="D187" s="284"/>
      <c r="E187" s="284"/>
      <c r="F187" s="307" t="s">
        <v>1214</v>
      </c>
      <c r="G187" s="284"/>
      <c r="H187" s="284" t="s">
        <v>1291</v>
      </c>
      <c r="I187" s="284" t="s">
        <v>1289</v>
      </c>
      <c r="J187" s="284"/>
      <c r="K187" s="332"/>
    </row>
    <row r="188" s="1" customFormat="1" ht="15" customHeight="1">
      <c r="B188" s="309"/>
      <c r="C188" s="284" t="s">
        <v>1292</v>
      </c>
      <c r="D188" s="284"/>
      <c r="E188" s="284"/>
      <c r="F188" s="307" t="s">
        <v>1214</v>
      </c>
      <c r="G188" s="284"/>
      <c r="H188" s="284" t="s">
        <v>1293</v>
      </c>
      <c r="I188" s="284" t="s">
        <v>1289</v>
      </c>
      <c r="J188" s="284"/>
      <c r="K188" s="332"/>
    </row>
    <row r="189" s="1" customFormat="1" ht="15" customHeight="1">
      <c r="B189" s="309"/>
      <c r="C189" s="345" t="s">
        <v>1294</v>
      </c>
      <c r="D189" s="284"/>
      <c r="E189" s="284"/>
      <c r="F189" s="307" t="s">
        <v>1214</v>
      </c>
      <c r="G189" s="284"/>
      <c r="H189" s="284" t="s">
        <v>1295</v>
      </c>
      <c r="I189" s="284" t="s">
        <v>1296</v>
      </c>
      <c r="J189" s="346" t="s">
        <v>1297</v>
      </c>
      <c r="K189" s="332"/>
    </row>
    <row r="190" s="17" customFormat="1" ht="15" customHeight="1">
      <c r="B190" s="347"/>
      <c r="C190" s="348" t="s">
        <v>1298</v>
      </c>
      <c r="D190" s="349"/>
      <c r="E190" s="349"/>
      <c r="F190" s="350" t="s">
        <v>1214</v>
      </c>
      <c r="G190" s="349"/>
      <c r="H190" s="349" t="s">
        <v>1299</v>
      </c>
      <c r="I190" s="349" t="s">
        <v>1296</v>
      </c>
      <c r="J190" s="351" t="s">
        <v>1297</v>
      </c>
      <c r="K190" s="352"/>
    </row>
    <row r="191" s="1" customFormat="1" ht="15" customHeight="1">
      <c r="B191" s="309"/>
      <c r="C191" s="345" t="s">
        <v>41</v>
      </c>
      <c r="D191" s="284"/>
      <c r="E191" s="284"/>
      <c r="F191" s="307" t="s">
        <v>1208</v>
      </c>
      <c r="G191" s="284"/>
      <c r="H191" s="281" t="s">
        <v>1300</v>
      </c>
      <c r="I191" s="284" t="s">
        <v>1301</v>
      </c>
      <c r="J191" s="284"/>
      <c r="K191" s="332"/>
    </row>
    <row r="192" s="1" customFormat="1" ht="15" customHeight="1">
      <c r="B192" s="309"/>
      <c r="C192" s="345" t="s">
        <v>1302</v>
      </c>
      <c r="D192" s="284"/>
      <c r="E192" s="284"/>
      <c r="F192" s="307" t="s">
        <v>1208</v>
      </c>
      <c r="G192" s="284"/>
      <c r="H192" s="284" t="s">
        <v>1303</v>
      </c>
      <c r="I192" s="284" t="s">
        <v>1243</v>
      </c>
      <c r="J192" s="284"/>
      <c r="K192" s="332"/>
    </row>
    <row r="193" s="1" customFormat="1" ht="15" customHeight="1">
      <c r="B193" s="309"/>
      <c r="C193" s="345" t="s">
        <v>1304</v>
      </c>
      <c r="D193" s="284"/>
      <c r="E193" s="284"/>
      <c r="F193" s="307" t="s">
        <v>1208</v>
      </c>
      <c r="G193" s="284"/>
      <c r="H193" s="284" t="s">
        <v>1305</v>
      </c>
      <c r="I193" s="284" t="s">
        <v>1243</v>
      </c>
      <c r="J193" s="284"/>
      <c r="K193" s="332"/>
    </row>
    <row r="194" s="1" customFormat="1" ht="15" customHeight="1">
      <c r="B194" s="309"/>
      <c r="C194" s="345" t="s">
        <v>1306</v>
      </c>
      <c r="D194" s="284"/>
      <c r="E194" s="284"/>
      <c r="F194" s="307" t="s">
        <v>1214</v>
      </c>
      <c r="G194" s="284"/>
      <c r="H194" s="284" t="s">
        <v>1307</v>
      </c>
      <c r="I194" s="284" t="s">
        <v>1243</v>
      </c>
      <c r="J194" s="284"/>
      <c r="K194" s="332"/>
    </row>
    <row r="195" s="1" customFormat="1" ht="15" customHeight="1">
      <c r="B195" s="338"/>
      <c r="C195" s="353"/>
      <c r="D195" s="318"/>
      <c r="E195" s="318"/>
      <c r="F195" s="318"/>
      <c r="G195" s="318"/>
      <c r="H195" s="318"/>
      <c r="I195" s="318"/>
      <c r="J195" s="318"/>
      <c r="K195" s="339"/>
    </row>
    <row r="196" s="1" customFormat="1" ht="18.75" customHeight="1">
      <c r="B196" s="320"/>
      <c r="C196" s="330"/>
      <c r="D196" s="330"/>
      <c r="E196" s="330"/>
      <c r="F196" s="340"/>
      <c r="G196" s="330"/>
      <c r="H196" s="330"/>
      <c r="I196" s="330"/>
      <c r="J196" s="330"/>
      <c r="K196" s="320"/>
    </row>
    <row r="197" s="1" customFormat="1" ht="18.75" customHeight="1">
      <c r="B197" s="320"/>
      <c r="C197" s="330"/>
      <c r="D197" s="330"/>
      <c r="E197" s="330"/>
      <c r="F197" s="340"/>
      <c r="G197" s="330"/>
      <c r="H197" s="330"/>
      <c r="I197" s="330"/>
      <c r="J197" s="330"/>
      <c r="K197" s="320"/>
    </row>
    <row r="198" s="1" customFormat="1" ht="18.75" customHeight="1"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</row>
    <row r="199" s="1" customFormat="1" ht="13.5">
      <c r="B199" s="271"/>
      <c r="C199" s="272"/>
      <c r="D199" s="272"/>
      <c r="E199" s="272"/>
      <c r="F199" s="272"/>
      <c r="G199" s="272"/>
      <c r="H199" s="272"/>
      <c r="I199" s="272"/>
      <c r="J199" s="272"/>
      <c r="K199" s="273"/>
    </row>
    <row r="200" s="1" customFormat="1" ht="21">
      <c r="B200" s="274"/>
      <c r="C200" s="275" t="s">
        <v>1308</v>
      </c>
      <c r="D200" s="275"/>
      <c r="E200" s="275"/>
      <c r="F200" s="275"/>
      <c r="G200" s="275"/>
      <c r="H200" s="275"/>
      <c r="I200" s="275"/>
      <c r="J200" s="275"/>
      <c r="K200" s="276"/>
    </row>
    <row r="201" s="1" customFormat="1" ht="25.5" customHeight="1">
      <c r="B201" s="274"/>
      <c r="C201" s="354" t="s">
        <v>1309</v>
      </c>
      <c r="D201" s="354"/>
      <c r="E201" s="354"/>
      <c r="F201" s="354" t="s">
        <v>1310</v>
      </c>
      <c r="G201" s="355"/>
      <c r="H201" s="354" t="s">
        <v>1311</v>
      </c>
      <c r="I201" s="354"/>
      <c r="J201" s="354"/>
      <c r="K201" s="276"/>
    </row>
    <row r="202" s="1" customFormat="1" ht="5.25" customHeight="1">
      <c r="B202" s="309"/>
      <c r="C202" s="304"/>
      <c r="D202" s="304"/>
      <c r="E202" s="304"/>
      <c r="F202" s="304"/>
      <c r="G202" s="330"/>
      <c r="H202" s="304"/>
      <c r="I202" s="304"/>
      <c r="J202" s="304"/>
      <c r="K202" s="332"/>
    </row>
    <row r="203" s="1" customFormat="1" ht="15" customHeight="1">
      <c r="B203" s="309"/>
      <c r="C203" s="284" t="s">
        <v>1301</v>
      </c>
      <c r="D203" s="284"/>
      <c r="E203" s="284"/>
      <c r="F203" s="307" t="s">
        <v>42</v>
      </c>
      <c r="G203" s="284"/>
      <c r="H203" s="284" t="s">
        <v>1312</v>
      </c>
      <c r="I203" s="284"/>
      <c r="J203" s="284"/>
      <c r="K203" s="332"/>
    </row>
    <row r="204" s="1" customFormat="1" ht="15" customHeight="1">
      <c r="B204" s="309"/>
      <c r="C204" s="284"/>
      <c r="D204" s="284"/>
      <c r="E204" s="284"/>
      <c r="F204" s="307" t="s">
        <v>43</v>
      </c>
      <c r="G204" s="284"/>
      <c r="H204" s="284" t="s">
        <v>1313</v>
      </c>
      <c r="I204" s="284"/>
      <c r="J204" s="284"/>
      <c r="K204" s="332"/>
    </row>
    <row r="205" s="1" customFormat="1" ht="15" customHeight="1">
      <c r="B205" s="309"/>
      <c r="C205" s="284"/>
      <c r="D205" s="284"/>
      <c r="E205" s="284"/>
      <c r="F205" s="307" t="s">
        <v>46</v>
      </c>
      <c r="G205" s="284"/>
      <c r="H205" s="284" t="s">
        <v>1314</v>
      </c>
      <c r="I205" s="284"/>
      <c r="J205" s="284"/>
      <c r="K205" s="332"/>
    </row>
    <row r="206" s="1" customFormat="1" ht="15" customHeight="1">
      <c r="B206" s="309"/>
      <c r="C206" s="284"/>
      <c r="D206" s="284"/>
      <c r="E206" s="284"/>
      <c r="F206" s="307" t="s">
        <v>44</v>
      </c>
      <c r="G206" s="284"/>
      <c r="H206" s="284" t="s">
        <v>1315</v>
      </c>
      <c r="I206" s="284"/>
      <c r="J206" s="284"/>
      <c r="K206" s="332"/>
    </row>
    <row r="207" s="1" customFormat="1" ht="15" customHeight="1">
      <c r="B207" s="309"/>
      <c r="C207" s="284"/>
      <c r="D207" s="284"/>
      <c r="E207" s="284"/>
      <c r="F207" s="307" t="s">
        <v>45</v>
      </c>
      <c r="G207" s="284"/>
      <c r="H207" s="284" t="s">
        <v>1316</v>
      </c>
      <c r="I207" s="284"/>
      <c r="J207" s="284"/>
      <c r="K207" s="332"/>
    </row>
    <row r="208" s="1" customFormat="1" ht="15" customHeight="1">
      <c r="B208" s="309"/>
      <c r="C208" s="284"/>
      <c r="D208" s="284"/>
      <c r="E208" s="284"/>
      <c r="F208" s="307"/>
      <c r="G208" s="284"/>
      <c r="H208" s="284"/>
      <c r="I208" s="284"/>
      <c r="J208" s="284"/>
      <c r="K208" s="332"/>
    </row>
    <row r="209" s="1" customFormat="1" ht="15" customHeight="1">
      <c r="B209" s="309"/>
      <c r="C209" s="284" t="s">
        <v>1255</v>
      </c>
      <c r="D209" s="284"/>
      <c r="E209" s="284"/>
      <c r="F209" s="307" t="s">
        <v>78</v>
      </c>
      <c r="G209" s="284"/>
      <c r="H209" s="284" t="s">
        <v>1317</v>
      </c>
      <c r="I209" s="284"/>
      <c r="J209" s="284"/>
      <c r="K209" s="332"/>
    </row>
    <row r="210" s="1" customFormat="1" ht="15" customHeight="1">
      <c r="B210" s="309"/>
      <c r="C210" s="284"/>
      <c r="D210" s="284"/>
      <c r="E210" s="284"/>
      <c r="F210" s="307" t="s">
        <v>1150</v>
      </c>
      <c r="G210" s="284"/>
      <c r="H210" s="284" t="s">
        <v>1151</v>
      </c>
      <c r="I210" s="284"/>
      <c r="J210" s="284"/>
      <c r="K210" s="332"/>
    </row>
    <row r="211" s="1" customFormat="1" ht="15" customHeight="1">
      <c r="B211" s="309"/>
      <c r="C211" s="284"/>
      <c r="D211" s="284"/>
      <c r="E211" s="284"/>
      <c r="F211" s="307" t="s">
        <v>1148</v>
      </c>
      <c r="G211" s="284"/>
      <c r="H211" s="284" t="s">
        <v>1318</v>
      </c>
      <c r="I211" s="284"/>
      <c r="J211" s="284"/>
      <c r="K211" s="332"/>
    </row>
    <row r="212" s="1" customFormat="1" ht="15" customHeight="1">
      <c r="B212" s="356"/>
      <c r="C212" s="284"/>
      <c r="D212" s="284"/>
      <c r="E212" s="284"/>
      <c r="F212" s="307" t="s">
        <v>1152</v>
      </c>
      <c r="G212" s="345"/>
      <c r="H212" s="336" t="s">
        <v>1153</v>
      </c>
      <c r="I212" s="336"/>
      <c r="J212" s="336"/>
      <c r="K212" s="357"/>
    </row>
    <row r="213" s="1" customFormat="1" ht="15" customHeight="1">
      <c r="B213" s="356"/>
      <c r="C213" s="284"/>
      <c r="D213" s="284"/>
      <c r="E213" s="284"/>
      <c r="F213" s="307" t="s">
        <v>1154</v>
      </c>
      <c r="G213" s="345"/>
      <c r="H213" s="336" t="s">
        <v>1319</v>
      </c>
      <c r="I213" s="336"/>
      <c r="J213" s="336"/>
      <c r="K213" s="357"/>
    </row>
    <row r="214" s="1" customFormat="1" ht="15" customHeight="1">
      <c r="B214" s="356"/>
      <c r="C214" s="284"/>
      <c r="D214" s="284"/>
      <c r="E214" s="284"/>
      <c r="F214" s="307"/>
      <c r="G214" s="345"/>
      <c r="H214" s="336"/>
      <c r="I214" s="336"/>
      <c r="J214" s="336"/>
      <c r="K214" s="357"/>
    </row>
    <row r="215" s="1" customFormat="1" ht="15" customHeight="1">
      <c r="B215" s="356"/>
      <c r="C215" s="284" t="s">
        <v>1279</v>
      </c>
      <c r="D215" s="284"/>
      <c r="E215" s="284"/>
      <c r="F215" s="307">
        <v>1</v>
      </c>
      <c r="G215" s="345"/>
      <c r="H215" s="336" t="s">
        <v>1320</v>
      </c>
      <c r="I215" s="336"/>
      <c r="J215" s="336"/>
      <c r="K215" s="357"/>
    </row>
    <row r="216" s="1" customFormat="1" ht="15" customHeight="1">
      <c r="B216" s="356"/>
      <c r="C216" s="284"/>
      <c r="D216" s="284"/>
      <c r="E216" s="284"/>
      <c r="F216" s="307">
        <v>2</v>
      </c>
      <c r="G216" s="345"/>
      <c r="H216" s="336" t="s">
        <v>1321</v>
      </c>
      <c r="I216" s="336"/>
      <c r="J216" s="336"/>
      <c r="K216" s="357"/>
    </row>
    <row r="217" s="1" customFormat="1" ht="15" customHeight="1">
      <c r="B217" s="356"/>
      <c r="C217" s="284"/>
      <c r="D217" s="284"/>
      <c r="E217" s="284"/>
      <c r="F217" s="307">
        <v>3</v>
      </c>
      <c r="G217" s="345"/>
      <c r="H217" s="336" t="s">
        <v>1322</v>
      </c>
      <c r="I217" s="336"/>
      <c r="J217" s="336"/>
      <c r="K217" s="357"/>
    </row>
    <row r="218" s="1" customFormat="1" ht="15" customHeight="1">
      <c r="B218" s="356"/>
      <c r="C218" s="284"/>
      <c r="D218" s="284"/>
      <c r="E218" s="284"/>
      <c r="F218" s="307">
        <v>4</v>
      </c>
      <c r="G218" s="345"/>
      <c r="H218" s="336" t="s">
        <v>1323</v>
      </c>
      <c r="I218" s="336"/>
      <c r="J218" s="336"/>
      <c r="K218" s="357"/>
    </row>
    <row r="219" s="1" customFormat="1" ht="12.75" customHeight="1">
      <c r="B219" s="358"/>
      <c r="C219" s="359"/>
      <c r="D219" s="359"/>
      <c r="E219" s="359"/>
      <c r="F219" s="359"/>
      <c r="G219" s="359"/>
      <c r="H219" s="359"/>
      <c r="I219" s="359"/>
      <c r="J219" s="359"/>
      <c r="K219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D1C0C4-7823-4E0A-A490-7B602508E06B}"/>
</file>

<file path=customXml/itemProps2.xml><?xml version="1.0" encoding="utf-8"?>
<ds:datastoreItem xmlns:ds="http://schemas.openxmlformats.org/officeDocument/2006/customXml" ds:itemID="{76C5FED6-F21D-431F-A403-8B6D9E43F8CB}"/>
</file>

<file path=customXml/itemProps3.xml><?xml version="1.0" encoding="utf-8"?>
<ds:datastoreItem xmlns:ds="http://schemas.openxmlformats.org/officeDocument/2006/customXml" ds:itemID="{8521A4E0-EC06-4F8F-80BA-B6714F2492C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Milan Vopařil</cp:lastModifiedBy>
  <dcterms:created xsi:type="dcterms:W3CDTF">2025-08-01T10:35:10Z</dcterms:created>
  <dcterms:modified xsi:type="dcterms:W3CDTF">2025-08-01T10:35:13Z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