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Q:\Energet. úspory 27 a 28 - zateplení + kotelna\Výběr dodavatele\Nová složka\Upravené soupisy prací\"/>
    </mc:Choice>
  </mc:AlternateContent>
  <xr:revisionPtr revIDLastSave="0" documentId="13_ncr:1_{A5F093EF-8175-47AD-94FC-0AB6A3EB0FD8}" xr6:coauthVersionLast="36" xr6:coauthVersionMax="36" xr10:uidLastSave="{00000000-0000-0000-0000-000000000000}"/>
  <bookViews>
    <workbookView xWindow="0" yWindow="0" windowWidth="28800" windowHeight="12810" xr2:uid="{00000000-000D-0000-FFFF-FFFF00000000}"/>
  </bookViews>
  <sheets>
    <sheet name="Rekapitulace stavby" sheetId="1" r:id="rId1"/>
    <sheet name="D.1.1 - Architektonicko -..." sheetId="2" state="hidden" r:id="rId2"/>
    <sheet name="D.1.4 - Zařízení silnopro..." sheetId="3" r:id="rId3"/>
    <sheet name="Rekapitulace" sheetId="5" r:id="rId4"/>
    <sheet name="Rozpočet" sheetId="6" r:id="rId5"/>
    <sheet name="D.1.4.2 - Vytápění" sheetId="4" r:id="rId6"/>
  </sheets>
  <definedNames>
    <definedName name="_xlnm._FilterDatabase" localSheetId="1" hidden="1">'D.1.1 - Architektonicko -...'!$C$141:$K$1167</definedName>
    <definedName name="_xlnm._FilterDatabase" localSheetId="2" hidden="1">'D.1.4 - Zařízení silnopro...'!$C$117:$K$121</definedName>
    <definedName name="_xlnm._FilterDatabase" localSheetId="5" hidden="1">'D.1.4.2 - Vytápění'!$C$127:$K$341</definedName>
    <definedName name="_xlnm.Print_Titles" localSheetId="1">'D.1.1 - Architektonicko -...'!$141:$141</definedName>
    <definedName name="_xlnm.Print_Titles" localSheetId="2">'D.1.4 - Zařízení silnopro...'!$117:$117</definedName>
    <definedName name="_xlnm.Print_Titles" localSheetId="5">'D.1.4.2 - Vytápění'!$127:$127</definedName>
    <definedName name="_xlnm.Print_Titles" localSheetId="0">'Rekapitulace stavby'!$92:$92</definedName>
    <definedName name="_xlnm.Print_Area" localSheetId="1">'D.1.1 - Architektonicko -...'!$C$4:$J$76,'D.1.1 - Architektonicko -...'!$C$82:$J$123,'D.1.1 - Architektonicko -...'!$C$129:$K$1167</definedName>
    <definedName name="_xlnm.Print_Area" localSheetId="2">'D.1.4 - Zařízení silnopro...'!$C$4:$J$76,'D.1.4 - Zařízení silnopro...'!$C$82:$J$99,'D.1.4 - Zařízení silnopro...'!$C$105:$K$121</definedName>
    <definedName name="_xlnm.Print_Area" localSheetId="5">'D.1.4.2 - Vytápění'!$C$4:$J$76,'D.1.4.2 - Vytápění'!$C$82:$J$109,'D.1.4.2 - Vytápění'!$C$115:$K$341</definedName>
    <definedName name="_xlnm.Print_Area" localSheetId="0">'Rekapitulace stavby'!$D$4:$AO$76,'Rekapitulace stavby'!$C$82:$AQ$98</definedName>
  </definedNames>
  <calcPr calcId="191029"/>
</workbook>
</file>

<file path=xl/calcChain.xml><?xml version="1.0" encoding="utf-8"?>
<calcChain xmlns="http://schemas.openxmlformats.org/spreadsheetml/2006/main">
  <c r="I96" i="6" l="1"/>
  <c r="I88" i="6"/>
  <c r="I89" i="6"/>
  <c r="I90" i="6"/>
  <c r="I91" i="6"/>
  <c r="I92" i="6"/>
  <c r="I93" i="6"/>
  <c r="I87" i="6"/>
  <c r="I84" i="6"/>
  <c r="I82" i="6"/>
  <c r="I80" i="6"/>
  <c r="I77" i="6"/>
  <c r="I78" i="6"/>
  <c r="I76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61" i="6"/>
  <c r="I59" i="6"/>
  <c r="I55" i="6"/>
  <c r="I54" i="6"/>
  <c r="I52" i="6"/>
  <c r="I50" i="6"/>
  <c r="I49" i="6"/>
  <c r="I47" i="6"/>
  <c r="I45" i="6"/>
  <c r="I35" i="6"/>
  <c r="I36" i="6"/>
  <c r="I37" i="6"/>
  <c r="I38" i="6"/>
  <c r="I39" i="6"/>
  <c r="I40" i="6"/>
  <c r="I41" i="6"/>
  <c r="I42" i="6"/>
  <c r="I43" i="6"/>
  <c r="I27" i="6"/>
  <c r="I28" i="6"/>
  <c r="I29" i="6"/>
  <c r="I30" i="6"/>
  <c r="I32" i="6"/>
  <c r="I33" i="6"/>
  <c r="I26" i="6"/>
  <c r="I24" i="6"/>
  <c r="I21" i="6"/>
  <c r="H96" i="6" l="1"/>
  <c r="H88" i="6"/>
  <c r="H89" i="6"/>
  <c r="H90" i="6"/>
  <c r="H91" i="6"/>
  <c r="H92" i="6"/>
  <c r="H93" i="6"/>
  <c r="H87" i="6"/>
  <c r="H84" i="6"/>
  <c r="H82" i="6"/>
  <c r="H80" i="6"/>
  <c r="H77" i="6"/>
  <c r="H78" i="6"/>
  <c r="H76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61" i="6"/>
  <c r="H59" i="6"/>
  <c r="H55" i="6"/>
  <c r="H54" i="6"/>
  <c r="H52" i="6"/>
  <c r="H50" i="6"/>
  <c r="H49" i="6"/>
  <c r="H47" i="6"/>
  <c r="H45" i="6"/>
  <c r="H36" i="6"/>
  <c r="H37" i="6"/>
  <c r="H38" i="6"/>
  <c r="H39" i="6"/>
  <c r="H40" i="6"/>
  <c r="H41" i="6"/>
  <c r="H42" i="6"/>
  <c r="H43" i="6"/>
  <c r="H35" i="6"/>
  <c r="H33" i="6"/>
  <c r="H32" i="6"/>
  <c r="H27" i="6"/>
  <c r="H28" i="6"/>
  <c r="H29" i="6"/>
  <c r="H30" i="6"/>
  <c r="H26" i="6"/>
  <c r="H24" i="6"/>
  <c r="J24" i="6" s="1"/>
  <c r="H21" i="6"/>
  <c r="H3" i="6"/>
  <c r="H15" i="6" s="1"/>
  <c r="E97" i="6"/>
  <c r="J97" i="6" s="1"/>
  <c r="E96" i="6"/>
  <c r="J96" i="6" s="1"/>
  <c r="E88" i="6"/>
  <c r="J88" i="6" s="1"/>
  <c r="E89" i="6"/>
  <c r="J89" i="6" s="1"/>
  <c r="E90" i="6"/>
  <c r="J90" i="6" s="1"/>
  <c r="E91" i="6"/>
  <c r="J91" i="6" s="1"/>
  <c r="E92" i="6"/>
  <c r="E93" i="6"/>
  <c r="E87" i="6"/>
  <c r="E84" i="6"/>
  <c r="E82" i="6"/>
  <c r="E80" i="6"/>
  <c r="E77" i="6"/>
  <c r="E78" i="6"/>
  <c r="J78" i="6" s="1"/>
  <c r="E76" i="6"/>
  <c r="J76" i="6" s="1"/>
  <c r="E62" i="6"/>
  <c r="J62" i="6" s="1"/>
  <c r="E63" i="6"/>
  <c r="J63" i="6" s="1"/>
  <c r="E64" i="6"/>
  <c r="J64" i="6" s="1"/>
  <c r="E65" i="6"/>
  <c r="J65" i="6" s="1"/>
  <c r="E66" i="6"/>
  <c r="E67" i="6"/>
  <c r="E68" i="6"/>
  <c r="E69" i="6"/>
  <c r="E70" i="6"/>
  <c r="E71" i="6"/>
  <c r="E72" i="6"/>
  <c r="J72" i="6" s="1"/>
  <c r="E73" i="6"/>
  <c r="J73" i="6" s="1"/>
  <c r="E74" i="6"/>
  <c r="J74" i="6" s="1"/>
  <c r="E61" i="6"/>
  <c r="J61" i="6" s="1"/>
  <c r="E59" i="6"/>
  <c r="J59" i="6" s="1"/>
  <c r="E55" i="6"/>
  <c r="J55" i="6" s="1"/>
  <c r="E54" i="6"/>
  <c r="J54" i="6" s="1"/>
  <c r="E52" i="6"/>
  <c r="E50" i="6"/>
  <c r="E49" i="6"/>
  <c r="E47" i="6"/>
  <c r="E45" i="6"/>
  <c r="E36" i="6"/>
  <c r="J36" i="6" s="1"/>
  <c r="E37" i="6"/>
  <c r="J37" i="6" s="1"/>
  <c r="E38" i="6"/>
  <c r="J38" i="6" s="1"/>
  <c r="E39" i="6"/>
  <c r="J39" i="6" s="1"/>
  <c r="E40" i="6"/>
  <c r="E41" i="6"/>
  <c r="E42" i="6"/>
  <c r="J42" i="6" s="1"/>
  <c r="E43" i="6"/>
  <c r="J43" i="6" s="1"/>
  <c r="E35" i="6"/>
  <c r="E33" i="6"/>
  <c r="E32" i="6"/>
  <c r="E27" i="6"/>
  <c r="E28" i="6"/>
  <c r="J28" i="6" s="1"/>
  <c r="E29" i="6"/>
  <c r="J29" i="6" s="1"/>
  <c r="E30" i="6"/>
  <c r="J30" i="6" s="1"/>
  <c r="E26" i="6"/>
  <c r="J26" i="6" s="1"/>
  <c r="E24" i="6"/>
  <c r="E21" i="6"/>
  <c r="I4" i="6"/>
  <c r="I5" i="6"/>
  <c r="I6" i="6"/>
  <c r="I7" i="6"/>
  <c r="I8" i="6"/>
  <c r="I9" i="6"/>
  <c r="I10" i="6"/>
  <c r="I11" i="6"/>
  <c r="I12" i="6"/>
  <c r="I13" i="6"/>
  <c r="I14" i="6"/>
  <c r="I3" i="6"/>
  <c r="H4" i="6"/>
  <c r="H5" i="6"/>
  <c r="H6" i="6"/>
  <c r="J6" i="6" s="1"/>
  <c r="H7" i="6"/>
  <c r="H8" i="6"/>
  <c r="H9" i="6"/>
  <c r="H10" i="6"/>
  <c r="J10" i="6" s="1"/>
  <c r="H11" i="6"/>
  <c r="H12" i="6"/>
  <c r="H13" i="6"/>
  <c r="H14" i="6"/>
  <c r="E4" i="6"/>
  <c r="E5" i="6"/>
  <c r="J5" i="6" s="1"/>
  <c r="E6" i="6"/>
  <c r="E7" i="6"/>
  <c r="E8" i="6"/>
  <c r="E9" i="6"/>
  <c r="E10" i="6"/>
  <c r="E11" i="6"/>
  <c r="J11" i="6" s="1"/>
  <c r="E12" i="6"/>
  <c r="E13" i="6"/>
  <c r="E14" i="6"/>
  <c r="J14" i="6" s="1"/>
  <c r="E3" i="6"/>
  <c r="J3" i="6" s="1"/>
  <c r="J77" i="6" l="1"/>
  <c r="J70" i="6"/>
  <c r="J80" i="6"/>
  <c r="J69" i="6"/>
  <c r="J82" i="6"/>
  <c r="J71" i="6"/>
  <c r="J68" i="6"/>
  <c r="J84" i="6"/>
  <c r="J67" i="6"/>
  <c r="J87" i="6"/>
  <c r="J66" i="6"/>
  <c r="J93" i="6"/>
  <c r="J92" i="6"/>
  <c r="J52" i="6"/>
  <c r="J49" i="6"/>
  <c r="J50" i="6"/>
  <c r="J47" i="6"/>
  <c r="J45" i="6"/>
  <c r="J35" i="6"/>
  <c r="J41" i="6"/>
  <c r="J40" i="6"/>
  <c r="J33" i="6"/>
  <c r="J32" i="6"/>
  <c r="J27" i="6"/>
  <c r="H98" i="6"/>
  <c r="C34" i="5" s="1"/>
  <c r="E98" i="6"/>
  <c r="B34" i="5" s="1"/>
  <c r="J21" i="6"/>
  <c r="J9" i="6"/>
  <c r="J8" i="6"/>
  <c r="J7" i="6"/>
  <c r="J4" i="6"/>
  <c r="J13" i="6"/>
  <c r="J12" i="6"/>
  <c r="J15" i="6"/>
  <c r="E15" i="6"/>
  <c r="C32" i="5"/>
  <c r="B32" i="5"/>
  <c r="J98" i="6" l="1"/>
  <c r="C6" i="5"/>
  <c r="C5" i="5"/>
  <c r="J18" i="6"/>
  <c r="E18" i="6"/>
  <c r="D17" i="6"/>
  <c r="E17" i="6" s="1"/>
  <c r="I17" i="6" s="1"/>
  <c r="J17" i="6" s="1"/>
  <c r="J37" i="4"/>
  <c r="J36" i="4"/>
  <c r="AY97" i="1"/>
  <c r="J35" i="4"/>
  <c r="AX97" i="1"/>
  <c r="BI341" i="4"/>
  <c r="BH341" i="4"/>
  <c r="BG341" i="4"/>
  <c r="BF341" i="4"/>
  <c r="T341" i="4"/>
  <c r="R341" i="4"/>
  <c r="P341" i="4"/>
  <c r="BI340" i="4"/>
  <c r="BH340" i="4"/>
  <c r="BG340" i="4"/>
  <c r="BF340" i="4"/>
  <c r="T340" i="4"/>
  <c r="R340" i="4"/>
  <c r="P340" i="4"/>
  <c r="BI339" i="4"/>
  <c r="BH339" i="4"/>
  <c r="BG339" i="4"/>
  <c r="BF339" i="4"/>
  <c r="T339" i="4"/>
  <c r="R339" i="4"/>
  <c r="P339" i="4"/>
  <c r="BI338" i="4"/>
  <c r="BH338" i="4"/>
  <c r="BG338" i="4"/>
  <c r="BF338" i="4"/>
  <c r="T338" i="4"/>
  <c r="R338" i="4"/>
  <c r="P338" i="4"/>
  <c r="BI337" i="4"/>
  <c r="BH337" i="4"/>
  <c r="BG337" i="4"/>
  <c r="BF337" i="4"/>
  <c r="T337" i="4"/>
  <c r="R337" i="4"/>
  <c r="P337" i="4"/>
  <c r="BI336" i="4"/>
  <c r="BH336" i="4"/>
  <c r="BG336" i="4"/>
  <c r="BF336" i="4"/>
  <c r="T336" i="4"/>
  <c r="R336" i="4"/>
  <c r="P336" i="4"/>
  <c r="BI335" i="4"/>
  <c r="BH335" i="4"/>
  <c r="BG335" i="4"/>
  <c r="BF335" i="4"/>
  <c r="T335" i="4"/>
  <c r="R335" i="4"/>
  <c r="P335" i="4"/>
  <c r="BI334" i="4"/>
  <c r="BH334" i="4"/>
  <c r="BG334" i="4"/>
  <c r="BF334" i="4"/>
  <c r="T334" i="4"/>
  <c r="R334" i="4"/>
  <c r="P334" i="4"/>
  <c r="BI333" i="4"/>
  <c r="BH333" i="4"/>
  <c r="BG333" i="4"/>
  <c r="BF333" i="4"/>
  <c r="T333" i="4"/>
  <c r="R333" i="4"/>
  <c r="P333" i="4"/>
  <c r="BI332" i="4"/>
  <c r="BH332" i="4"/>
  <c r="BG332" i="4"/>
  <c r="BF332" i="4"/>
  <c r="T332" i="4"/>
  <c r="R332" i="4"/>
  <c r="P332" i="4"/>
  <c r="BI331" i="4"/>
  <c r="BH331" i="4"/>
  <c r="BG331" i="4"/>
  <c r="BF331" i="4"/>
  <c r="T331" i="4"/>
  <c r="R331" i="4"/>
  <c r="P331" i="4"/>
  <c r="BI330" i="4"/>
  <c r="BH330" i="4"/>
  <c r="BG330" i="4"/>
  <c r="BF330" i="4"/>
  <c r="T330" i="4"/>
  <c r="R330" i="4"/>
  <c r="P330" i="4"/>
  <c r="BI329" i="4"/>
  <c r="BH329" i="4"/>
  <c r="BG329" i="4"/>
  <c r="BF329" i="4"/>
  <c r="T329" i="4"/>
  <c r="R329" i="4"/>
  <c r="P329" i="4"/>
  <c r="BI328" i="4"/>
  <c r="BH328" i="4"/>
  <c r="BG328" i="4"/>
  <c r="BF328" i="4"/>
  <c r="T328" i="4"/>
  <c r="R328" i="4"/>
  <c r="P328" i="4"/>
  <c r="BI327" i="4"/>
  <c r="BH327" i="4"/>
  <c r="BG327" i="4"/>
  <c r="BF327" i="4"/>
  <c r="T327" i="4"/>
  <c r="R327" i="4"/>
  <c r="P327" i="4"/>
  <c r="BI326" i="4"/>
  <c r="BH326" i="4"/>
  <c r="BG326" i="4"/>
  <c r="BF326" i="4"/>
  <c r="T326" i="4"/>
  <c r="R326" i="4"/>
  <c r="P326" i="4"/>
  <c r="BI324" i="4"/>
  <c r="BH324" i="4"/>
  <c r="BG324" i="4"/>
  <c r="BF324" i="4"/>
  <c r="T324" i="4"/>
  <c r="R324" i="4"/>
  <c r="P324" i="4"/>
  <c r="BI323" i="4"/>
  <c r="BH323" i="4"/>
  <c r="BG323" i="4"/>
  <c r="BF323" i="4"/>
  <c r="T323" i="4"/>
  <c r="R323" i="4"/>
  <c r="P323" i="4"/>
  <c r="BI322" i="4"/>
  <c r="BH322" i="4"/>
  <c r="BG322" i="4"/>
  <c r="BF322" i="4"/>
  <c r="T322" i="4"/>
  <c r="R322" i="4"/>
  <c r="P322" i="4"/>
  <c r="BI321" i="4"/>
  <c r="BH321" i="4"/>
  <c r="BG321" i="4"/>
  <c r="BF321" i="4"/>
  <c r="T321" i="4"/>
  <c r="R321" i="4"/>
  <c r="P321" i="4"/>
  <c r="BI320" i="4"/>
  <c r="BH320" i="4"/>
  <c r="BG320" i="4"/>
  <c r="BF320" i="4"/>
  <c r="T320" i="4"/>
  <c r="R320" i="4"/>
  <c r="P320" i="4"/>
  <c r="BI319" i="4"/>
  <c r="BH319" i="4"/>
  <c r="BG319" i="4"/>
  <c r="BF319" i="4"/>
  <c r="T319" i="4"/>
  <c r="R319" i="4"/>
  <c r="P319" i="4"/>
  <c r="BI318" i="4"/>
  <c r="BH318" i="4"/>
  <c r="BG318" i="4"/>
  <c r="BF318" i="4"/>
  <c r="T318" i="4"/>
  <c r="R318" i="4"/>
  <c r="P318" i="4"/>
  <c r="BI317" i="4"/>
  <c r="BH317" i="4"/>
  <c r="BG317" i="4"/>
  <c r="BF317" i="4"/>
  <c r="T317" i="4"/>
  <c r="R317" i="4"/>
  <c r="P317" i="4"/>
  <c r="BI316" i="4"/>
  <c r="BH316" i="4"/>
  <c r="BG316" i="4"/>
  <c r="BF316" i="4"/>
  <c r="T316" i="4"/>
  <c r="R316" i="4"/>
  <c r="P316" i="4"/>
  <c r="BI315" i="4"/>
  <c r="BH315" i="4"/>
  <c r="BG315" i="4"/>
  <c r="BF315" i="4"/>
  <c r="T315" i="4"/>
  <c r="R315" i="4"/>
  <c r="P315" i="4"/>
  <c r="BI314" i="4"/>
  <c r="BH314" i="4"/>
  <c r="BG314" i="4"/>
  <c r="BF314" i="4"/>
  <c r="T314" i="4"/>
  <c r="R314" i="4"/>
  <c r="P314" i="4"/>
  <c r="BI313" i="4"/>
  <c r="BH313" i="4"/>
  <c r="BG313" i="4"/>
  <c r="BF313" i="4"/>
  <c r="T313" i="4"/>
  <c r="R313" i="4"/>
  <c r="P313" i="4"/>
  <c r="BI311" i="4"/>
  <c r="BH311" i="4"/>
  <c r="BG311" i="4"/>
  <c r="BF311" i="4"/>
  <c r="T311" i="4"/>
  <c r="R311" i="4"/>
  <c r="P311" i="4"/>
  <c r="BI309" i="4"/>
  <c r="BH309" i="4"/>
  <c r="BG309" i="4"/>
  <c r="BF309" i="4"/>
  <c r="T309" i="4"/>
  <c r="R309" i="4"/>
  <c r="P309" i="4"/>
  <c r="BI308" i="4"/>
  <c r="BH308" i="4"/>
  <c r="BG308" i="4"/>
  <c r="BF308" i="4"/>
  <c r="T308" i="4"/>
  <c r="R308" i="4"/>
  <c r="P308" i="4"/>
  <c r="BI307" i="4"/>
  <c r="BH307" i="4"/>
  <c r="BG307" i="4"/>
  <c r="BF307" i="4"/>
  <c r="T307" i="4"/>
  <c r="R307" i="4"/>
  <c r="P307" i="4"/>
  <c r="BI306" i="4"/>
  <c r="BH306" i="4"/>
  <c r="BG306" i="4"/>
  <c r="BF306" i="4"/>
  <c r="T306" i="4"/>
  <c r="R306" i="4"/>
  <c r="P306" i="4"/>
  <c r="BI304" i="4"/>
  <c r="BH304" i="4"/>
  <c r="BG304" i="4"/>
  <c r="BF304" i="4"/>
  <c r="T304" i="4"/>
  <c r="R304" i="4"/>
  <c r="P304" i="4"/>
  <c r="BI302" i="4"/>
  <c r="BH302" i="4"/>
  <c r="BG302" i="4"/>
  <c r="BF302" i="4"/>
  <c r="T302" i="4"/>
  <c r="R302" i="4"/>
  <c r="P302" i="4"/>
  <c r="BI301" i="4"/>
  <c r="BH301" i="4"/>
  <c r="BG301" i="4"/>
  <c r="BF301" i="4"/>
  <c r="T301" i="4"/>
  <c r="R301" i="4"/>
  <c r="P301" i="4"/>
  <c r="BI300" i="4"/>
  <c r="BH300" i="4"/>
  <c r="BG300" i="4"/>
  <c r="BF300" i="4"/>
  <c r="T300" i="4"/>
  <c r="R300" i="4"/>
  <c r="P300" i="4"/>
  <c r="BI299" i="4"/>
  <c r="BH299" i="4"/>
  <c r="BG299" i="4"/>
  <c r="BF299" i="4"/>
  <c r="T299" i="4"/>
  <c r="R299" i="4"/>
  <c r="P299" i="4"/>
  <c r="BI298" i="4"/>
  <c r="BH298" i="4"/>
  <c r="BG298" i="4"/>
  <c r="BF298" i="4"/>
  <c r="T298" i="4"/>
  <c r="R298" i="4"/>
  <c r="P298" i="4"/>
  <c r="BI297" i="4"/>
  <c r="BH297" i="4"/>
  <c r="BG297" i="4"/>
  <c r="BF297" i="4"/>
  <c r="T297" i="4"/>
  <c r="R297" i="4"/>
  <c r="P297" i="4"/>
  <c r="BI296" i="4"/>
  <c r="BH296" i="4"/>
  <c r="BG296" i="4"/>
  <c r="BF296" i="4"/>
  <c r="T296" i="4"/>
  <c r="R296" i="4"/>
  <c r="P296" i="4"/>
  <c r="BI295" i="4"/>
  <c r="BH295" i="4"/>
  <c r="BG295" i="4"/>
  <c r="BF295" i="4"/>
  <c r="T295" i="4"/>
  <c r="R295" i="4"/>
  <c r="P295" i="4"/>
  <c r="BI294" i="4"/>
  <c r="BH294" i="4"/>
  <c r="BG294" i="4"/>
  <c r="BF294" i="4"/>
  <c r="T294" i="4"/>
  <c r="R294" i="4"/>
  <c r="P294" i="4"/>
  <c r="BI293" i="4"/>
  <c r="BH293" i="4"/>
  <c r="BG293" i="4"/>
  <c r="BF293" i="4"/>
  <c r="T293" i="4"/>
  <c r="R293" i="4"/>
  <c r="P293" i="4"/>
  <c r="BI292" i="4"/>
  <c r="BH292" i="4"/>
  <c r="BG292" i="4"/>
  <c r="BF292" i="4"/>
  <c r="T292" i="4"/>
  <c r="R292" i="4"/>
  <c r="P292" i="4"/>
  <c r="BI291" i="4"/>
  <c r="BH291" i="4"/>
  <c r="BG291" i="4"/>
  <c r="BF291" i="4"/>
  <c r="T291" i="4"/>
  <c r="R291" i="4"/>
  <c r="P291" i="4"/>
  <c r="BI290" i="4"/>
  <c r="BH290" i="4"/>
  <c r="BG290" i="4"/>
  <c r="BF290" i="4"/>
  <c r="T290" i="4"/>
  <c r="R290" i="4"/>
  <c r="P290" i="4"/>
  <c r="BI289" i="4"/>
  <c r="BH289" i="4"/>
  <c r="BG289" i="4"/>
  <c r="BF289" i="4"/>
  <c r="T289" i="4"/>
  <c r="R289" i="4"/>
  <c r="P289" i="4"/>
  <c r="BI288" i="4"/>
  <c r="BH288" i="4"/>
  <c r="BG288" i="4"/>
  <c r="BF288" i="4"/>
  <c r="T288" i="4"/>
  <c r="R288" i="4"/>
  <c r="P288" i="4"/>
  <c r="BI287" i="4"/>
  <c r="BH287" i="4"/>
  <c r="BG287" i="4"/>
  <c r="BF287" i="4"/>
  <c r="T287" i="4"/>
  <c r="R287" i="4"/>
  <c r="P287" i="4"/>
  <c r="BI286" i="4"/>
  <c r="BH286" i="4"/>
  <c r="BG286" i="4"/>
  <c r="BF286" i="4"/>
  <c r="T286" i="4"/>
  <c r="R286" i="4"/>
  <c r="P286" i="4"/>
  <c r="BI285" i="4"/>
  <c r="BH285" i="4"/>
  <c r="BG285" i="4"/>
  <c r="BF285" i="4"/>
  <c r="T285" i="4"/>
  <c r="R285" i="4"/>
  <c r="P285" i="4"/>
  <c r="BI284" i="4"/>
  <c r="BH284" i="4"/>
  <c r="BG284" i="4"/>
  <c r="BF284" i="4"/>
  <c r="T284" i="4"/>
  <c r="R284" i="4"/>
  <c r="P284" i="4"/>
  <c r="BI283" i="4"/>
  <c r="BH283" i="4"/>
  <c r="BG283" i="4"/>
  <c r="BF283" i="4"/>
  <c r="T283" i="4"/>
  <c r="R283" i="4"/>
  <c r="P283" i="4"/>
  <c r="BI282" i="4"/>
  <c r="BH282" i="4"/>
  <c r="BG282" i="4"/>
  <c r="BF282" i="4"/>
  <c r="T282" i="4"/>
  <c r="R282" i="4"/>
  <c r="P282" i="4"/>
  <c r="BI281" i="4"/>
  <c r="BH281" i="4"/>
  <c r="BG281" i="4"/>
  <c r="BF281" i="4"/>
  <c r="T281" i="4"/>
  <c r="R281" i="4"/>
  <c r="P281" i="4"/>
  <c r="BI280" i="4"/>
  <c r="BH280" i="4"/>
  <c r="BG280" i="4"/>
  <c r="BF280" i="4"/>
  <c r="T280" i="4"/>
  <c r="R280" i="4"/>
  <c r="P280" i="4"/>
  <c r="BI279" i="4"/>
  <c r="BH279" i="4"/>
  <c r="BG279" i="4"/>
  <c r="BF279" i="4"/>
  <c r="T279" i="4"/>
  <c r="R279" i="4"/>
  <c r="P279" i="4"/>
  <c r="BI278" i="4"/>
  <c r="BH278" i="4"/>
  <c r="BG278" i="4"/>
  <c r="BF278" i="4"/>
  <c r="T278" i="4"/>
  <c r="R278" i="4"/>
  <c r="P278" i="4"/>
  <c r="BI277" i="4"/>
  <c r="BH277" i="4"/>
  <c r="BG277" i="4"/>
  <c r="BF277" i="4"/>
  <c r="T277" i="4"/>
  <c r="R277" i="4"/>
  <c r="P277" i="4"/>
  <c r="BI276" i="4"/>
  <c r="BH276" i="4"/>
  <c r="BG276" i="4"/>
  <c r="BF276" i="4"/>
  <c r="T276" i="4"/>
  <c r="R276" i="4"/>
  <c r="P276" i="4"/>
  <c r="BI275" i="4"/>
  <c r="BH275" i="4"/>
  <c r="BG275" i="4"/>
  <c r="BF275" i="4"/>
  <c r="T275" i="4"/>
  <c r="R275" i="4"/>
  <c r="P275" i="4"/>
  <c r="BI274" i="4"/>
  <c r="BH274" i="4"/>
  <c r="BG274" i="4"/>
  <c r="BF274" i="4"/>
  <c r="T274" i="4"/>
  <c r="R274" i="4"/>
  <c r="P274" i="4"/>
  <c r="BI273" i="4"/>
  <c r="BH273" i="4"/>
  <c r="BG273" i="4"/>
  <c r="BF273" i="4"/>
  <c r="T273" i="4"/>
  <c r="R273" i="4"/>
  <c r="P273" i="4"/>
  <c r="BI272" i="4"/>
  <c r="BH272" i="4"/>
  <c r="BG272" i="4"/>
  <c r="BF272" i="4"/>
  <c r="T272" i="4"/>
  <c r="R272" i="4"/>
  <c r="P272" i="4"/>
  <c r="BI271" i="4"/>
  <c r="BH271" i="4"/>
  <c r="BG271" i="4"/>
  <c r="BF271" i="4"/>
  <c r="T271" i="4"/>
  <c r="R271" i="4"/>
  <c r="P271" i="4"/>
  <c r="BI270" i="4"/>
  <c r="BH270" i="4"/>
  <c r="BG270" i="4"/>
  <c r="BF270" i="4"/>
  <c r="T270" i="4"/>
  <c r="R270" i="4"/>
  <c r="P270" i="4"/>
  <c r="BI269" i="4"/>
  <c r="BH269" i="4"/>
  <c r="BG269" i="4"/>
  <c r="BF269" i="4"/>
  <c r="T269" i="4"/>
  <c r="R269" i="4"/>
  <c r="P269" i="4"/>
  <c r="BI268" i="4"/>
  <c r="BH268" i="4"/>
  <c r="BG268" i="4"/>
  <c r="BF268" i="4"/>
  <c r="T268" i="4"/>
  <c r="R268" i="4"/>
  <c r="P268" i="4"/>
  <c r="BI267" i="4"/>
  <c r="BH267" i="4"/>
  <c r="BG267" i="4"/>
  <c r="BF267" i="4"/>
  <c r="T267" i="4"/>
  <c r="R267" i="4"/>
  <c r="P267" i="4"/>
  <c r="BI266" i="4"/>
  <c r="BH266" i="4"/>
  <c r="BG266" i="4"/>
  <c r="BF266" i="4"/>
  <c r="T266" i="4"/>
  <c r="R266" i="4"/>
  <c r="P266" i="4"/>
  <c r="BI265" i="4"/>
  <c r="BH265" i="4"/>
  <c r="BG265" i="4"/>
  <c r="BF265" i="4"/>
  <c r="T265" i="4"/>
  <c r="R265" i="4"/>
  <c r="P265" i="4"/>
  <c r="BI264" i="4"/>
  <c r="BH264" i="4"/>
  <c r="BG264" i="4"/>
  <c r="BF264" i="4"/>
  <c r="T264" i="4"/>
  <c r="R264" i="4"/>
  <c r="P264" i="4"/>
  <c r="BI263" i="4"/>
  <c r="BH263" i="4"/>
  <c r="BG263" i="4"/>
  <c r="BF263" i="4"/>
  <c r="T263" i="4"/>
  <c r="R263" i="4"/>
  <c r="P263" i="4"/>
  <c r="BI262" i="4"/>
  <c r="BH262" i="4"/>
  <c r="BG262" i="4"/>
  <c r="BF262" i="4"/>
  <c r="T262" i="4"/>
  <c r="R262" i="4"/>
  <c r="P262" i="4"/>
  <c r="BI261" i="4"/>
  <c r="BH261" i="4"/>
  <c r="BG261" i="4"/>
  <c r="BF261" i="4"/>
  <c r="T261" i="4"/>
  <c r="R261" i="4"/>
  <c r="P261" i="4"/>
  <c r="BI260" i="4"/>
  <c r="BH260" i="4"/>
  <c r="BG260" i="4"/>
  <c r="BF260" i="4"/>
  <c r="T260" i="4"/>
  <c r="R260" i="4"/>
  <c r="P260" i="4"/>
  <c r="BI259" i="4"/>
  <c r="BH259" i="4"/>
  <c r="BG259" i="4"/>
  <c r="BF259" i="4"/>
  <c r="T259" i="4"/>
  <c r="R259" i="4"/>
  <c r="P259" i="4"/>
  <c r="BI258" i="4"/>
  <c r="BH258" i="4"/>
  <c r="BG258" i="4"/>
  <c r="BF258" i="4"/>
  <c r="T258" i="4"/>
  <c r="R258" i="4"/>
  <c r="P258" i="4"/>
  <c r="BI256" i="4"/>
  <c r="BH256" i="4"/>
  <c r="BG256" i="4"/>
  <c r="BF256" i="4"/>
  <c r="T256" i="4"/>
  <c r="R256" i="4"/>
  <c r="P256" i="4"/>
  <c r="BI254" i="4"/>
  <c r="BH254" i="4"/>
  <c r="BG254" i="4"/>
  <c r="BF254" i="4"/>
  <c r="T254" i="4"/>
  <c r="R254" i="4"/>
  <c r="P254" i="4"/>
  <c r="BI253" i="4"/>
  <c r="BH253" i="4"/>
  <c r="BG253" i="4"/>
  <c r="BF253" i="4"/>
  <c r="T253" i="4"/>
  <c r="R253" i="4"/>
  <c r="P253" i="4"/>
  <c r="BI252" i="4"/>
  <c r="BH252" i="4"/>
  <c r="BG252" i="4"/>
  <c r="BF252" i="4"/>
  <c r="T252" i="4"/>
  <c r="R252" i="4"/>
  <c r="P252" i="4"/>
  <c r="BI251" i="4"/>
  <c r="BH251" i="4"/>
  <c r="BG251" i="4"/>
  <c r="BF251" i="4"/>
  <c r="T251" i="4"/>
  <c r="R251" i="4"/>
  <c r="P251" i="4"/>
  <c r="BI250" i="4"/>
  <c r="BH250" i="4"/>
  <c r="BG250" i="4"/>
  <c r="BF250" i="4"/>
  <c r="T250" i="4"/>
  <c r="R250" i="4"/>
  <c r="P250" i="4"/>
  <c r="BI249" i="4"/>
  <c r="BH249" i="4"/>
  <c r="BG249" i="4"/>
  <c r="BF249" i="4"/>
  <c r="T249" i="4"/>
  <c r="R249" i="4"/>
  <c r="P249" i="4"/>
  <c r="BI248" i="4"/>
  <c r="BH248" i="4"/>
  <c r="BG248" i="4"/>
  <c r="BF248" i="4"/>
  <c r="T248" i="4"/>
  <c r="R248" i="4"/>
  <c r="P248" i="4"/>
  <c r="BI247" i="4"/>
  <c r="BH247" i="4"/>
  <c r="BG247" i="4"/>
  <c r="BF247" i="4"/>
  <c r="T247" i="4"/>
  <c r="R247" i="4"/>
  <c r="P247" i="4"/>
  <c r="BI246" i="4"/>
  <c r="BH246" i="4"/>
  <c r="BG246" i="4"/>
  <c r="BF246" i="4"/>
  <c r="T246" i="4"/>
  <c r="R246" i="4"/>
  <c r="P246" i="4"/>
  <c r="BI245" i="4"/>
  <c r="BH245" i="4"/>
  <c r="BG245" i="4"/>
  <c r="BF245" i="4"/>
  <c r="T245" i="4"/>
  <c r="R245" i="4"/>
  <c r="P245" i="4"/>
  <c r="BI244" i="4"/>
  <c r="BH244" i="4"/>
  <c r="BG244" i="4"/>
  <c r="BF244" i="4"/>
  <c r="T244" i="4"/>
  <c r="R244" i="4"/>
  <c r="P244" i="4"/>
  <c r="BI242" i="4"/>
  <c r="BH242" i="4"/>
  <c r="BG242" i="4"/>
  <c r="BF242" i="4"/>
  <c r="T242" i="4"/>
  <c r="R242" i="4"/>
  <c r="P242" i="4"/>
  <c r="BI240" i="4"/>
  <c r="BH240" i="4"/>
  <c r="BG240" i="4"/>
  <c r="BF240" i="4"/>
  <c r="T240" i="4"/>
  <c r="R240" i="4"/>
  <c r="P240" i="4"/>
  <c r="BI239" i="4"/>
  <c r="BH239" i="4"/>
  <c r="BG239" i="4"/>
  <c r="BF239" i="4"/>
  <c r="T239" i="4"/>
  <c r="R239" i="4"/>
  <c r="P239" i="4"/>
  <c r="BI238" i="4"/>
  <c r="BH238" i="4"/>
  <c r="BG238" i="4"/>
  <c r="BF238" i="4"/>
  <c r="T238" i="4"/>
  <c r="R238" i="4"/>
  <c r="P238" i="4"/>
  <c r="BI237" i="4"/>
  <c r="BH237" i="4"/>
  <c r="BG237" i="4"/>
  <c r="BF237" i="4"/>
  <c r="T237" i="4"/>
  <c r="R237" i="4"/>
  <c r="P237" i="4"/>
  <c r="BI236" i="4"/>
  <c r="BH236" i="4"/>
  <c r="BG236" i="4"/>
  <c r="BF236" i="4"/>
  <c r="T236" i="4"/>
  <c r="R236" i="4"/>
  <c r="P236" i="4"/>
  <c r="BI235" i="4"/>
  <c r="BH235" i="4"/>
  <c r="BG235" i="4"/>
  <c r="BF235" i="4"/>
  <c r="T235" i="4"/>
  <c r="R235" i="4"/>
  <c r="P235" i="4"/>
  <c r="BI234" i="4"/>
  <c r="BH234" i="4"/>
  <c r="BG234" i="4"/>
  <c r="BF234" i="4"/>
  <c r="T234" i="4"/>
  <c r="R234" i="4"/>
  <c r="P234" i="4"/>
  <c r="BI233" i="4"/>
  <c r="BH233" i="4"/>
  <c r="BG233" i="4"/>
  <c r="BF233" i="4"/>
  <c r="T233" i="4"/>
  <c r="R233" i="4"/>
  <c r="P233" i="4"/>
  <c r="BI232" i="4"/>
  <c r="BH232" i="4"/>
  <c r="BG232" i="4"/>
  <c r="BF232" i="4"/>
  <c r="T232" i="4"/>
  <c r="R232" i="4"/>
  <c r="P232" i="4"/>
  <c r="BI231" i="4"/>
  <c r="BH231" i="4"/>
  <c r="BG231" i="4"/>
  <c r="BF231" i="4"/>
  <c r="T231" i="4"/>
  <c r="R231" i="4"/>
  <c r="P231" i="4"/>
  <c r="BI230" i="4"/>
  <c r="BH230" i="4"/>
  <c r="BG230" i="4"/>
  <c r="BF230" i="4"/>
  <c r="T230" i="4"/>
  <c r="R230" i="4"/>
  <c r="P230" i="4"/>
  <c r="BI229" i="4"/>
  <c r="BH229" i="4"/>
  <c r="BG229" i="4"/>
  <c r="BF229" i="4"/>
  <c r="T229" i="4"/>
  <c r="R229" i="4"/>
  <c r="P229" i="4"/>
  <c r="BI228" i="4"/>
  <c r="BH228" i="4"/>
  <c r="BG228" i="4"/>
  <c r="BF228" i="4"/>
  <c r="T228" i="4"/>
  <c r="R228" i="4"/>
  <c r="P228" i="4"/>
  <c r="BI227" i="4"/>
  <c r="BH227" i="4"/>
  <c r="BG227" i="4"/>
  <c r="BF227" i="4"/>
  <c r="T227" i="4"/>
  <c r="R227" i="4"/>
  <c r="P227" i="4"/>
  <c r="BI226" i="4"/>
  <c r="BH226" i="4"/>
  <c r="BG226" i="4"/>
  <c r="BF226" i="4"/>
  <c r="T226" i="4"/>
  <c r="R226" i="4"/>
  <c r="P226" i="4"/>
  <c r="BI225" i="4"/>
  <c r="BH225" i="4"/>
  <c r="BG225" i="4"/>
  <c r="BF225" i="4"/>
  <c r="T225" i="4"/>
  <c r="R225" i="4"/>
  <c r="P225" i="4"/>
  <c r="BI224" i="4"/>
  <c r="BH224" i="4"/>
  <c r="BG224" i="4"/>
  <c r="BF224" i="4"/>
  <c r="T224" i="4"/>
  <c r="R224" i="4"/>
  <c r="P224" i="4"/>
  <c r="BI223" i="4"/>
  <c r="BH223" i="4"/>
  <c r="BG223" i="4"/>
  <c r="BF223" i="4"/>
  <c r="T223" i="4"/>
  <c r="R223" i="4"/>
  <c r="P223" i="4"/>
  <c r="BI222" i="4"/>
  <c r="BH222" i="4"/>
  <c r="BG222" i="4"/>
  <c r="BF222" i="4"/>
  <c r="T222" i="4"/>
  <c r="R222" i="4"/>
  <c r="P222" i="4"/>
  <c r="BI221" i="4"/>
  <c r="BH221" i="4"/>
  <c r="BG221" i="4"/>
  <c r="BF221" i="4"/>
  <c r="T221" i="4"/>
  <c r="R221" i="4"/>
  <c r="P221" i="4"/>
  <c r="BI220" i="4"/>
  <c r="BH220" i="4"/>
  <c r="BG220" i="4"/>
  <c r="BF220" i="4"/>
  <c r="T220" i="4"/>
  <c r="R220" i="4"/>
  <c r="P220" i="4"/>
  <c r="BI219" i="4"/>
  <c r="BH219" i="4"/>
  <c r="BG219" i="4"/>
  <c r="BF219" i="4"/>
  <c r="T219" i="4"/>
  <c r="R219" i="4"/>
  <c r="P219" i="4"/>
  <c r="BI218" i="4"/>
  <c r="BH218" i="4"/>
  <c r="BG218" i="4"/>
  <c r="BF218" i="4"/>
  <c r="T218" i="4"/>
  <c r="R218" i="4"/>
  <c r="P218" i="4"/>
  <c r="BI217" i="4"/>
  <c r="BH217" i="4"/>
  <c r="BG217" i="4"/>
  <c r="BF217" i="4"/>
  <c r="T217" i="4"/>
  <c r="R217" i="4"/>
  <c r="P217" i="4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1" i="4"/>
  <c r="BH211" i="4"/>
  <c r="BG211" i="4"/>
  <c r="BF211" i="4"/>
  <c r="T211" i="4"/>
  <c r="R211" i="4"/>
  <c r="P211" i="4"/>
  <c r="BI210" i="4"/>
  <c r="BH210" i="4"/>
  <c r="BG210" i="4"/>
  <c r="BF210" i="4"/>
  <c r="T210" i="4"/>
  <c r="R210" i="4"/>
  <c r="P210" i="4"/>
  <c r="BI209" i="4"/>
  <c r="BH209" i="4"/>
  <c r="BG209" i="4"/>
  <c r="BF209" i="4"/>
  <c r="T209" i="4"/>
  <c r="R209" i="4"/>
  <c r="P209" i="4"/>
  <c r="BI207" i="4"/>
  <c r="BH207" i="4"/>
  <c r="BG207" i="4"/>
  <c r="BF207" i="4"/>
  <c r="T207" i="4"/>
  <c r="R207" i="4"/>
  <c r="P207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8" i="4"/>
  <c r="BH198" i="4"/>
  <c r="BG198" i="4"/>
  <c r="BF198" i="4"/>
  <c r="T198" i="4"/>
  <c r="R198" i="4"/>
  <c r="P198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2" i="4"/>
  <c r="BH192" i="4"/>
  <c r="BG192" i="4"/>
  <c r="BF192" i="4"/>
  <c r="T192" i="4"/>
  <c r="R192" i="4"/>
  <c r="P192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T129" i="4" s="1"/>
  <c r="R130" i="4"/>
  <c r="R129" i="4"/>
  <c r="P130" i="4"/>
  <c r="P129" i="4" s="1"/>
  <c r="J124" i="4"/>
  <c r="F124" i="4"/>
  <c r="F122" i="4"/>
  <c r="E120" i="4"/>
  <c r="J91" i="4"/>
  <c r="F91" i="4"/>
  <c r="F89" i="4"/>
  <c r="E87" i="4"/>
  <c r="J24" i="4"/>
  <c r="E24" i="4"/>
  <c r="J125" i="4" s="1"/>
  <c r="J23" i="4"/>
  <c r="J18" i="4"/>
  <c r="E18" i="4"/>
  <c r="F125" i="4"/>
  <c r="J17" i="4"/>
  <c r="J12" i="4"/>
  <c r="J122" i="4"/>
  <c r="E7" i="4"/>
  <c r="E118" i="4" s="1"/>
  <c r="J37" i="3"/>
  <c r="J36" i="3"/>
  <c r="AY96" i="1" s="1"/>
  <c r="J35" i="3"/>
  <c r="AX96" i="1"/>
  <c r="BI121" i="3"/>
  <c r="F37" i="3" s="1"/>
  <c r="BD96" i="1" s="1"/>
  <c r="BH121" i="3"/>
  <c r="F36" i="3" s="1"/>
  <c r="BC96" i="1" s="1"/>
  <c r="BG121" i="3"/>
  <c r="F35" i="3" s="1"/>
  <c r="BB96" i="1" s="1"/>
  <c r="BF121" i="3"/>
  <c r="J34" i="3" s="1"/>
  <c r="AW96" i="1" s="1"/>
  <c r="T121" i="3"/>
  <c r="T120" i="3"/>
  <c r="T119" i="3" s="1"/>
  <c r="T118" i="3" s="1"/>
  <c r="R121" i="3"/>
  <c r="R120" i="3" s="1"/>
  <c r="R119" i="3" s="1"/>
  <c r="R118" i="3" s="1"/>
  <c r="P121" i="3"/>
  <c r="P120" i="3"/>
  <c r="P119" i="3" s="1"/>
  <c r="P118" i="3" s="1"/>
  <c r="AU96" i="1" s="1"/>
  <c r="J115" i="3"/>
  <c r="J114" i="3"/>
  <c r="F114" i="3"/>
  <c r="F112" i="3"/>
  <c r="E110" i="3"/>
  <c r="J92" i="3"/>
  <c r="J91" i="3"/>
  <c r="F91" i="3"/>
  <c r="F89" i="3"/>
  <c r="E87" i="3"/>
  <c r="J18" i="3"/>
  <c r="E18" i="3"/>
  <c r="F115" i="3"/>
  <c r="J17" i="3"/>
  <c r="J12" i="3"/>
  <c r="J89" i="3" s="1"/>
  <c r="E7" i="3"/>
  <c r="E108" i="3" s="1"/>
  <c r="J37" i="2"/>
  <c r="J36" i="2"/>
  <c r="AY95" i="1"/>
  <c r="J35" i="2"/>
  <c r="AX95" i="1" s="1"/>
  <c r="BI1164" i="2"/>
  <c r="BH1164" i="2"/>
  <c r="BG1164" i="2"/>
  <c r="BF1164" i="2"/>
  <c r="T1164" i="2"/>
  <c r="T1163" i="2" s="1"/>
  <c r="R1164" i="2"/>
  <c r="R1163" i="2"/>
  <c r="P1164" i="2"/>
  <c r="P1163" i="2"/>
  <c r="BI1162" i="2"/>
  <c r="BH1162" i="2"/>
  <c r="BG1162" i="2"/>
  <c r="BF1162" i="2"/>
  <c r="T1162" i="2"/>
  <c r="R1162" i="2"/>
  <c r="P1162" i="2"/>
  <c r="BI1161" i="2"/>
  <c r="BH1161" i="2"/>
  <c r="BG1161" i="2"/>
  <c r="BF1161" i="2"/>
  <c r="T1161" i="2"/>
  <c r="R1161" i="2"/>
  <c r="P1161" i="2"/>
  <c r="BI1160" i="2"/>
  <c r="BH1160" i="2"/>
  <c r="BG1160" i="2"/>
  <c r="BF1160" i="2"/>
  <c r="T1160" i="2"/>
  <c r="R1160" i="2"/>
  <c r="P1160" i="2"/>
  <c r="BI1154" i="2"/>
  <c r="BH1154" i="2"/>
  <c r="BG1154" i="2"/>
  <c r="BF1154" i="2"/>
  <c r="T1154" i="2"/>
  <c r="T1153" i="2"/>
  <c r="R1154" i="2"/>
  <c r="R1153" i="2" s="1"/>
  <c r="P1154" i="2"/>
  <c r="P1153" i="2" s="1"/>
  <c r="BI1152" i="2"/>
  <c r="BH1152" i="2"/>
  <c r="BG1152" i="2"/>
  <c r="BF1152" i="2"/>
  <c r="T1152" i="2"/>
  <c r="R1152" i="2"/>
  <c r="P1152" i="2"/>
  <c r="BI1148" i="2"/>
  <c r="BH1148" i="2"/>
  <c r="BG1148" i="2"/>
  <c r="BF1148" i="2"/>
  <c r="T1148" i="2"/>
  <c r="R1148" i="2"/>
  <c r="P1148" i="2"/>
  <c r="BI1144" i="2"/>
  <c r="BH1144" i="2"/>
  <c r="BG1144" i="2"/>
  <c r="BF1144" i="2"/>
  <c r="T1144" i="2"/>
  <c r="R1144" i="2"/>
  <c r="P1144" i="2"/>
  <c r="BI1141" i="2"/>
  <c r="BH1141" i="2"/>
  <c r="BG1141" i="2"/>
  <c r="BF1141" i="2"/>
  <c r="T1141" i="2"/>
  <c r="R1141" i="2"/>
  <c r="P1141" i="2"/>
  <c r="BI1137" i="2"/>
  <c r="BH1137" i="2"/>
  <c r="BG1137" i="2"/>
  <c r="BF1137" i="2"/>
  <c r="T1137" i="2"/>
  <c r="R1137" i="2"/>
  <c r="P1137" i="2"/>
  <c r="BI1113" i="2"/>
  <c r="BH1113" i="2"/>
  <c r="BG1113" i="2"/>
  <c r="BF1113" i="2"/>
  <c r="T1113" i="2"/>
  <c r="T1089" i="2"/>
  <c r="R1113" i="2"/>
  <c r="P1113" i="2"/>
  <c r="P1089" i="2"/>
  <c r="BI1090" i="2"/>
  <c r="BH1090" i="2"/>
  <c r="BG1090" i="2"/>
  <c r="BF1090" i="2"/>
  <c r="T1090" i="2"/>
  <c r="R1090" i="2"/>
  <c r="R1089" i="2" s="1"/>
  <c r="P1090" i="2"/>
  <c r="BI1088" i="2"/>
  <c r="BH1088" i="2"/>
  <c r="BG1088" i="2"/>
  <c r="BF1088" i="2"/>
  <c r="T1088" i="2"/>
  <c r="R1088" i="2"/>
  <c r="P1088" i="2"/>
  <c r="BI1086" i="2"/>
  <c r="BH1086" i="2"/>
  <c r="BG1086" i="2"/>
  <c r="BF1086" i="2"/>
  <c r="T1086" i="2"/>
  <c r="R1086" i="2"/>
  <c r="P1086" i="2"/>
  <c r="BI1080" i="2"/>
  <c r="BH1080" i="2"/>
  <c r="BG1080" i="2"/>
  <c r="BF1080" i="2"/>
  <c r="T1080" i="2"/>
  <c r="R1080" i="2"/>
  <c r="P1080" i="2"/>
  <c r="BI1078" i="2"/>
  <c r="BH1078" i="2"/>
  <c r="BG1078" i="2"/>
  <c r="BF1078" i="2"/>
  <c r="T1078" i="2"/>
  <c r="R1078" i="2"/>
  <c r="P1078" i="2"/>
  <c r="BI1073" i="2"/>
  <c r="BH1073" i="2"/>
  <c r="BG1073" i="2"/>
  <c r="BF1073" i="2"/>
  <c r="T1073" i="2"/>
  <c r="R1073" i="2"/>
  <c r="P1073" i="2"/>
  <c r="BI1065" i="2"/>
  <c r="BH1065" i="2"/>
  <c r="BG1065" i="2"/>
  <c r="BF1065" i="2"/>
  <c r="T1065" i="2"/>
  <c r="R1065" i="2"/>
  <c r="P1065" i="2"/>
  <c r="BI1061" i="2"/>
  <c r="BH1061" i="2"/>
  <c r="BG1061" i="2"/>
  <c r="BF1061" i="2"/>
  <c r="T1061" i="2"/>
  <c r="R1061" i="2"/>
  <c r="P1061" i="2"/>
  <c r="BI1057" i="2"/>
  <c r="BH1057" i="2"/>
  <c r="BG1057" i="2"/>
  <c r="BF1057" i="2"/>
  <c r="T1057" i="2"/>
  <c r="R1057" i="2"/>
  <c r="P1057" i="2"/>
  <c r="BI1056" i="2"/>
  <c r="BH1056" i="2"/>
  <c r="BG1056" i="2"/>
  <c r="BF1056" i="2"/>
  <c r="T1056" i="2"/>
  <c r="R1056" i="2"/>
  <c r="P1056" i="2"/>
  <c r="BI1055" i="2"/>
  <c r="BH1055" i="2"/>
  <c r="BG1055" i="2"/>
  <c r="BF1055" i="2"/>
  <c r="T1055" i="2"/>
  <c r="R1055" i="2"/>
  <c r="P1055" i="2"/>
  <c r="BI1054" i="2"/>
  <c r="BH1054" i="2"/>
  <c r="BG1054" i="2"/>
  <c r="BF1054" i="2"/>
  <c r="T1054" i="2"/>
  <c r="R1054" i="2"/>
  <c r="P1054" i="2"/>
  <c r="BI1050" i="2"/>
  <c r="BH1050" i="2"/>
  <c r="BG1050" i="2"/>
  <c r="BF1050" i="2"/>
  <c r="T1050" i="2"/>
  <c r="R1050" i="2"/>
  <c r="P1050" i="2"/>
  <c r="BI1047" i="2"/>
  <c r="BH1047" i="2"/>
  <c r="BG1047" i="2"/>
  <c r="BF1047" i="2"/>
  <c r="T1047" i="2"/>
  <c r="R1047" i="2"/>
  <c r="P1047" i="2"/>
  <c r="BI1043" i="2"/>
  <c r="BH1043" i="2"/>
  <c r="BG1043" i="2"/>
  <c r="BF1043" i="2"/>
  <c r="T1043" i="2"/>
  <c r="R1043" i="2"/>
  <c r="P1043" i="2"/>
  <c r="BI1040" i="2"/>
  <c r="BH1040" i="2"/>
  <c r="BG1040" i="2"/>
  <c r="BF1040" i="2"/>
  <c r="T1040" i="2"/>
  <c r="R1040" i="2"/>
  <c r="P1040" i="2"/>
  <c r="BI1038" i="2"/>
  <c r="BH1038" i="2"/>
  <c r="BG1038" i="2"/>
  <c r="BF1038" i="2"/>
  <c r="T1038" i="2"/>
  <c r="R1038" i="2"/>
  <c r="P1038" i="2"/>
  <c r="BI1035" i="2"/>
  <c r="BH1035" i="2"/>
  <c r="BG1035" i="2"/>
  <c r="BF1035" i="2"/>
  <c r="T1035" i="2"/>
  <c r="R1035" i="2"/>
  <c r="P1035" i="2"/>
  <c r="BI1034" i="2"/>
  <c r="BH1034" i="2"/>
  <c r="BG1034" i="2"/>
  <c r="BF1034" i="2"/>
  <c r="T1034" i="2"/>
  <c r="R1034" i="2"/>
  <c r="P1034" i="2"/>
  <c r="BI1030" i="2"/>
  <c r="BH1030" i="2"/>
  <c r="BG1030" i="2"/>
  <c r="BF1030" i="2"/>
  <c r="T1030" i="2"/>
  <c r="R1030" i="2"/>
  <c r="P1030" i="2"/>
  <c r="BI1025" i="2"/>
  <c r="BH1025" i="2"/>
  <c r="BG1025" i="2"/>
  <c r="BF1025" i="2"/>
  <c r="T1025" i="2"/>
  <c r="R1025" i="2"/>
  <c r="P1025" i="2"/>
  <c r="BI1021" i="2"/>
  <c r="BH1021" i="2"/>
  <c r="BG1021" i="2"/>
  <c r="BF1021" i="2"/>
  <c r="T1021" i="2"/>
  <c r="R1021" i="2"/>
  <c r="P1021" i="2"/>
  <c r="BI1017" i="2"/>
  <c r="BH1017" i="2"/>
  <c r="BG1017" i="2"/>
  <c r="BF1017" i="2"/>
  <c r="T1017" i="2"/>
  <c r="R1017" i="2"/>
  <c r="P1017" i="2"/>
  <c r="BI1013" i="2"/>
  <c r="BH1013" i="2"/>
  <c r="BG1013" i="2"/>
  <c r="BF1013" i="2"/>
  <c r="T1013" i="2"/>
  <c r="R1013" i="2"/>
  <c r="P1013" i="2"/>
  <c r="BI1009" i="2"/>
  <c r="BH1009" i="2"/>
  <c r="BG1009" i="2"/>
  <c r="BF1009" i="2"/>
  <c r="T1009" i="2"/>
  <c r="R1009" i="2"/>
  <c r="P1009" i="2"/>
  <c r="BI1008" i="2"/>
  <c r="BH1008" i="2"/>
  <c r="BG1008" i="2"/>
  <c r="BF1008" i="2"/>
  <c r="T1008" i="2"/>
  <c r="R1008" i="2"/>
  <c r="P1008" i="2"/>
  <c r="BI1005" i="2"/>
  <c r="BH1005" i="2"/>
  <c r="BG1005" i="2"/>
  <c r="BF1005" i="2"/>
  <c r="T1005" i="2"/>
  <c r="R1005" i="2"/>
  <c r="P1005" i="2"/>
  <c r="BI1000" i="2"/>
  <c r="BH1000" i="2"/>
  <c r="BG1000" i="2"/>
  <c r="BF1000" i="2"/>
  <c r="T1000" i="2"/>
  <c r="T999" i="2" s="1"/>
  <c r="R1000" i="2"/>
  <c r="R999" i="2"/>
  <c r="P1000" i="2"/>
  <c r="P999" i="2"/>
  <c r="BI998" i="2"/>
  <c r="BH998" i="2"/>
  <c r="BG998" i="2"/>
  <c r="BF998" i="2"/>
  <c r="T998" i="2"/>
  <c r="R998" i="2"/>
  <c r="P998" i="2"/>
  <c r="BI994" i="2"/>
  <c r="BH994" i="2"/>
  <c r="BG994" i="2"/>
  <c r="BF994" i="2"/>
  <c r="T994" i="2"/>
  <c r="R994" i="2"/>
  <c r="P994" i="2"/>
  <c r="BI990" i="2"/>
  <c r="BH990" i="2"/>
  <c r="BG990" i="2"/>
  <c r="BF990" i="2"/>
  <c r="T990" i="2"/>
  <c r="R990" i="2"/>
  <c r="P990" i="2"/>
  <c r="BI987" i="2"/>
  <c r="BH987" i="2"/>
  <c r="BG987" i="2"/>
  <c r="BF987" i="2"/>
  <c r="T987" i="2"/>
  <c r="R987" i="2"/>
  <c r="P987" i="2"/>
  <c r="BI983" i="2"/>
  <c r="BH983" i="2"/>
  <c r="BG983" i="2"/>
  <c r="BF983" i="2"/>
  <c r="T983" i="2"/>
  <c r="R983" i="2"/>
  <c r="P983" i="2"/>
  <c r="BI980" i="2"/>
  <c r="BH980" i="2"/>
  <c r="BG980" i="2"/>
  <c r="BF980" i="2"/>
  <c r="T980" i="2"/>
  <c r="R980" i="2"/>
  <c r="P980" i="2"/>
  <c r="BI974" i="2"/>
  <c r="BH974" i="2"/>
  <c r="BG974" i="2"/>
  <c r="BF974" i="2"/>
  <c r="T974" i="2"/>
  <c r="R974" i="2"/>
  <c r="P974" i="2"/>
  <c r="BI971" i="2"/>
  <c r="BH971" i="2"/>
  <c r="BG971" i="2"/>
  <c r="BF971" i="2"/>
  <c r="T971" i="2"/>
  <c r="R971" i="2"/>
  <c r="P971" i="2"/>
  <c r="BI967" i="2"/>
  <c r="BH967" i="2"/>
  <c r="BG967" i="2"/>
  <c r="BF967" i="2"/>
  <c r="T967" i="2"/>
  <c r="R967" i="2"/>
  <c r="P967" i="2"/>
  <c r="BI963" i="2"/>
  <c r="BH963" i="2"/>
  <c r="BG963" i="2"/>
  <c r="BF963" i="2"/>
  <c r="T963" i="2"/>
  <c r="R963" i="2"/>
  <c r="P963" i="2"/>
  <c r="BI959" i="2"/>
  <c r="BH959" i="2"/>
  <c r="BG959" i="2"/>
  <c r="BF959" i="2"/>
  <c r="T959" i="2"/>
  <c r="R959" i="2"/>
  <c r="P959" i="2"/>
  <c r="BI956" i="2"/>
  <c r="BH956" i="2"/>
  <c r="BG956" i="2"/>
  <c r="BF956" i="2"/>
  <c r="T956" i="2"/>
  <c r="R956" i="2"/>
  <c r="P956" i="2"/>
  <c r="BI949" i="2"/>
  <c r="BH949" i="2"/>
  <c r="BG949" i="2"/>
  <c r="BF949" i="2"/>
  <c r="T949" i="2"/>
  <c r="R949" i="2"/>
  <c r="P949" i="2"/>
  <c r="BI947" i="2"/>
  <c r="BH947" i="2"/>
  <c r="BG947" i="2"/>
  <c r="BF947" i="2"/>
  <c r="T947" i="2"/>
  <c r="R947" i="2"/>
  <c r="P947" i="2"/>
  <c r="BI943" i="2"/>
  <c r="BH943" i="2"/>
  <c r="BG943" i="2"/>
  <c r="BF943" i="2"/>
  <c r="T943" i="2"/>
  <c r="R943" i="2"/>
  <c r="P943" i="2"/>
  <c r="BI939" i="2"/>
  <c r="BH939" i="2"/>
  <c r="BG939" i="2"/>
  <c r="BF939" i="2"/>
  <c r="T939" i="2"/>
  <c r="R939" i="2"/>
  <c r="P939" i="2"/>
  <c r="BI937" i="2"/>
  <c r="BH937" i="2"/>
  <c r="BG937" i="2"/>
  <c r="BF937" i="2"/>
  <c r="T937" i="2"/>
  <c r="R937" i="2"/>
  <c r="P937" i="2"/>
  <c r="BI933" i="2"/>
  <c r="BH933" i="2"/>
  <c r="BG933" i="2"/>
  <c r="BF933" i="2"/>
  <c r="T933" i="2"/>
  <c r="R933" i="2"/>
  <c r="P933" i="2"/>
  <c r="BI929" i="2"/>
  <c r="BH929" i="2"/>
  <c r="BG929" i="2"/>
  <c r="BF929" i="2"/>
  <c r="T929" i="2"/>
  <c r="R929" i="2"/>
  <c r="P929" i="2"/>
  <c r="BI925" i="2"/>
  <c r="BH925" i="2"/>
  <c r="BG925" i="2"/>
  <c r="BF925" i="2"/>
  <c r="T925" i="2"/>
  <c r="R925" i="2"/>
  <c r="P925" i="2"/>
  <c r="BI923" i="2"/>
  <c r="BH923" i="2"/>
  <c r="BG923" i="2"/>
  <c r="BF923" i="2"/>
  <c r="T923" i="2"/>
  <c r="R923" i="2"/>
  <c r="P923" i="2"/>
  <c r="BI922" i="2"/>
  <c r="BH922" i="2"/>
  <c r="BG922" i="2"/>
  <c r="BF922" i="2"/>
  <c r="T922" i="2"/>
  <c r="R922" i="2"/>
  <c r="P922" i="2"/>
  <c r="BI921" i="2"/>
  <c r="BH921" i="2"/>
  <c r="BG921" i="2"/>
  <c r="BF921" i="2"/>
  <c r="T921" i="2"/>
  <c r="R921" i="2"/>
  <c r="P921" i="2"/>
  <c r="BI919" i="2"/>
  <c r="BH919" i="2"/>
  <c r="BG919" i="2"/>
  <c r="BF919" i="2"/>
  <c r="T919" i="2"/>
  <c r="R919" i="2"/>
  <c r="P919" i="2"/>
  <c r="BI915" i="2"/>
  <c r="BH915" i="2"/>
  <c r="BG915" i="2"/>
  <c r="BF915" i="2"/>
  <c r="T915" i="2"/>
  <c r="R915" i="2"/>
  <c r="P915" i="2"/>
  <c r="BI911" i="2"/>
  <c r="BH911" i="2"/>
  <c r="BG911" i="2"/>
  <c r="BF911" i="2"/>
  <c r="T911" i="2"/>
  <c r="T910" i="2"/>
  <c r="R911" i="2"/>
  <c r="R910" i="2" s="1"/>
  <c r="P911" i="2"/>
  <c r="P910" i="2"/>
  <c r="BI909" i="2"/>
  <c r="BH909" i="2"/>
  <c r="BG909" i="2"/>
  <c r="BF909" i="2"/>
  <c r="T909" i="2"/>
  <c r="R909" i="2"/>
  <c r="P909" i="2"/>
  <c r="BI904" i="2"/>
  <c r="BH904" i="2"/>
  <c r="BG904" i="2"/>
  <c r="BF904" i="2"/>
  <c r="T904" i="2"/>
  <c r="R904" i="2"/>
  <c r="P904" i="2"/>
  <c r="BI898" i="2"/>
  <c r="BH898" i="2"/>
  <c r="BG898" i="2"/>
  <c r="BF898" i="2"/>
  <c r="T898" i="2"/>
  <c r="R898" i="2"/>
  <c r="P898" i="2"/>
  <c r="BI892" i="2"/>
  <c r="BH892" i="2"/>
  <c r="BG892" i="2"/>
  <c r="BF892" i="2"/>
  <c r="T892" i="2"/>
  <c r="R892" i="2"/>
  <c r="P892" i="2"/>
  <c r="BI888" i="2"/>
  <c r="BH888" i="2"/>
  <c r="BG888" i="2"/>
  <c r="BF888" i="2"/>
  <c r="T888" i="2"/>
  <c r="R888" i="2"/>
  <c r="P888" i="2"/>
  <c r="BI884" i="2"/>
  <c r="BH884" i="2"/>
  <c r="BG884" i="2"/>
  <c r="BF884" i="2"/>
  <c r="T884" i="2"/>
  <c r="R884" i="2"/>
  <c r="P884" i="2"/>
  <c r="BI878" i="2"/>
  <c r="BH878" i="2"/>
  <c r="BG878" i="2"/>
  <c r="BF878" i="2"/>
  <c r="T878" i="2"/>
  <c r="R878" i="2"/>
  <c r="P878" i="2"/>
  <c r="BI876" i="2"/>
  <c r="BH876" i="2"/>
  <c r="BG876" i="2"/>
  <c r="BF876" i="2"/>
  <c r="T876" i="2"/>
  <c r="R876" i="2"/>
  <c r="P876" i="2"/>
  <c r="BI870" i="2"/>
  <c r="BH870" i="2"/>
  <c r="BG870" i="2"/>
  <c r="BF870" i="2"/>
  <c r="T870" i="2"/>
  <c r="R870" i="2"/>
  <c r="P870" i="2"/>
  <c r="BI862" i="2"/>
  <c r="BH862" i="2"/>
  <c r="BG862" i="2"/>
  <c r="BF862" i="2"/>
  <c r="T862" i="2"/>
  <c r="R862" i="2"/>
  <c r="P862" i="2"/>
  <c r="BI856" i="2"/>
  <c r="BH856" i="2"/>
  <c r="BG856" i="2"/>
  <c r="BF856" i="2"/>
  <c r="T856" i="2"/>
  <c r="R856" i="2"/>
  <c r="P856" i="2"/>
  <c r="BI854" i="2"/>
  <c r="BH854" i="2"/>
  <c r="BG854" i="2"/>
  <c r="BF854" i="2"/>
  <c r="T854" i="2"/>
  <c r="R854" i="2"/>
  <c r="P854" i="2"/>
  <c r="BI850" i="2"/>
  <c r="BH850" i="2"/>
  <c r="BG850" i="2"/>
  <c r="BF850" i="2"/>
  <c r="T850" i="2"/>
  <c r="R850" i="2"/>
  <c r="P850" i="2"/>
  <c r="BI845" i="2"/>
  <c r="BH845" i="2"/>
  <c r="BG845" i="2"/>
  <c r="BF845" i="2"/>
  <c r="T845" i="2"/>
  <c r="T844" i="2" s="1"/>
  <c r="R845" i="2"/>
  <c r="R844" i="2" s="1"/>
  <c r="P845" i="2"/>
  <c r="P844" i="2" s="1"/>
  <c r="BI842" i="2"/>
  <c r="BH842" i="2"/>
  <c r="BG842" i="2"/>
  <c r="BF842" i="2"/>
  <c r="T842" i="2"/>
  <c r="T841" i="2"/>
  <c r="R842" i="2"/>
  <c r="R841" i="2" s="1"/>
  <c r="P842" i="2"/>
  <c r="P841" i="2" s="1"/>
  <c r="BI840" i="2"/>
  <c r="BH840" i="2"/>
  <c r="BG840" i="2"/>
  <c r="BF840" i="2"/>
  <c r="T840" i="2"/>
  <c r="R840" i="2"/>
  <c r="P840" i="2"/>
  <c r="BI837" i="2"/>
  <c r="BH837" i="2"/>
  <c r="BG837" i="2"/>
  <c r="BF837" i="2"/>
  <c r="T837" i="2"/>
  <c r="R837" i="2"/>
  <c r="P837" i="2"/>
  <c r="BI836" i="2"/>
  <c r="BH836" i="2"/>
  <c r="BG836" i="2"/>
  <c r="BF836" i="2"/>
  <c r="T836" i="2"/>
  <c r="R836" i="2"/>
  <c r="P836" i="2"/>
  <c r="BI835" i="2"/>
  <c r="BH835" i="2"/>
  <c r="BG835" i="2"/>
  <c r="BF835" i="2"/>
  <c r="T835" i="2"/>
  <c r="R835" i="2"/>
  <c r="P835" i="2"/>
  <c r="BI831" i="2"/>
  <c r="BH831" i="2"/>
  <c r="BG831" i="2"/>
  <c r="BF831" i="2"/>
  <c r="T831" i="2"/>
  <c r="R831" i="2"/>
  <c r="P831" i="2"/>
  <c r="BI828" i="2"/>
  <c r="BH828" i="2"/>
  <c r="BG828" i="2"/>
  <c r="BF828" i="2"/>
  <c r="T828" i="2"/>
  <c r="R828" i="2"/>
  <c r="P828" i="2"/>
  <c r="BI821" i="2"/>
  <c r="BH821" i="2"/>
  <c r="BG821" i="2"/>
  <c r="BF821" i="2"/>
  <c r="T821" i="2"/>
  <c r="R821" i="2"/>
  <c r="P821" i="2"/>
  <c r="BI801" i="2"/>
  <c r="BH801" i="2"/>
  <c r="BG801" i="2"/>
  <c r="BF801" i="2"/>
  <c r="T801" i="2"/>
  <c r="R801" i="2"/>
  <c r="P801" i="2"/>
  <c r="BI788" i="2"/>
  <c r="BH788" i="2"/>
  <c r="BG788" i="2"/>
  <c r="BF788" i="2"/>
  <c r="T788" i="2"/>
  <c r="R788" i="2"/>
  <c r="P788" i="2"/>
  <c r="BI785" i="2"/>
  <c r="BH785" i="2"/>
  <c r="BG785" i="2"/>
  <c r="BF785" i="2"/>
  <c r="T785" i="2"/>
  <c r="R785" i="2"/>
  <c r="P785" i="2"/>
  <c r="BI781" i="2"/>
  <c r="BH781" i="2"/>
  <c r="BG781" i="2"/>
  <c r="BF781" i="2"/>
  <c r="T781" i="2"/>
  <c r="R781" i="2"/>
  <c r="P781" i="2"/>
  <c r="BI778" i="2"/>
  <c r="BH778" i="2"/>
  <c r="BG778" i="2"/>
  <c r="BF778" i="2"/>
  <c r="T778" i="2"/>
  <c r="R778" i="2"/>
  <c r="P778" i="2"/>
  <c r="BI775" i="2"/>
  <c r="BH775" i="2"/>
  <c r="BG775" i="2"/>
  <c r="BF775" i="2"/>
  <c r="T775" i="2"/>
  <c r="R775" i="2"/>
  <c r="P775" i="2"/>
  <c r="BI772" i="2"/>
  <c r="BH772" i="2"/>
  <c r="BG772" i="2"/>
  <c r="BF772" i="2"/>
  <c r="T772" i="2"/>
  <c r="R772" i="2"/>
  <c r="P772" i="2"/>
  <c r="BI769" i="2"/>
  <c r="BH769" i="2"/>
  <c r="BG769" i="2"/>
  <c r="BF769" i="2"/>
  <c r="T769" i="2"/>
  <c r="R769" i="2"/>
  <c r="P769" i="2"/>
  <c r="BI766" i="2"/>
  <c r="BH766" i="2"/>
  <c r="BG766" i="2"/>
  <c r="BF766" i="2"/>
  <c r="T766" i="2"/>
  <c r="R766" i="2"/>
  <c r="P766" i="2"/>
  <c r="BI763" i="2"/>
  <c r="BH763" i="2"/>
  <c r="BG763" i="2"/>
  <c r="BF763" i="2"/>
  <c r="T763" i="2"/>
  <c r="R763" i="2"/>
  <c r="P763" i="2"/>
  <c r="BI760" i="2"/>
  <c r="BH760" i="2"/>
  <c r="BG760" i="2"/>
  <c r="BF760" i="2"/>
  <c r="T760" i="2"/>
  <c r="R760" i="2"/>
  <c r="P760" i="2"/>
  <c r="BI757" i="2"/>
  <c r="BH757" i="2"/>
  <c r="BG757" i="2"/>
  <c r="BF757" i="2"/>
  <c r="T757" i="2"/>
  <c r="R757" i="2"/>
  <c r="P757" i="2"/>
  <c r="BI754" i="2"/>
  <c r="BH754" i="2"/>
  <c r="BG754" i="2"/>
  <c r="BF754" i="2"/>
  <c r="T754" i="2"/>
  <c r="R754" i="2"/>
  <c r="P754" i="2"/>
  <c r="BI738" i="2"/>
  <c r="BH738" i="2"/>
  <c r="BG738" i="2"/>
  <c r="BF738" i="2"/>
  <c r="T738" i="2"/>
  <c r="R738" i="2"/>
  <c r="P738" i="2"/>
  <c r="BI728" i="2"/>
  <c r="BH728" i="2"/>
  <c r="BG728" i="2"/>
  <c r="BF728" i="2"/>
  <c r="T728" i="2"/>
  <c r="R728" i="2"/>
  <c r="P728" i="2"/>
  <c r="BI711" i="2"/>
  <c r="BH711" i="2"/>
  <c r="BG711" i="2"/>
  <c r="BF711" i="2"/>
  <c r="T711" i="2"/>
  <c r="R711" i="2"/>
  <c r="P711" i="2"/>
  <c r="BI663" i="2"/>
  <c r="BH663" i="2"/>
  <c r="BG663" i="2"/>
  <c r="BF663" i="2"/>
  <c r="T663" i="2"/>
  <c r="R663" i="2"/>
  <c r="P663" i="2"/>
  <c r="BI645" i="2"/>
  <c r="BH645" i="2"/>
  <c r="BG645" i="2"/>
  <c r="BF645" i="2"/>
  <c r="T645" i="2"/>
  <c r="R645" i="2"/>
  <c r="P645" i="2"/>
  <c r="BI589" i="2"/>
  <c r="BH589" i="2"/>
  <c r="BG589" i="2"/>
  <c r="BF589" i="2"/>
  <c r="T589" i="2"/>
  <c r="R589" i="2"/>
  <c r="P589" i="2"/>
  <c r="BI574" i="2"/>
  <c r="BH574" i="2"/>
  <c r="BG574" i="2"/>
  <c r="BF574" i="2"/>
  <c r="T574" i="2"/>
  <c r="R574" i="2"/>
  <c r="P574" i="2"/>
  <c r="BI543" i="2"/>
  <c r="BH543" i="2"/>
  <c r="BG543" i="2"/>
  <c r="BF543" i="2"/>
  <c r="T543" i="2"/>
  <c r="R543" i="2"/>
  <c r="P543" i="2"/>
  <c r="BI526" i="2"/>
  <c r="BH526" i="2"/>
  <c r="BG526" i="2"/>
  <c r="BF526" i="2"/>
  <c r="T526" i="2"/>
  <c r="R526" i="2"/>
  <c r="P526" i="2"/>
  <c r="BI508" i="2"/>
  <c r="BH508" i="2"/>
  <c r="BG508" i="2"/>
  <c r="BF508" i="2"/>
  <c r="T508" i="2"/>
  <c r="R508" i="2"/>
  <c r="P508" i="2"/>
  <c r="BI504" i="2"/>
  <c r="BH504" i="2"/>
  <c r="BG504" i="2"/>
  <c r="BF504" i="2"/>
  <c r="T504" i="2"/>
  <c r="R504" i="2"/>
  <c r="P504" i="2"/>
  <c r="BI487" i="2"/>
  <c r="BH487" i="2"/>
  <c r="BG487" i="2"/>
  <c r="BF487" i="2"/>
  <c r="T487" i="2"/>
  <c r="R487" i="2"/>
  <c r="P487" i="2"/>
  <c r="BI470" i="2"/>
  <c r="BH470" i="2"/>
  <c r="BG470" i="2"/>
  <c r="BF470" i="2"/>
  <c r="T470" i="2"/>
  <c r="R470" i="2"/>
  <c r="P470" i="2"/>
  <c r="BI458" i="2"/>
  <c r="BH458" i="2"/>
  <c r="BG458" i="2"/>
  <c r="BF458" i="2"/>
  <c r="T458" i="2"/>
  <c r="R458" i="2"/>
  <c r="P458" i="2"/>
  <c r="BI454" i="2"/>
  <c r="BH454" i="2"/>
  <c r="BG454" i="2"/>
  <c r="BF454" i="2"/>
  <c r="T454" i="2"/>
  <c r="R454" i="2"/>
  <c r="P454" i="2"/>
  <c r="BI451" i="2"/>
  <c r="BH451" i="2"/>
  <c r="BG451" i="2"/>
  <c r="BF451" i="2"/>
  <c r="T451" i="2"/>
  <c r="R451" i="2"/>
  <c r="P451" i="2"/>
  <c r="BI449" i="2"/>
  <c r="BH449" i="2"/>
  <c r="BG449" i="2"/>
  <c r="BF449" i="2"/>
  <c r="T449" i="2"/>
  <c r="R449" i="2"/>
  <c r="P449" i="2"/>
  <c r="BI439" i="2"/>
  <c r="BH439" i="2"/>
  <c r="BG439" i="2"/>
  <c r="BF439" i="2"/>
  <c r="T439" i="2"/>
  <c r="R439" i="2"/>
  <c r="P439" i="2"/>
  <c r="BI419" i="2"/>
  <c r="BH419" i="2"/>
  <c r="BG419" i="2"/>
  <c r="BF419" i="2"/>
  <c r="T419" i="2"/>
  <c r="R419" i="2"/>
  <c r="P419" i="2"/>
  <c r="BI400" i="2"/>
  <c r="BH400" i="2"/>
  <c r="BG400" i="2"/>
  <c r="BF400" i="2"/>
  <c r="T400" i="2"/>
  <c r="R400" i="2"/>
  <c r="P400" i="2"/>
  <c r="BI393" i="2"/>
  <c r="BH393" i="2"/>
  <c r="BG393" i="2"/>
  <c r="BF393" i="2"/>
  <c r="T393" i="2"/>
  <c r="R393" i="2"/>
  <c r="P393" i="2"/>
  <c r="BI382" i="2"/>
  <c r="BH382" i="2"/>
  <c r="BG382" i="2"/>
  <c r="BF382" i="2"/>
  <c r="T382" i="2"/>
  <c r="R382" i="2"/>
  <c r="P382" i="2"/>
  <c r="BI376" i="2"/>
  <c r="BH376" i="2"/>
  <c r="BG376" i="2"/>
  <c r="BF376" i="2"/>
  <c r="T376" i="2"/>
  <c r="R376" i="2"/>
  <c r="P376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27" i="2"/>
  <c r="BH327" i="2"/>
  <c r="BG327" i="2"/>
  <c r="BF327" i="2"/>
  <c r="T327" i="2"/>
  <c r="R327" i="2"/>
  <c r="P327" i="2"/>
  <c r="BI273" i="2"/>
  <c r="BH273" i="2"/>
  <c r="BG273" i="2"/>
  <c r="BF273" i="2"/>
  <c r="T273" i="2"/>
  <c r="R273" i="2"/>
  <c r="P273" i="2"/>
  <c r="BI258" i="2"/>
  <c r="BH258" i="2"/>
  <c r="BG258" i="2"/>
  <c r="BF258" i="2"/>
  <c r="T258" i="2"/>
  <c r="R258" i="2"/>
  <c r="P258" i="2"/>
  <c r="BI210" i="2"/>
  <c r="BH210" i="2"/>
  <c r="BG210" i="2"/>
  <c r="BF210" i="2"/>
  <c r="T210" i="2"/>
  <c r="R210" i="2"/>
  <c r="P210" i="2"/>
  <c r="BI190" i="2"/>
  <c r="BH190" i="2"/>
  <c r="BG190" i="2"/>
  <c r="BF190" i="2"/>
  <c r="T190" i="2"/>
  <c r="R190" i="2"/>
  <c r="P190" i="2"/>
  <c r="BI181" i="2"/>
  <c r="BH181" i="2"/>
  <c r="BG181" i="2"/>
  <c r="BF181" i="2"/>
  <c r="T181" i="2"/>
  <c r="R181" i="2"/>
  <c r="P181" i="2"/>
  <c r="BI175" i="2"/>
  <c r="BH175" i="2"/>
  <c r="BG175" i="2"/>
  <c r="BF175" i="2"/>
  <c r="T175" i="2"/>
  <c r="R175" i="2"/>
  <c r="P175" i="2"/>
  <c r="BI169" i="2"/>
  <c r="BH169" i="2"/>
  <c r="BG169" i="2"/>
  <c r="BF169" i="2"/>
  <c r="T169" i="2"/>
  <c r="R169" i="2"/>
  <c r="P169" i="2"/>
  <c r="BI165" i="2"/>
  <c r="BH165" i="2"/>
  <c r="BG165" i="2"/>
  <c r="BF165" i="2"/>
  <c r="T165" i="2"/>
  <c r="T164" i="2"/>
  <c r="R165" i="2"/>
  <c r="R164" i="2" s="1"/>
  <c r="P165" i="2"/>
  <c r="P164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J138" i="2"/>
  <c r="F138" i="2"/>
  <c r="F136" i="2"/>
  <c r="E134" i="2"/>
  <c r="J91" i="2"/>
  <c r="F91" i="2"/>
  <c r="F89" i="2"/>
  <c r="E87" i="2"/>
  <c r="J24" i="2"/>
  <c r="E24" i="2"/>
  <c r="J139" i="2" s="1"/>
  <c r="J23" i="2"/>
  <c r="J18" i="2"/>
  <c r="E18" i="2"/>
  <c r="F92" i="2" s="1"/>
  <c r="J17" i="2"/>
  <c r="J12" i="2"/>
  <c r="J136" i="2"/>
  <c r="E7" i="2"/>
  <c r="E85" i="2"/>
  <c r="L90" i="1"/>
  <c r="AM90" i="1"/>
  <c r="AM89" i="1"/>
  <c r="L89" i="1"/>
  <c r="AM87" i="1"/>
  <c r="L87" i="1"/>
  <c r="L85" i="1"/>
  <c r="L84" i="1"/>
  <c r="J1137" i="2"/>
  <c r="BK1055" i="2"/>
  <c r="BK1030" i="2"/>
  <c r="BK980" i="2"/>
  <c r="J845" i="2"/>
  <c r="BK828" i="2"/>
  <c r="BK543" i="2"/>
  <c r="BK273" i="2"/>
  <c r="J148" i="2"/>
  <c r="J1113" i="2"/>
  <c r="BK1043" i="2"/>
  <c r="BK987" i="2"/>
  <c r="BK959" i="2"/>
  <c r="BK904" i="2"/>
  <c r="J854" i="2"/>
  <c r="BK788" i="2"/>
  <c r="J393" i="2"/>
  <c r="BK159" i="2"/>
  <c r="BK1088" i="2"/>
  <c r="BK1056" i="2"/>
  <c r="J987" i="2"/>
  <c r="BK933" i="2"/>
  <c r="BK888" i="2"/>
  <c r="J835" i="2"/>
  <c r="BK663" i="2"/>
  <c r="BK449" i="2"/>
  <c r="J336" i="2"/>
  <c r="BK155" i="2"/>
  <c r="J1009" i="2"/>
  <c r="BK963" i="2"/>
  <c r="J929" i="2"/>
  <c r="BK854" i="2"/>
  <c r="J785" i="2"/>
  <c r="BK775" i="2"/>
  <c r="J766" i="2"/>
  <c r="BK400" i="2"/>
  <c r="J163" i="2"/>
  <c r="BK1137" i="2"/>
  <c r="BK1025" i="2"/>
  <c r="BK937" i="2"/>
  <c r="J836" i="2"/>
  <c r="J760" i="2"/>
  <c r="BK451" i="2"/>
  <c r="J382" i="2"/>
  <c r="BK175" i="2"/>
  <c r="J155" i="2"/>
  <c r="J1144" i="2"/>
  <c r="J1057" i="2"/>
  <c r="BK1009" i="2"/>
  <c r="BK939" i="2"/>
  <c r="BK922" i="2"/>
  <c r="BK878" i="2"/>
  <c r="BK766" i="2"/>
  <c r="J663" i="2"/>
  <c r="BK458" i="2"/>
  <c r="J454" i="2"/>
  <c r="J332" i="4"/>
  <c r="BK322" i="4"/>
  <c r="BK302" i="4"/>
  <c r="J296" i="4"/>
  <c r="J284" i="4"/>
  <c r="J268" i="4"/>
  <c r="BK250" i="4"/>
  <c r="BK237" i="4"/>
  <c r="BK215" i="4"/>
  <c r="BK200" i="4"/>
  <c r="BK187" i="4"/>
  <c r="BK177" i="4"/>
  <c r="J168" i="4"/>
  <c r="BK155" i="4"/>
  <c r="BK132" i="4"/>
  <c r="BK324" i="4"/>
  <c r="J298" i="4"/>
  <c r="J273" i="4"/>
  <c r="BK265" i="4"/>
  <c r="BK254" i="4"/>
  <c r="J234" i="4"/>
  <c r="BK221" i="4"/>
  <c r="J215" i="4"/>
  <c r="J195" i="4"/>
  <c r="J180" i="4"/>
  <c r="J153" i="4"/>
  <c r="BK138" i="4"/>
  <c r="J340" i="4"/>
  <c r="BK317" i="4"/>
  <c r="BK300" i="4"/>
  <c r="BK291" i="4"/>
  <c r="J280" i="4"/>
  <c r="BK244" i="4"/>
  <c r="J233" i="4"/>
  <c r="BK214" i="4"/>
  <c r="J205" i="4"/>
  <c r="J196" i="4"/>
  <c r="BK175" i="4"/>
  <c r="J165" i="4"/>
  <c r="J150" i="4"/>
  <c r="J130" i="4"/>
  <c r="BK331" i="4"/>
  <c r="BK320" i="4"/>
  <c r="J309" i="4"/>
  <c r="J299" i="4"/>
  <c r="BK284" i="4"/>
  <c r="J274" i="4"/>
  <c r="BK259" i="4"/>
  <c r="J247" i="4"/>
  <c r="BK225" i="4"/>
  <c r="J203" i="4"/>
  <c r="J189" i="4"/>
  <c r="J179" i="4"/>
  <c r="BK286" i="4"/>
  <c r="BK278" i="4"/>
  <c r="BK263" i="4"/>
  <c r="BK235" i="4"/>
  <c r="J219" i="4"/>
  <c r="J210" i="4"/>
  <c r="J177" i="4"/>
  <c r="J166" i="4"/>
  <c r="BK149" i="4"/>
  <c r="BK321" i="4"/>
  <c r="J313" i="4"/>
  <c r="J276" i="4"/>
  <c r="J260" i="4"/>
  <c r="J249" i="4"/>
  <c r="J238" i="4"/>
  <c r="J221" i="4"/>
  <c r="J207" i="4"/>
  <c r="BK192" i="4"/>
  <c r="BK178" i="4"/>
  <c r="J157" i="4"/>
  <c r="J134" i="4"/>
  <c r="BK1152" i="2"/>
  <c r="BK1073" i="2"/>
  <c r="J1035" i="2"/>
  <c r="BK994" i="2"/>
  <c r="J967" i="2"/>
  <c r="J904" i="2"/>
  <c r="J837" i="2"/>
  <c r="BK757" i="2"/>
  <c r="BK470" i="2"/>
  <c r="J175" i="2"/>
  <c r="BK1160" i="2"/>
  <c r="J1090" i="2"/>
  <c r="BK1035" i="2"/>
  <c r="BK1013" i="2"/>
  <c r="BK971" i="2"/>
  <c r="J921" i="2"/>
  <c r="J870" i="2"/>
  <c r="J850" i="2"/>
  <c r="J458" i="2"/>
  <c r="J327" i="2"/>
  <c r="BK1144" i="2"/>
  <c r="J1065" i="2"/>
  <c r="J1038" i="2"/>
  <c r="J971" i="2"/>
  <c r="J925" i="2"/>
  <c r="BK856" i="2"/>
  <c r="J757" i="2"/>
  <c r="J419" i="2"/>
  <c r="J338" i="2"/>
  <c r="J151" i="2"/>
  <c r="BK967" i="2"/>
  <c r="J937" i="2"/>
  <c r="BK836" i="2"/>
  <c r="BK772" i="2"/>
  <c r="J738" i="2"/>
  <c r="BK526" i="2"/>
  <c r="J190" i="2"/>
  <c r="J1154" i="2"/>
  <c r="J1056" i="2"/>
  <c r="J1013" i="2"/>
  <c r="BK915" i="2"/>
  <c r="BK876" i="2"/>
  <c r="J763" i="2"/>
  <c r="BK487" i="2"/>
  <c r="J400" i="2"/>
  <c r="J181" i="2"/>
  <c r="J1160" i="2"/>
  <c r="J1073" i="2"/>
  <c r="J1055" i="2"/>
  <c r="J1025" i="2"/>
  <c r="BK956" i="2"/>
  <c r="BK923" i="2"/>
  <c r="J909" i="2"/>
  <c r="BK837" i="2"/>
  <c r="J772" i="2"/>
  <c r="BK754" i="2"/>
  <c r="J574" i="2"/>
  <c r="BK376" i="2"/>
  <c r="J329" i="4"/>
  <c r="J320" i="4"/>
  <c r="J306" i="4"/>
  <c r="J295" i="4"/>
  <c r="J291" i="4"/>
  <c r="J278" i="4"/>
  <c r="BK262" i="4"/>
  <c r="BK230" i="4"/>
  <c r="BK211" i="4"/>
  <c r="BK203" i="4"/>
  <c r="J188" i="4"/>
  <c r="BK180" i="4"/>
  <c r="BK169" i="4"/>
  <c r="BK146" i="4"/>
  <c r="BK336" i="4"/>
  <c r="BK314" i="4"/>
  <c r="BK297" i="4"/>
  <c r="BK290" i="4"/>
  <c r="J270" i="4"/>
  <c r="BK261" i="4"/>
  <c r="J235" i="4"/>
  <c r="J225" i="4"/>
  <c r="J218" i="4"/>
  <c r="J211" i="4"/>
  <c r="J171" i="4"/>
  <c r="J140" i="4"/>
  <c r="BK134" i="4"/>
  <c r="BK333" i="4"/>
  <c r="BK309" i="4"/>
  <c r="J297" i="4"/>
  <c r="BK267" i="4"/>
  <c r="BK252" i="4"/>
  <c r="J236" i="4"/>
  <c r="J220" i="4"/>
  <c r="BK210" i="4"/>
  <c r="J198" i="4"/>
  <c r="BK171" i="4"/>
  <c r="J158" i="4"/>
  <c r="J147" i="4"/>
  <c r="BK340" i="4"/>
  <c r="BK332" i="4"/>
  <c r="J323" i="4"/>
  <c r="BK313" i="4"/>
  <c r="J304" i="4"/>
  <c r="J288" i="4"/>
  <c r="BK273" i="4"/>
  <c r="BK256" i="4"/>
  <c r="BK239" i="4"/>
  <c r="J227" i="4"/>
  <c r="BK198" i="4"/>
  <c r="BK186" i="4"/>
  <c r="BK326" i="4"/>
  <c r="J289" i="4"/>
  <c r="BK280" i="4"/>
  <c r="BK268" i="4"/>
  <c r="J252" i="4"/>
  <c r="BK229" i="4"/>
  <c r="J214" i="4"/>
  <c r="J197" i="4"/>
  <c r="BK172" i="4"/>
  <c r="BK157" i="4"/>
  <c r="BK145" i="4"/>
  <c r="J137" i="4"/>
  <c r="J318" i="4"/>
  <c r="BK293" i="4"/>
  <c r="J271" i="4"/>
  <c r="J258" i="4"/>
  <c r="J240" i="4"/>
  <c r="J232" i="4"/>
  <c r="BK219" i="4"/>
  <c r="BK204" i="4"/>
  <c r="J183" i="4"/>
  <c r="J173" i="4"/>
  <c r="BK153" i="4"/>
  <c r="BK1162" i="2"/>
  <c r="J1047" i="2"/>
  <c r="J1021" i="2"/>
  <c r="J911" i="2"/>
  <c r="J842" i="2"/>
  <c r="BK778" i="2"/>
  <c r="J728" i="2"/>
  <c r="J439" i="2"/>
  <c r="BK1161" i="2"/>
  <c r="BK1080" i="2"/>
  <c r="BK1040" i="2"/>
  <c r="J1005" i="2"/>
  <c r="J963" i="2"/>
  <c r="BK919" i="2"/>
  <c r="BK862" i="2"/>
  <c r="BK785" i="2"/>
  <c r="J449" i="2"/>
  <c r="BK210" i="2"/>
  <c r="BK1090" i="2"/>
  <c r="J1054" i="2"/>
  <c r="J974" i="2"/>
  <c r="J949" i="2"/>
  <c r="BK909" i="2"/>
  <c r="BK840" i="2"/>
  <c r="BK738" i="2"/>
  <c r="J504" i="2"/>
  <c r="BK169" i="2"/>
  <c r="J1030" i="2"/>
  <c r="BK983" i="2"/>
  <c r="BK943" i="2"/>
  <c r="BK884" i="2"/>
  <c r="BK821" i="2"/>
  <c r="BK763" i="2"/>
  <c r="BK574" i="2"/>
  <c r="BK382" i="2"/>
  <c r="J159" i="2"/>
  <c r="J1088" i="2"/>
  <c r="BK1047" i="2"/>
  <c r="J998" i="2"/>
  <c r="BK921" i="2"/>
  <c r="J884" i="2"/>
  <c r="J801" i="2"/>
  <c r="J711" i="2"/>
  <c r="BK336" i="2"/>
  <c r="J169" i="2"/>
  <c r="BK145" i="2"/>
  <c r="BK1148" i="2"/>
  <c r="J1061" i="2"/>
  <c r="J1017" i="2"/>
  <c r="J943" i="2"/>
  <c r="J923" i="2"/>
  <c r="BK892" i="2"/>
  <c r="BK801" i="2"/>
  <c r="BK728" i="2"/>
  <c r="BK258" i="2"/>
  <c r="BK338" i="4"/>
  <c r="J327" i="4"/>
  <c r="BK318" i="4"/>
  <c r="J294" i="4"/>
  <c r="J287" i="4"/>
  <c r="BK275" i="4"/>
  <c r="J264" i="4"/>
  <c r="BK245" i="4"/>
  <c r="BK222" i="4"/>
  <c r="BK209" i="4"/>
  <c r="BK194" i="4"/>
  <c r="J184" i="4"/>
  <c r="J176" i="4"/>
  <c r="BK164" i="4"/>
  <c r="BK136" i="4"/>
  <c r="BK323" i="4"/>
  <c r="BK301" i="4"/>
  <c r="BK292" i="4"/>
  <c r="BK271" i="4"/>
  <c r="J263" i="4"/>
  <c r="J251" i="4"/>
  <c r="BK226" i="4"/>
  <c r="BK220" i="4"/>
  <c r="J209" i="4"/>
  <c r="BK188" i="4"/>
  <c r="J163" i="4"/>
  <c r="J136" i="4"/>
  <c r="BK334" i="4"/>
  <c r="BK315" i="4"/>
  <c r="BK299" i="4"/>
  <c r="J286" i="4"/>
  <c r="J254" i="4"/>
  <c r="J237" i="4"/>
  <c r="J222" i="4"/>
  <c r="J201" i="4"/>
  <c r="J194" i="4"/>
  <c r="J170" i="4"/>
  <c r="J156" i="4"/>
  <c r="J145" i="4"/>
  <c r="BK339" i="4"/>
  <c r="BK330" i="4"/>
  <c r="BK311" i="4"/>
  <c r="J307" i="4"/>
  <c r="BK296" i="4"/>
  <c r="BK276" i="4"/>
  <c r="BK269" i="4"/>
  <c r="BK251" i="4"/>
  <c r="J244" i="4"/>
  <c r="BK231" i="4"/>
  <c r="BK207" i="4"/>
  <c r="BK199" i="4"/>
  <c r="BK181" i="4"/>
  <c r="BK327" i="4"/>
  <c r="J315" i="4"/>
  <c r="J281" i="4"/>
  <c r="BK274" i="4"/>
  <c r="BK253" i="4"/>
  <c r="J228" i="4"/>
  <c r="BK202" i="4"/>
  <c r="BK184" i="4"/>
  <c r="J169" i="4"/>
  <c r="J141" i="4"/>
  <c r="BK130" i="4"/>
  <c r="J314" i="4"/>
  <c r="BK279" i="4"/>
  <c r="J272" i="4"/>
  <c r="J253" i="4"/>
  <c r="J245" i="4"/>
  <c r="BK236" i="4"/>
  <c r="BK224" i="4"/>
  <c r="BK197" i="4"/>
  <c r="J185" i="4"/>
  <c r="J167" i="4"/>
  <c r="BK135" i="4"/>
  <c r="J1161" i="2"/>
  <c r="J1043" i="2"/>
  <c r="J1008" i="2"/>
  <c r="J947" i="2"/>
  <c r="J856" i="2"/>
  <c r="BK835" i="2"/>
  <c r="J589" i="2"/>
  <c r="BK504" i="2"/>
  <c r="J165" i="2"/>
  <c r="J1141" i="2"/>
  <c r="BK1054" i="2"/>
  <c r="BK1021" i="2"/>
  <c r="BK990" i="2"/>
  <c r="BK929" i="2"/>
  <c r="J878" i="2"/>
  <c r="J840" i="2"/>
  <c r="BK781" i="2"/>
  <c r="BK151" i="2"/>
  <c r="BK1086" i="2"/>
  <c r="BK1061" i="2"/>
  <c r="BK1017" i="2"/>
  <c r="J959" i="2"/>
  <c r="BK911" i="2"/>
  <c r="BK845" i="2"/>
  <c r="BK645" i="2"/>
  <c r="BK393" i="2"/>
  <c r="J210" i="2"/>
  <c r="BK148" i="2"/>
  <c r="BK998" i="2"/>
  <c r="BK947" i="2"/>
  <c r="BK870" i="2"/>
  <c r="J781" i="2"/>
  <c r="J769" i="2"/>
  <c r="BK589" i="2"/>
  <c r="J487" i="2"/>
  <c r="BK165" i="2"/>
  <c r="BK1141" i="2"/>
  <c r="BK1078" i="2"/>
  <c r="BK1005" i="2"/>
  <c r="J922" i="2"/>
  <c r="J892" i="2"/>
  <c r="BK439" i="2"/>
  <c r="BK163" i="2"/>
  <c r="BK1154" i="2"/>
  <c r="BK1065" i="2"/>
  <c r="BK1038" i="2"/>
  <c r="BK1000" i="2"/>
  <c r="J933" i="2"/>
  <c r="J915" i="2"/>
  <c r="BK850" i="2"/>
  <c r="J775" i="2"/>
  <c r="BK711" i="2"/>
  <c r="J470" i="2"/>
  <c r="J451" i="2"/>
  <c r="AS94" i="1"/>
  <c r="BK328" i="4"/>
  <c r="J308" i="4"/>
  <c r="BK298" i="4"/>
  <c r="J292" i="4"/>
  <c r="J279" i="4"/>
  <c r="J266" i="4"/>
  <c r="BK247" i="4"/>
  <c r="J229" i="4"/>
  <c r="BK205" i="4"/>
  <c r="BK185" i="4"/>
  <c r="BK173" i="4"/>
  <c r="BK158" i="4"/>
  <c r="J143" i="4"/>
  <c r="J331" i="4"/>
  <c r="J311" i="4"/>
  <c r="J293" i="4"/>
  <c r="BK285" i="4"/>
  <c r="J269" i="4"/>
  <c r="J259" i="4"/>
  <c r="J248" i="4"/>
  <c r="J217" i="4"/>
  <c r="J190" i="4"/>
  <c r="BK168" i="4"/>
  <c r="J139" i="4"/>
  <c r="J135" i="4"/>
  <c r="J322" i="4"/>
  <c r="BK304" i="4"/>
  <c r="BK294" i="4"/>
  <c r="BK287" i="4"/>
  <c r="BK264" i="4"/>
  <c r="J246" i="4"/>
  <c r="J231" i="4"/>
  <c r="BK217" i="4"/>
  <c r="J199" i="4"/>
  <c r="BK195" i="4"/>
  <c r="BK166" i="4"/>
  <c r="J155" i="4"/>
  <c r="BK137" i="4"/>
  <c r="J337" i="4"/>
  <c r="J328" i="4"/>
  <c r="J317" i="4"/>
  <c r="J301" i="4"/>
  <c r="BK282" i="4"/>
  <c r="BK272" i="4"/>
  <c r="BK246" i="4"/>
  <c r="BK233" i="4"/>
  <c r="BK218" i="4"/>
  <c r="J200" i="4"/>
  <c r="J178" i="4"/>
  <c r="BK176" i="4"/>
  <c r="J175" i="4"/>
  <c r="BK174" i="4"/>
  <c r="J172" i="4"/>
  <c r="BK167" i="4"/>
  <c r="BK165" i="4"/>
  <c r="BK162" i="4"/>
  <c r="J160" i="4"/>
  <c r="BK156" i="4"/>
  <c r="BK151" i="4"/>
  <c r="BK150" i="4"/>
  <c r="BK147" i="4"/>
  <c r="BK139" i="4"/>
  <c r="J138" i="4"/>
  <c r="J133" i="4"/>
  <c r="J341" i="4"/>
  <c r="J339" i="4"/>
  <c r="BK337" i="4"/>
  <c r="J336" i="4"/>
  <c r="J335" i="4"/>
  <c r="J334" i="4"/>
  <c r="J333" i="4"/>
  <c r="J330" i="4"/>
  <c r="J319" i="4"/>
  <c r="J282" i="4"/>
  <c r="BK270" i="4"/>
  <c r="J256" i="4"/>
  <c r="J230" i="4"/>
  <c r="J226" i="4"/>
  <c r="BK212" i="4"/>
  <c r="BK179" i="4"/>
  <c r="J151" i="4"/>
  <c r="BK143" i="4"/>
  <c r="BK133" i="4"/>
  <c r="J302" i="4"/>
  <c r="J275" i="4"/>
  <c r="J250" i="4"/>
  <c r="BK242" i="4"/>
  <c r="BK234" i="4"/>
  <c r="J223" i="4"/>
  <c r="BK213" i="4"/>
  <c r="BK190" i="4"/>
  <c r="J181" i="4"/>
  <c r="J162" i="4"/>
  <c r="J146" i="4"/>
  <c r="J1148" i="2"/>
  <c r="BK1113" i="2"/>
  <c r="J1040" i="2"/>
  <c r="J983" i="2"/>
  <c r="J939" i="2"/>
  <c r="J862" i="2"/>
  <c r="J821" i="2"/>
  <c r="J754" i="2"/>
  <c r="J258" i="2"/>
  <c r="J145" i="2"/>
  <c r="J1152" i="2"/>
  <c r="BK1050" i="2"/>
  <c r="J1000" i="2"/>
  <c r="J980" i="2"/>
  <c r="BK925" i="2"/>
  <c r="J876" i="2"/>
  <c r="BK842" i="2"/>
  <c r="BK769" i="2"/>
  <c r="J273" i="2"/>
  <c r="J1164" i="2"/>
  <c r="J1078" i="2"/>
  <c r="BK1057" i="2"/>
  <c r="BK1008" i="2"/>
  <c r="J956" i="2"/>
  <c r="BK898" i="2"/>
  <c r="J788" i="2"/>
  <c r="J526" i="2"/>
  <c r="J376" i="2"/>
  <c r="BK190" i="2"/>
  <c r="J1050" i="2"/>
  <c r="J990" i="2"/>
  <c r="BK949" i="2"/>
  <c r="J888" i="2"/>
  <c r="BK831" i="2"/>
  <c r="J778" i="2"/>
  <c r="J645" i="2"/>
  <c r="J508" i="2"/>
  <c r="BK338" i="2"/>
  <c r="BK1164" i="2"/>
  <c r="J1086" i="2"/>
  <c r="J1034" i="2"/>
  <c r="J994" i="2"/>
  <c r="J898" i="2"/>
  <c r="J828" i="2"/>
  <c r="BK508" i="2"/>
  <c r="BK419" i="2"/>
  <c r="BK327" i="2"/>
  <c r="J1162" i="2"/>
  <c r="J1080" i="2"/>
  <c r="BK1034" i="2"/>
  <c r="BK974" i="2"/>
  <c r="J919" i="2"/>
  <c r="J831" i="2"/>
  <c r="BK760" i="2"/>
  <c r="J543" i="2"/>
  <c r="BK454" i="2"/>
  <c r="BK181" i="2"/>
  <c r="BK335" i="4"/>
  <c r="BK319" i="4"/>
  <c r="J300" i="4"/>
  <c r="BK289" i="4"/>
  <c r="J265" i="4"/>
  <c r="J239" i="4"/>
  <c r="J212" i="4"/>
  <c r="J192" i="4"/>
  <c r="BK182" i="4"/>
  <c r="BK170" i="4"/>
  <c r="BK148" i="4"/>
  <c r="J326" i="4"/>
  <c r="BK306" i="4"/>
  <c r="BK295" i="4"/>
  <c r="BK281" i="4"/>
  <c r="J267" i="4"/>
  <c r="BK258" i="4"/>
  <c r="BK232" i="4"/>
  <c r="BK216" i="4"/>
  <c r="BK201" i="4"/>
  <c r="J182" i="4"/>
  <c r="J164" i="4"/>
  <c r="BK141" i="4"/>
  <c r="BK341" i="4"/>
  <c r="J321" i="4"/>
  <c r="BK307" i="4"/>
  <c r="BK288" i="4"/>
  <c r="BK283" i="4"/>
  <c r="BK260" i="4"/>
  <c r="J242" i="4"/>
  <c r="BK223" i="4"/>
  <c r="J216" i="4"/>
  <c r="J204" i="4"/>
  <c r="BK189" i="4"/>
  <c r="BK160" i="4"/>
  <c r="J149" i="4"/>
  <c r="J132" i="4"/>
  <c r="J338" i="4"/>
  <c r="BK329" i="4"/>
  <c r="J316" i="4"/>
  <c r="BK308" i="4"/>
  <c r="J290" i="4"/>
  <c r="J277" i="4"/>
  <c r="J261" i="4"/>
  <c r="BK249" i="4"/>
  <c r="BK238" i="4"/>
  <c r="J224" i="4"/>
  <c r="BK196" i="4"/>
  <c r="BK183" i="4"/>
  <c r="J324" i="4"/>
  <c r="J285" i="4"/>
  <c r="BK277" i="4"/>
  <c r="J262" i="4"/>
  <c r="BK240" i="4"/>
  <c r="BK227" i="4"/>
  <c r="J213" i="4"/>
  <c r="J186" i="4"/>
  <c r="BK163" i="4"/>
  <c r="BK140" i="4"/>
  <c r="BK316" i="4"/>
  <c r="J283" i="4"/>
  <c r="BK266" i="4"/>
  <c r="BK248" i="4"/>
  <c r="BK228" i="4"/>
  <c r="J202" i="4"/>
  <c r="J187" i="4"/>
  <c r="J174" i="4"/>
  <c r="J148" i="4"/>
  <c r="C8" i="5" l="1"/>
  <c r="B33" i="5"/>
  <c r="B3" i="5"/>
  <c r="BK144" i="2"/>
  <c r="J144" i="2"/>
  <c r="J98" i="2"/>
  <c r="R144" i="2"/>
  <c r="BK154" i="2"/>
  <c r="J154" i="2" s="1"/>
  <c r="J99" i="2" s="1"/>
  <c r="R154" i="2"/>
  <c r="T737" i="2"/>
  <c r="P834" i="2"/>
  <c r="T834" i="2"/>
  <c r="BK914" i="2"/>
  <c r="J914" i="2" s="1"/>
  <c r="J109" i="2" s="1"/>
  <c r="R924" i="2"/>
  <c r="BK938" i="2"/>
  <c r="J938" i="2"/>
  <c r="J111" i="2" s="1"/>
  <c r="R938" i="2"/>
  <c r="BK1004" i="2"/>
  <c r="J1004" i="2"/>
  <c r="J114" i="2" s="1"/>
  <c r="R1039" i="2"/>
  <c r="R1079" i="2"/>
  <c r="R1136" i="2"/>
  <c r="P144" i="2"/>
  <c r="T144" i="2"/>
  <c r="P154" i="2"/>
  <c r="T154" i="2"/>
  <c r="R737" i="2"/>
  <c r="BK834" i="2"/>
  <c r="J834" i="2"/>
  <c r="J103" i="2"/>
  <c r="R834" i="2"/>
  <c r="P924" i="2"/>
  <c r="T948" i="2"/>
  <c r="T1004" i="2"/>
  <c r="P1136" i="2"/>
  <c r="P1159" i="2"/>
  <c r="P1158" i="2"/>
  <c r="R131" i="4"/>
  <c r="T144" i="4"/>
  <c r="R154" i="4"/>
  <c r="T154" i="4"/>
  <c r="BK208" i="4"/>
  <c r="J208" i="4"/>
  <c r="J103" i="4"/>
  <c r="T243" i="4"/>
  <c r="BK168" i="2"/>
  <c r="BK737" i="2"/>
  <c r="J737" i="2" s="1"/>
  <c r="J102" i="2" s="1"/>
  <c r="R849" i="2"/>
  <c r="R914" i="2"/>
  <c r="R948" i="2"/>
  <c r="R1004" i="2"/>
  <c r="BK1079" i="2"/>
  <c r="J1079" i="2"/>
  <c r="J116" i="2"/>
  <c r="R1159" i="2"/>
  <c r="R1158" i="2"/>
  <c r="BK131" i="4"/>
  <c r="J131" i="4" s="1"/>
  <c r="J98" i="4" s="1"/>
  <c r="BK144" i="4"/>
  <c r="J144" i="4" s="1"/>
  <c r="J99" i="4" s="1"/>
  <c r="BK154" i="4"/>
  <c r="J154" i="4"/>
  <c r="J100" i="4"/>
  <c r="T161" i="4"/>
  <c r="T208" i="4"/>
  <c r="BK257" i="4"/>
  <c r="J257" i="4" s="1"/>
  <c r="J105" i="4" s="1"/>
  <c r="P305" i="4"/>
  <c r="R312" i="4"/>
  <c r="R168" i="2"/>
  <c r="R143" i="2" s="1"/>
  <c r="P849" i="2"/>
  <c r="T914" i="2"/>
  <c r="BK948" i="2"/>
  <c r="J948" i="2"/>
  <c r="J112" i="2" s="1"/>
  <c r="T1039" i="2"/>
  <c r="T1159" i="2"/>
  <c r="T1158" i="2" s="1"/>
  <c r="P131" i="4"/>
  <c r="R144" i="4"/>
  <c r="P161" i="4"/>
  <c r="P193" i="4"/>
  <c r="R208" i="4"/>
  <c r="R243" i="4"/>
  <c r="P257" i="4"/>
  <c r="BK305" i="4"/>
  <c r="J305" i="4" s="1"/>
  <c r="J106" i="4" s="1"/>
  <c r="BK312" i="4"/>
  <c r="J312" i="4"/>
  <c r="J107" i="4"/>
  <c r="BK325" i="4"/>
  <c r="J325" i="4"/>
  <c r="J108" i="4" s="1"/>
  <c r="P325" i="4"/>
  <c r="T168" i="2"/>
  <c r="T143" i="2" s="1"/>
  <c r="T849" i="2"/>
  <c r="BK924" i="2"/>
  <c r="J924" i="2" s="1"/>
  <c r="J110" i="2" s="1"/>
  <c r="P948" i="2"/>
  <c r="BK1039" i="2"/>
  <c r="J1039" i="2" s="1"/>
  <c r="J115" i="2" s="1"/>
  <c r="T1136" i="2"/>
  <c r="P144" i="4"/>
  <c r="P128" i="4" s="1"/>
  <c r="AU97" i="1" s="1"/>
  <c r="P154" i="4"/>
  <c r="R161" i="4"/>
  <c r="R193" i="4"/>
  <c r="T193" i="4"/>
  <c r="BK243" i="4"/>
  <c r="J243" i="4"/>
  <c r="J104" i="4"/>
  <c r="T257" i="4"/>
  <c r="R305" i="4"/>
  <c r="T312" i="4"/>
  <c r="R325" i="4"/>
  <c r="P168" i="2"/>
  <c r="P143" i="2" s="1"/>
  <c r="P737" i="2"/>
  <c r="BK849" i="2"/>
  <c r="J849" i="2" s="1"/>
  <c r="J107" i="2" s="1"/>
  <c r="P914" i="2"/>
  <c r="T924" i="2"/>
  <c r="P938" i="2"/>
  <c r="T938" i="2"/>
  <c r="P1004" i="2"/>
  <c r="P1039" i="2"/>
  <c r="P1079" i="2"/>
  <c r="T1079" i="2"/>
  <c r="BK1136" i="2"/>
  <c r="J1136" i="2"/>
  <c r="J118" i="2" s="1"/>
  <c r="BK1159" i="2"/>
  <c r="J1159" i="2" s="1"/>
  <c r="J121" i="2" s="1"/>
  <c r="T131" i="4"/>
  <c r="BK161" i="4"/>
  <c r="J161" i="4" s="1"/>
  <c r="J101" i="4" s="1"/>
  <c r="BK193" i="4"/>
  <c r="J193" i="4"/>
  <c r="J102" i="4"/>
  <c r="P208" i="4"/>
  <c r="P243" i="4"/>
  <c r="R257" i="4"/>
  <c r="T305" i="4"/>
  <c r="P312" i="4"/>
  <c r="T325" i="4"/>
  <c r="BK164" i="2"/>
  <c r="J164" i="2" s="1"/>
  <c r="J100" i="2" s="1"/>
  <c r="BK841" i="2"/>
  <c r="J841" i="2"/>
  <c r="J104" i="2"/>
  <c r="BK844" i="2"/>
  <c r="J844" i="2"/>
  <c r="J106" i="2" s="1"/>
  <c r="BK1163" i="2"/>
  <c r="J1163" i="2"/>
  <c r="J122" i="2"/>
  <c r="BK1089" i="2"/>
  <c r="J1089" i="2" s="1"/>
  <c r="J117" i="2" s="1"/>
  <c r="BK129" i="4"/>
  <c r="J129" i="4" s="1"/>
  <c r="J97" i="4" s="1"/>
  <c r="BK999" i="2"/>
  <c r="J999" i="2"/>
  <c r="J113" i="2"/>
  <c r="BK910" i="2"/>
  <c r="J910" i="2" s="1"/>
  <c r="J108" i="2" s="1"/>
  <c r="BK1153" i="2"/>
  <c r="J1153" i="2"/>
  <c r="J119" i="2"/>
  <c r="J89" i="4"/>
  <c r="J92" i="4"/>
  <c r="BE138" i="4"/>
  <c r="BE139" i="4"/>
  <c r="BE145" i="4"/>
  <c r="BE156" i="4"/>
  <c r="BE158" i="4"/>
  <c r="BE160" i="4"/>
  <c r="BE172" i="4"/>
  <c r="BE177" i="4"/>
  <c r="BE184" i="4"/>
  <c r="BE196" i="4"/>
  <c r="BE211" i="4"/>
  <c r="BE212" i="4"/>
  <c r="BE220" i="4"/>
  <c r="BE222" i="4"/>
  <c r="BE226" i="4"/>
  <c r="BE229" i="4"/>
  <c r="BE252" i="4"/>
  <c r="BE254" i="4"/>
  <c r="BE270" i="4"/>
  <c r="BE278" i="4"/>
  <c r="BE289" i="4"/>
  <c r="BE295" i="4"/>
  <c r="BE297" i="4"/>
  <c r="BE135" i="4"/>
  <c r="BE155" i="4"/>
  <c r="BE165" i="4"/>
  <c r="BE176" i="4"/>
  <c r="BE187" i="4"/>
  <c r="BE201" i="4"/>
  <c r="BE205" i="4"/>
  <c r="BE207" i="4"/>
  <c r="BE209" i="4"/>
  <c r="BE238" i="4"/>
  <c r="BE239" i="4"/>
  <c r="BE251" i="4"/>
  <c r="BE269" i="4"/>
  <c r="BE271" i="4"/>
  <c r="BE276" i="4"/>
  <c r="BE279" i="4"/>
  <c r="BE283" i="4"/>
  <c r="BE288" i="4"/>
  <c r="BE316" i="4"/>
  <c r="BE317" i="4"/>
  <c r="BE318" i="4"/>
  <c r="BE323" i="4"/>
  <c r="BE331" i="4"/>
  <c r="BE332" i="4"/>
  <c r="BE338" i="4"/>
  <c r="BE340" i="4"/>
  <c r="BE134" i="4"/>
  <c r="BE163" i="4"/>
  <c r="BE170" i="4"/>
  <c r="BE171" i="4"/>
  <c r="BE173" i="4"/>
  <c r="BE180" i="4"/>
  <c r="BE182" i="4"/>
  <c r="BE188" i="4"/>
  <c r="BE195" i="4"/>
  <c r="BE204" i="4"/>
  <c r="BE216" i="4"/>
  <c r="BE232" i="4"/>
  <c r="BE234" i="4"/>
  <c r="BE237" i="4"/>
  <c r="BE240" i="4"/>
  <c r="BE242" i="4"/>
  <c r="BE248" i="4"/>
  <c r="BE250" i="4"/>
  <c r="BE258" i="4"/>
  <c r="BE268" i="4"/>
  <c r="BE275" i="4"/>
  <c r="BE281" i="4"/>
  <c r="BE285" i="4"/>
  <c r="BE286" i="4"/>
  <c r="BE287" i="4"/>
  <c r="BE291" i="4"/>
  <c r="BE292" i="4"/>
  <c r="BE298" i="4"/>
  <c r="BE302" i="4"/>
  <c r="BE306" i="4"/>
  <c r="BE315" i="4"/>
  <c r="BE319" i="4"/>
  <c r="BE327" i="4"/>
  <c r="BE333" i="4"/>
  <c r="BE334" i="4"/>
  <c r="BE336" i="4"/>
  <c r="F92" i="4"/>
  <c r="BE136" i="4"/>
  <c r="BE143" i="4"/>
  <c r="BE153" i="4"/>
  <c r="BE164" i="4"/>
  <c r="BE168" i="4"/>
  <c r="BE169" i="4"/>
  <c r="BE174" i="4"/>
  <c r="BE185" i="4"/>
  <c r="BE186" i="4"/>
  <c r="BE190" i="4"/>
  <c r="BE192" i="4"/>
  <c r="BE200" i="4"/>
  <c r="BE203" i="4"/>
  <c r="BE215" i="4"/>
  <c r="BE221" i="4"/>
  <c r="BE225" i="4"/>
  <c r="BE227" i="4"/>
  <c r="BE228" i="4"/>
  <c r="BE230" i="4"/>
  <c r="BE247" i="4"/>
  <c r="BE249" i="4"/>
  <c r="BE253" i="4"/>
  <c r="BE263" i="4"/>
  <c r="BE265" i="4"/>
  <c r="BE266" i="4"/>
  <c r="BE282" i="4"/>
  <c r="BE284" i="4"/>
  <c r="BE290" i="4"/>
  <c r="BE296" i="4"/>
  <c r="BE301" i="4"/>
  <c r="BE308" i="4"/>
  <c r="BE314" i="4"/>
  <c r="BE320" i="4"/>
  <c r="BE324" i="4"/>
  <c r="BE329" i="4"/>
  <c r="BE335" i="4"/>
  <c r="BE339" i="4"/>
  <c r="BE341" i="4"/>
  <c r="BE132" i="4"/>
  <c r="BE133" i="4"/>
  <c r="BE137" i="4"/>
  <c r="BE146" i="4"/>
  <c r="BE148" i="4"/>
  <c r="BE149" i="4"/>
  <c r="BE150" i="4"/>
  <c r="BE162" i="4"/>
  <c r="BE166" i="4"/>
  <c r="BE167" i="4"/>
  <c r="BE178" i="4"/>
  <c r="BE179" i="4"/>
  <c r="BE189" i="4"/>
  <c r="BE194" i="4"/>
  <c r="BE197" i="4"/>
  <c r="BE210" i="4"/>
  <c r="BE219" i="4"/>
  <c r="BE223" i="4"/>
  <c r="BE224" i="4"/>
  <c r="BE231" i="4"/>
  <c r="BE233" i="4"/>
  <c r="BE245" i="4"/>
  <c r="BE260" i="4"/>
  <c r="BE262" i="4"/>
  <c r="BE264" i="4"/>
  <c r="BE272" i="4"/>
  <c r="BE277" i="4"/>
  <c r="BE280" i="4"/>
  <c r="BE299" i="4"/>
  <c r="BE309" i="4"/>
  <c r="BE313" i="4"/>
  <c r="BE321" i="4"/>
  <c r="BE322" i="4"/>
  <c r="BE328" i="4"/>
  <c r="BE330" i="4"/>
  <c r="E85" i="4"/>
  <c r="BE130" i="4"/>
  <c r="BE140" i="4"/>
  <c r="BE141" i="4"/>
  <c r="BE147" i="4"/>
  <c r="BE151" i="4"/>
  <c r="BE157" i="4"/>
  <c r="BE175" i="4"/>
  <c r="BE181" i="4"/>
  <c r="BE183" i="4"/>
  <c r="BE198" i="4"/>
  <c r="BE199" i="4"/>
  <c r="BE202" i="4"/>
  <c r="BE213" i="4"/>
  <c r="BE214" i="4"/>
  <c r="BE217" i="4"/>
  <c r="BE218" i="4"/>
  <c r="BE235" i="4"/>
  <c r="BE236" i="4"/>
  <c r="BE244" i="4"/>
  <c r="BE246" i="4"/>
  <c r="BE256" i="4"/>
  <c r="BE259" i="4"/>
  <c r="BE261" i="4"/>
  <c r="BE267" i="4"/>
  <c r="BE273" i="4"/>
  <c r="BE274" i="4"/>
  <c r="BE293" i="4"/>
  <c r="BE294" i="4"/>
  <c r="BE300" i="4"/>
  <c r="BE304" i="4"/>
  <c r="BE307" i="4"/>
  <c r="BE311" i="4"/>
  <c r="BE326" i="4"/>
  <c r="BE337" i="4"/>
  <c r="J168" i="2"/>
  <c r="J101" i="2" s="1"/>
  <c r="F92" i="3"/>
  <c r="J112" i="3"/>
  <c r="E85" i="3"/>
  <c r="E132" i="2"/>
  <c r="F139" i="2"/>
  <c r="BE155" i="2"/>
  <c r="BE159" i="2"/>
  <c r="BE175" i="2"/>
  <c r="BE210" i="2"/>
  <c r="BE419" i="2"/>
  <c r="BE487" i="2"/>
  <c r="BE508" i="2"/>
  <c r="BE526" i="2"/>
  <c r="BE757" i="2"/>
  <c r="BE763" i="2"/>
  <c r="BE840" i="2"/>
  <c r="BE911" i="2"/>
  <c r="BE922" i="2"/>
  <c r="BE923" i="2"/>
  <c r="BE929" i="2"/>
  <c r="BE937" i="2"/>
  <c r="BE949" i="2"/>
  <c r="BE971" i="2"/>
  <c r="BE998" i="2"/>
  <c r="BE1005" i="2"/>
  <c r="BE1008" i="2"/>
  <c r="BE1030" i="2"/>
  <c r="BE1040" i="2"/>
  <c r="BE1047" i="2"/>
  <c r="BE1056" i="2"/>
  <c r="BE1078" i="2"/>
  <c r="BE1088" i="2"/>
  <c r="BE1141" i="2"/>
  <c r="BE165" i="2"/>
  <c r="BE273" i="2"/>
  <c r="BE393" i="2"/>
  <c r="BE454" i="2"/>
  <c r="BE470" i="2"/>
  <c r="BE504" i="2"/>
  <c r="BE543" i="2"/>
  <c r="BE645" i="2"/>
  <c r="BE663" i="2"/>
  <c r="BE766" i="2"/>
  <c r="BE769" i="2"/>
  <c r="BE772" i="2"/>
  <c r="BE781" i="2"/>
  <c r="BE785" i="2"/>
  <c r="BE837" i="2"/>
  <c r="BE856" i="2"/>
  <c r="BE878" i="2"/>
  <c r="BE904" i="2"/>
  <c r="BE919" i="2"/>
  <c r="BE933" i="2"/>
  <c r="BE947" i="2"/>
  <c r="BE980" i="2"/>
  <c r="BE1000" i="2"/>
  <c r="BE1009" i="2"/>
  <c r="BE1061" i="2"/>
  <c r="BE1113" i="2"/>
  <c r="BE1152" i="2"/>
  <c r="BE1161" i="2"/>
  <c r="J89" i="2"/>
  <c r="BE327" i="2"/>
  <c r="BE336" i="2"/>
  <c r="BE458" i="2"/>
  <c r="BE728" i="2"/>
  <c r="BE760" i="2"/>
  <c r="BE788" i="2"/>
  <c r="BE835" i="2"/>
  <c r="BE845" i="2"/>
  <c r="BE862" i="2"/>
  <c r="BE925" i="2"/>
  <c r="BE956" i="2"/>
  <c r="BE959" i="2"/>
  <c r="BE987" i="2"/>
  <c r="BE1035" i="2"/>
  <c r="BE1038" i="2"/>
  <c r="BE1055" i="2"/>
  <c r="BE145" i="2"/>
  <c r="BE258" i="2"/>
  <c r="BE382" i="2"/>
  <c r="BE439" i="2"/>
  <c r="BE754" i="2"/>
  <c r="BE775" i="2"/>
  <c r="BE801" i="2"/>
  <c r="BE821" i="2"/>
  <c r="BE828" i="2"/>
  <c r="BE831" i="2"/>
  <c r="BE842" i="2"/>
  <c r="BE850" i="2"/>
  <c r="BE854" i="2"/>
  <c r="BE884" i="2"/>
  <c r="BE915" i="2"/>
  <c r="BE939" i="2"/>
  <c r="BE967" i="2"/>
  <c r="BE990" i="2"/>
  <c r="BE994" i="2"/>
  <c r="BE1043" i="2"/>
  <c r="BE1073" i="2"/>
  <c r="BE1080" i="2"/>
  <c r="BE1137" i="2"/>
  <c r="J92" i="2"/>
  <c r="BE148" i="2"/>
  <c r="BE181" i="2"/>
  <c r="BE190" i="2"/>
  <c r="BE338" i="2"/>
  <c r="BE376" i="2"/>
  <c r="BE400" i="2"/>
  <c r="BE589" i="2"/>
  <c r="BE778" i="2"/>
  <c r="BE909" i="2"/>
  <c r="BE943" i="2"/>
  <c r="BE974" i="2"/>
  <c r="BE983" i="2"/>
  <c r="BE1017" i="2"/>
  <c r="BE1034" i="2"/>
  <c r="BE1057" i="2"/>
  <c r="BE1090" i="2"/>
  <c r="BE1144" i="2"/>
  <c r="BE1148" i="2"/>
  <c r="BE1154" i="2"/>
  <c r="BE1162" i="2"/>
  <c r="BE151" i="2"/>
  <c r="BE163" i="2"/>
  <c r="BE169" i="2"/>
  <c r="BE449" i="2"/>
  <c r="BE451" i="2"/>
  <c r="BE574" i="2"/>
  <c r="BE711" i="2"/>
  <c r="BE738" i="2"/>
  <c r="BE836" i="2"/>
  <c r="BE870" i="2"/>
  <c r="BE876" i="2"/>
  <c r="BE888" i="2"/>
  <c r="BE892" i="2"/>
  <c r="BE898" i="2"/>
  <c r="BE921" i="2"/>
  <c r="BE963" i="2"/>
  <c r="BE1013" i="2"/>
  <c r="BE1021" i="2"/>
  <c r="BE1025" i="2"/>
  <c r="BE1050" i="2"/>
  <c r="BE1054" i="2"/>
  <c r="BE1065" i="2"/>
  <c r="BE1086" i="2"/>
  <c r="BE1160" i="2"/>
  <c r="BE1164" i="2"/>
  <c r="J34" i="2"/>
  <c r="AW95" i="1" s="1"/>
  <c r="F37" i="2"/>
  <c r="BD95" i="1" s="1"/>
  <c r="F34" i="2"/>
  <c r="BA95" i="1" s="1"/>
  <c r="F37" i="4"/>
  <c r="BD97" i="1" s="1"/>
  <c r="F35" i="2"/>
  <c r="BB95" i="1"/>
  <c r="F36" i="2"/>
  <c r="BC95" i="1" s="1"/>
  <c r="F34" i="3"/>
  <c r="BA96" i="1" s="1"/>
  <c r="F34" i="4"/>
  <c r="BA97" i="1" s="1"/>
  <c r="J34" i="4"/>
  <c r="AW97" i="1" s="1"/>
  <c r="F36" i="4"/>
  <c r="BC97" i="1" s="1"/>
  <c r="F35" i="4"/>
  <c r="BB97" i="1" s="1"/>
  <c r="R128" i="4" l="1"/>
  <c r="T128" i="4"/>
  <c r="B4" i="5"/>
  <c r="C4" i="5"/>
  <c r="C7" i="5" s="1"/>
  <c r="C12" i="5" s="1"/>
  <c r="C19" i="5" s="1"/>
  <c r="C21" i="5" s="1"/>
  <c r="B7" i="5"/>
  <c r="BC94" i="1"/>
  <c r="W32" i="1" s="1"/>
  <c r="BB94" i="1"/>
  <c r="W31" i="1" s="1"/>
  <c r="BD94" i="1"/>
  <c r="W33" i="1" s="1"/>
  <c r="T843" i="2"/>
  <c r="T142" i="2"/>
  <c r="P843" i="2"/>
  <c r="P142" i="2" s="1"/>
  <c r="AU95" i="1" s="1"/>
  <c r="AU94" i="1" s="1"/>
  <c r="BK143" i="2"/>
  <c r="J143" i="2"/>
  <c r="J97" i="2"/>
  <c r="BK843" i="2"/>
  <c r="J843" i="2" s="1"/>
  <c r="J105" i="2" s="1"/>
  <c r="R843" i="2"/>
  <c r="R142" i="2"/>
  <c r="BK1158" i="2"/>
  <c r="J1158" i="2"/>
  <c r="J120" i="2"/>
  <c r="BK128" i="4"/>
  <c r="J128" i="4" s="1"/>
  <c r="J96" i="4" s="1"/>
  <c r="J33" i="2"/>
  <c r="AV95" i="1" s="1"/>
  <c r="AT95" i="1" s="1"/>
  <c r="F33" i="2"/>
  <c r="AZ95" i="1" s="1"/>
  <c r="F33" i="4"/>
  <c r="AZ97" i="1" s="1"/>
  <c r="BA94" i="1"/>
  <c r="W30" i="1" s="1"/>
  <c r="J33" i="4"/>
  <c r="AV97" i="1" s="1"/>
  <c r="AT97" i="1" s="1"/>
  <c r="B12" i="5" l="1"/>
  <c r="C15" i="5"/>
  <c r="AX94" i="1"/>
  <c r="AY94" i="1"/>
  <c r="BK142" i="2"/>
  <c r="J142" i="2"/>
  <c r="J30" i="4"/>
  <c r="AG97" i="1" s="1"/>
  <c r="J30" i="2"/>
  <c r="AG95" i="1"/>
  <c r="AW94" i="1"/>
  <c r="AK30" i="1" s="1"/>
  <c r="C13" i="5" l="1"/>
  <c r="C14" i="5"/>
  <c r="J39" i="2"/>
  <c r="J39" i="4"/>
  <c r="J96" i="2"/>
  <c r="AN95" i="1"/>
  <c r="AN97" i="1"/>
  <c r="C16" i="5" l="1"/>
  <c r="C24" i="5" s="1"/>
  <c r="B25" i="5" l="1"/>
  <c r="C25" i="5" s="1"/>
  <c r="C27" i="5" s="1"/>
  <c r="I121" i="3"/>
  <c r="J121" i="3" l="1"/>
  <c r="BE121" i="3" s="1"/>
  <c r="BK121" i="3"/>
  <c r="BK120" i="3" s="1"/>
  <c r="J120" i="3" l="1"/>
  <c r="J98" i="3" s="1"/>
  <c r="BK119" i="3"/>
  <c r="J33" i="3"/>
  <c r="AV96" i="1" s="1"/>
  <c r="AT96" i="1" s="1"/>
  <c r="F33" i="3"/>
  <c r="AZ96" i="1" s="1"/>
  <c r="AZ94" i="1" s="1"/>
  <c r="AV94" i="1" l="1"/>
  <c r="W29" i="1"/>
  <c r="BK118" i="3"/>
  <c r="J118" i="3" s="1"/>
  <c r="J119" i="3"/>
  <c r="J97" i="3" s="1"/>
  <c r="J30" i="3" l="1"/>
  <c r="J96" i="3"/>
  <c r="AT94" i="1"/>
  <c r="AK29" i="1"/>
  <c r="AG96" i="1" l="1"/>
  <c r="J39" i="3"/>
  <c r="AG94" i="1" l="1"/>
  <c r="AN96" i="1"/>
  <c r="AK26" i="1" l="1"/>
  <c r="AK35" i="1" s="1"/>
  <c r="AN94" i="1"/>
</calcChain>
</file>

<file path=xl/sharedStrings.xml><?xml version="1.0" encoding="utf-8"?>
<sst xmlns="http://schemas.openxmlformats.org/spreadsheetml/2006/main" count="14104" uniqueCount="1728">
  <si>
    <t>Export Komplet</t>
  </si>
  <si>
    <t/>
  </si>
  <si>
    <t>2.0</t>
  </si>
  <si>
    <t>ZAMOK</t>
  </si>
  <si>
    <t>False</t>
  </si>
  <si>
    <t>{31caa76f-812b-477e-915f-b3904085cf47}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</si>
  <si>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</si>
  <si>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</si>
  <si>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</si>
  <si>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</si>
  <si>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</si>
  <si>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</si>
  <si>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</si>
  <si>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</si>
  <si>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KONI28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</si>
  <si>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</si>
  <si>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</si>
  <si>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</si>
  <si>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</si>
  <si>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</si>
  <si>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>Konice</t>
  </si>
  <si>
    <t>Datum:</t>
  </si>
  <si>
    <t>5. 5. 2025</t>
  </si>
  <si>
    <t>Zadavatel:</t>
  </si>
  <si>
    <t>IČ:</t>
  </si>
  <si>
    <t>00288365</t>
  </si>
  <si>
    <t>Město Konice, Masarykovo nám. 27, 79852 Konice</t>
  </si>
  <si>
    <t>DIČ:</t>
  </si>
  <si>
    <t>CZ00288365</t>
  </si>
  <si>
    <t>Uchazeč:</t>
  </si>
  <si>
    <t>Vyplň údaj</t>
  </si>
  <si>
    <t>Projektant:</t>
  </si>
  <si>
    <t>65916565</t>
  </si>
  <si>
    <t>Tomáš Samohýl a.t., Merudova 2421/47, Přerov 75002</t>
  </si>
  <si>
    <t>CZ6609010199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</si>
  <si>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</si>
  <si>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</si>
  <si>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</si>
  <si>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</si>
  <si>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</si>
  <si>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</si>
  <si>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</si>
  <si>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</si>
  <si>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</si>
  <si>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</si>
  <si>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</si>
  <si>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</si>
  <si>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</si>
  <si>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</si>
  <si>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</si>
  <si>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</si>
  <si>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</si>
  <si>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</si>
  <si>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</si>
  <si>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</si>
  <si>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</si>
  <si>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</si>
  <si>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</si>
  <si>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</si>
  <si>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</si>
  <si>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</si>
  <si>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</si>
  <si>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</si>
  <si>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</si>
  <si>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</si>
  <si>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</si>
  <si>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</si>
  <si>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</si>
  <si>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</si>
  <si>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</si>
  <si>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</si>
  <si>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</si>
  <si>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</si>
  <si>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</si>
  <si>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</si>
  <si>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</si>
  <si>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</si>
  <si>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</si>
  <si>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</si>
  <si>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</si>
  <si>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</si>
  <si>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</si>
  <si>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</si>
  <si>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</si>
  <si>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</si>
  <si>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 - stavební řešení</t>
  </si>
  <si>
    <t>STA</t>
  </si>
  <si>
    <t>1</t>
  </si>
  <si>
    <t>{bdfef5e2-afcf-4c52-87ba-263e4b48a748}</t>
  </si>
  <si>
    <t>2</t>
  </si>
  <si>
    <t>D.1.4</t>
  </si>
  <si>
    <t>Zařízení silnoproudé elektrotechniky a ochrana před bleskem</t>
  </si>
  <si>
    <t>{3ee71fdd-23c0-4d92-8814-e76bfd7089e8}</t>
  </si>
  <si>
    <t>D.1.4.2</t>
  </si>
  <si>
    <t>Vytápění</t>
  </si>
  <si>
    <t>{77c63961-bc34-40e0-a67d-bb48369e71fa}</t>
  </si>
  <si>
    <t>KRYCÍ LIST SOUPISU PRACÍ</t>
  </si>
  <si>
    <t>Objekt:</t>
  </si>
  <si>
    <t>D.1.1 - Architektonicko - stavební řešení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</si>
  <si>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</si>
  <si>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</si>
  <si>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</si>
  <si>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</si>
  <si>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</si>
  <si>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</si>
  <si>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</si>
  <si>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</si>
  <si>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</si>
  <si>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</si>
  <si>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</si>
  <si>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</si>
  <si>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</si>
  <si>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</si>
  <si>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</si>
  <si>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</si>
  <si>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741 - Elektroinstalace - silnoproud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</si>
  <si>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</si>
  <si>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</si>
  <si>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</si>
  <si>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</si>
  <si>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</si>
  <si>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</si>
  <si>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</si>
  <si>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782 - Dokončovací práce - obklady z kamene</t>
  </si>
  <si>
    <t xml:space="preserve">    784 - Dokončovací práce - malby a tapety</t>
  </si>
  <si>
    <t xml:space="preserve">    786 - Dokončovací práce - čalounické úpravy</t>
  </si>
  <si>
    <t>HZS - Hodinové zúčtovací sazby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</si>
  <si>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</si>
  <si>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</si>
  <si>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</si>
  <si>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</si>
  <si>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</si>
  <si>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</si>
  <si>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</si>
  <si>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</si>
  <si>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</si>
  <si>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</si>
  <si>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</si>
  <si>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</si>
  <si>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</si>
  <si>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</si>
  <si>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</si>
  <si>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</si>
  <si>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</si>
  <si>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</si>
  <si>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</si>
  <si>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</si>
  <si>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</si>
  <si>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</si>
  <si>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</si>
  <si>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m2</t>
  </si>
  <si>
    <t>CS ÚRS 2025 01</t>
  </si>
  <si>
    <t>4</t>
  </si>
  <si>
    <t>2075055642</t>
  </si>
  <si>
    <t>VV</t>
  </si>
  <si>
    <t>15,00*0,60</t>
  </si>
  <si>
    <t>Součet</t>
  </si>
  <si>
    <t>132112131</t>
  </si>
  <si>
    <t>Hloubení nezapažených rýh šířky do 800 mm ručně s urovnáním dna do předepsaného profilu a spádu v hornině třídy těžitelnosti I skupiny 1 a 2 soudržných</t>
  </si>
  <si>
    <t>m3</t>
  </si>
  <si>
    <t>-1987586861</t>
  </si>
  <si>
    <t>15,00*0,60*0,60/2</t>
  </si>
  <si>
    <t>3</t>
  </si>
  <si>
    <t>174111101</t>
  </si>
  <si>
    <t>Zásyp sypaninou z jakékoliv horniny ručně s uložením výkopku ve vrstvách se zhutněním jam, šachet, rýh nebo kolem objektů v těchto vykopávkách</t>
  </si>
  <si>
    <t>605510470</t>
  </si>
  <si>
    <t>Vodorovné konstrukce</t>
  </si>
  <si>
    <t>417321414</t>
  </si>
  <si>
    <t>Ztužující pásy a věnce z betonu železového (bez výztuže) tř. C 20/25</t>
  </si>
  <si>
    <t>978330571</t>
  </si>
  <si>
    <t>"Poznámka a"</t>
  </si>
  <si>
    <t>11,80*0,30*0,10</t>
  </si>
  <si>
    <t>5</t>
  </si>
  <si>
    <t>417351115</t>
  </si>
  <si>
    <t>Bednění bočnic ztužujících pásů a věnců včetně vzpěr zřízení</t>
  </si>
  <si>
    <t>1315337185</t>
  </si>
  <si>
    <t>11,80+0,30+11,80+0,30</t>
  </si>
  <si>
    <t>6</t>
  </si>
  <si>
    <t>417351116</t>
  </si>
  <si>
    <t>Bednění bočnic ztužujících pásů a věnců včetně vzpěr odstranění</t>
  </si>
  <si>
    <t>-284499503</t>
  </si>
  <si>
    <t>Komunikace pozemní</t>
  </si>
  <si>
    <t>7</t>
  </si>
  <si>
    <t>596811120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</si>
  <si>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do 50 m2</t>
  </si>
  <si>
    <t>607902002</t>
  </si>
  <si>
    <t>Úpravy povrchů, podlahy a osazování výplní</t>
  </si>
  <si>
    <t>8</t>
  </si>
  <si>
    <t>611142001</t>
  </si>
  <si>
    <t>Pletivo vnitřních ploch v ploše nebo pruzích, na plném podkladu sklovláknité vtlačené do tmelu včetně tmelu stropů</t>
  </si>
  <si>
    <t>1617659160</t>
  </si>
  <si>
    <t>"Sklad"</t>
  </si>
  <si>
    <t>40,69</t>
  </si>
  <si>
    <t>"Kotelna"</t>
  </si>
  <si>
    <t>41,07</t>
  </si>
  <si>
    <t>9</t>
  </si>
  <si>
    <t>612142001</t>
  </si>
  <si>
    <t>Pletivo vnitřních ploch v ploše nebo pruzích, na plném podkladu sklovláknité vtlačené do tmelu včetně tmelu stěn</t>
  </si>
  <si>
    <t>-2110633325</t>
  </si>
  <si>
    <t>"Zateplení stávajícího zádveří - povrchová úprava"</t>
  </si>
  <si>
    <t>10,00*2</t>
  </si>
  <si>
    <t>6,85*4,55</t>
  </si>
  <si>
    <t>10</t>
  </si>
  <si>
    <t>612325302</t>
  </si>
  <si>
    <t>Vápenocementová omítka ostění nebo nadpraží štuková dvouvrstvá</t>
  </si>
  <si>
    <t>1805129796</t>
  </si>
  <si>
    <t>"Oprava po výměně oken a dveří"</t>
  </si>
  <si>
    <t>(3,075+2,45+3,075)*0,20</t>
  </si>
  <si>
    <t>(2,00+0,90+2,00)*0,20</t>
  </si>
  <si>
    <t>(2,00+0,80+2,00)*0,20</t>
  </si>
  <si>
    <t>(0,90+1,20+0,90)*0,20</t>
  </si>
  <si>
    <t>(2,05+1,20+2,05)*0,20</t>
  </si>
  <si>
    <t>(0,90+0,60+0,90)*0,20</t>
  </si>
  <si>
    <t>11</t>
  </si>
  <si>
    <t>622125101</t>
  </si>
  <si>
    <t>Vyplnění spár vnějších povrchů cementovou maltou, ploch z cihel stěn</t>
  </si>
  <si>
    <t>-105159896</t>
  </si>
  <si>
    <t>"Pohled E-E"</t>
  </si>
  <si>
    <t>"E"</t>
  </si>
  <si>
    <t>42,50</t>
  </si>
  <si>
    <t>427,00</t>
  </si>
  <si>
    <t>-1,80*0,92*2</t>
  </si>
  <si>
    <t>"Pohled D-D"</t>
  </si>
  <si>
    <t>19,00</t>
  </si>
  <si>
    <t>77,00</t>
  </si>
  <si>
    <t>"Pohled B-B"</t>
  </si>
  <si>
    <t>137,00</t>
  </si>
  <si>
    <t>-1,20*2,10*13</t>
  </si>
  <si>
    <t>-1,10*2,15*2</t>
  </si>
  <si>
    <t>-0,60*0,90*2</t>
  </si>
  <si>
    <t>-1,20*0,60</t>
  </si>
  <si>
    <t>622131121</t>
  </si>
  <si>
    <t>Podkladní a spojovací vrstva vnějších omítaných ploch penetrace nanášená ručně stěn</t>
  </si>
  <si>
    <t>-948361577</t>
  </si>
  <si>
    <t>"Pohled A-A"</t>
  </si>
  <si>
    <t>"C+D"</t>
  </si>
  <si>
    <t>15,00</t>
  </si>
  <si>
    <t>-0,50*0,80*4</t>
  </si>
  <si>
    <t>10,50</t>
  </si>
  <si>
    <t>"B"</t>
  </si>
  <si>
    <t>209,00</t>
  </si>
  <si>
    <t>-1,20*2,10*19</t>
  </si>
  <si>
    <t>12+12+4,80</t>
  </si>
  <si>
    <t>"Sokl"</t>
  </si>
  <si>
    <t>13,10</t>
  </si>
  <si>
    <t>"B1"</t>
  </si>
  <si>
    <t>238,80</t>
  </si>
  <si>
    <t>-1,20*2,10*25</t>
  </si>
  <si>
    <t>-0,90*2,02</t>
  </si>
  <si>
    <t>23,00</t>
  </si>
  <si>
    <t>"Pohled J-J"</t>
  </si>
  <si>
    <t>147,00</t>
  </si>
  <si>
    <t>-1,20*2,10*9,00</t>
  </si>
  <si>
    <t>-0,60*1,20*3</t>
  </si>
  <si>
    <t>11,50</t>
  </si>
  <si>
    <t>48,00</t>
  </si>
  <si>
    <t>4,00</t>
  </si>
  <si>
    <t>13</t>
  </si>
  <si>
    <t>622151021</t>
  </si>
  <si>
    <t>Penetrační nátěr vnějších pastovitých tenkovrstvých omítek mozaikových akrylátový stěn</t>
  </si>
  <si>
    <t>-772994173</t>
  </si>
  <si>
    <t>"D"</t>
  </si>
  <si>
    <t>5,00</t>
  </si>
  <si>
    <t>14</t>
  </si>
  <si>
    <t>622151031</t>
  </si>
  <si>
    <t>Penetrační nátěr vnějších pastovitých tenkovrstvých omítek silikonový stěn</t>
  </si>
  <si>
    <t>1713384967</t>
  </si>
  <si>
    <t>"C"</t>
  </si>
  <si>
    <t>"Ostění"</t>
  </si>
  <si>
    <t>(2,10+1,20+2,10)*0,45*19</t>
  </si>
  <si>
    <t>(0,92+1,80+0,92)*0,20*2</t>
  </si>
  <si>
    <t>(2,10+1,20+2,10)*0,20*2</t>
  </si>
  <si>
    <t>(2,10+1,20+2,10)*0,20*13</t>
  </si>
  <si>
    <t>(2,10+1,20+2,10)*0,20*21</t>
  </si>
  <si>
    <t>(2,10+1,20+2,10)*0,20*5</t>
  </si>
  <si>
    <t>(2,10+1,00+2,10)*0,20*3</t>
  </si>
  <si>
    <t>(0,90+0,60+0,90)*0,20*2</t>
  </si>
  <si>
    <t>(0,60+1,20+0,60)*0,20*1</t>
  </si>
  <si>
    <t>(2,10+1,20+2,10)*0,20*9</t>
  </si>
  <si>
    <t>(1,20+0,60+1,20)*0,20*3</t>
  </si>
  <si>
    <t>(1,49+1,16+1,49)*0,20*1</t>
  </si>
  <si>
    <t>15</t>
  </si>
  <si>
    <t>622211011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</si>
  <si>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40 do 80 mm</t>
  </si>
  <si>
    <t>-1343614820</t>
  </si>
  <si>
    <t>"Zateplení římsy"</t>
  </si>
  <si>
    <t>17,00*0,40</t>
  </si>
  <si>
    <t>35,00*0,40</t>
  </si>
  <si>
    <t>10,00*0,40</t>
  </si>
  <si>
    <t>16</t>
  </si>
  <si>
    <t>M</t>
  </si>
  <si>
    <t>28376074</t>
  </si>
  <si>
    <t>deska EPS grafitová fasádní λ=0,030-0,031 tl 60mm</t>
  </si>
  <si>
    <t>1391363940</t>
  </si>
  <si>
    <t>24,8*1,05 'Přepočtené koeficientem množství</t>
  </si>
  <si>
    <t>17</t>
  </si>
  <si>
    <t>622211031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</si>
  <si>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</si>
  <si>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-801848596</t>
  </si>
  <si>
    <t>10,00</t>
  </si>
  <si>
    <t>18</t>
  </si>
  <si>
    <t>28376079</t>
  </si>
  <si>
    <t>deska EPS grafitová fasádní λ=0,030-0,031 tl 160mm</t>
  </si>
  <si>
    <t>-641719164</t>
  </si>
  <si>
    <t>1165,06</t>
  </si>
  <si>
    <t>-26,91</t>
  </si>
  <si>
    <t>-16,84</t>
  </si>
  <si>
    <t>1121,31*1,05 'Přepočtené koeficientem množství</t>
  </si>
  <si>
    <t>19</t>
  </si>
  <si>
    <t>6314200a</t>
  </si>
  <si>
    <t>deska tepelně izolační minerální kontaktních fasád podélné vlákno λ=0,035 tl 160mm</t>
  </si>
  <si>
    <t>355256891</t>
  </si>
  <si>
    <t>"Požárně dělící pás"</t>
  </si>
  <si>
    <t>" ?=0,035"</t>
  </si>
  <si>
    <t>3,40*0,90</t>
  </si>
  <si>
    <t>"Pohledd A-A"</t>
  </si>
  <si>
    <t>14,50*0,90</t>
  </si>
  <si>
    <t>12,00*0,90</t>
  </si>
  <si>
    <t>26,91*1,05 'Přepočtené koeficientem množství</t>
  </si>
  <si>
    <t>20</t>
  </si>
  <si>
    <t>28376447</t>
  </si>
  <si>
    <t>deska XPS hrana rovná a strukturovaný povrch 300kPA λ=0,035 tl 160mm</t>
  </si>
  <si>
    <t>-707219850</t>
  </si>
  <si>
    <t>"Pohled CH-CH"</t>
  </si>
  <si>
    <t>2,70</t>
  </si>
  <si>
    <t>6,32+7,82</t>
  </si>
  <si>
    <t>16,84*1,05 'Přepočtené koeficientem množství</t>
  </si>
  <si>
    <t>622212061</t>
  </si>
  <si>
    <t>Montáž kontaktního zateplení vnějšího ostění, nadpraží nebo parapetu lepením z polystyrenových desek (dodávka ve specifikaci) hloubky špalet přes 200 do 400 mm, tloušťky desek přes 40 do 80 mm</t>
  </si>
  <si>
    <t>m</t>
  </si>
  <si>
    <t>673836875</t>
  </si>
  <si>
    <t>(2,10+1,20+2,10)*19</t>
  </si>
  <si>
    <t>(0,92+1,80+0,92)*2</t>
  </si>
  <si>
    <t>(2,10+1,20+2,10)*2</t>
  </si>
  <si>
    <t>(2,10+1,20+2,10)*13</t>
  </si>
  <si>
    <t>(2,10+1,20+2,10)*21</t>
  </si>
  <si>
    <t>(2,10+1,20+2,10)*5</t>
  </si>
  <si>
    <t>(2,10+1,00+2,10)*3</t>
  </si>
  <si>
    <t>(0,90+0,60+0,90)*2</t>
  </si>
  <si>
    <t>(0,60+1,20+0,60)*1</t>
  </si>
  <si>
    <t>(2,10+1,20+2,10)*9</t>
  </si>
  <si>
    <t>(1,20+0,60+1,20)*3</t>
  </si>
  <si>
    <t>(1,49+1,16+1,49)*1</t>
  </si>
  <si>
    <t>22</t>
  </si>
  <si>
    <t>-1704857968</t>
  </si>
  <si>
    <t>108,814*1,05 'Přepočtené koeficientem množství</t>
  </si>
  <si>
    <t>23</t>
  </si>
  <si>
    <t>622213031</t>
  </si>
  <si>
    <t>Montáž kontaktního zateplení lepením na vnější stěny, na podklad betonový nebo z tvárnic keramických nebo vápenopískových, z desek polystyrenových (dodávka ve specifikaci), tloušťky desek přes 120 do 160 mm</t>
  </si>
  <si>
    <t>-1035433564</t>
  </si>
  <si>
    <t>18,50</t>
  </si>
  <si>
    <t>46,00</t>
  </si>
  <si>
    <t>"Pohled J"</t>
  </si>
  <si>
    <t>15,50</t>
  </si>
  <si>
    <t>"Pohled H-H"</t>
  </si>
  <si>
    <t>5,50</t>
  </si>
  <si>
    <t>24</t>
  </si>
  <si>
    <t>28376445</t>
  </si>
  <si>
    <t>deska XPS hrana rovná a strukturovaný povrch 300kPA λ=0,035 tl 140mm</t>
  </si>
  <si>
    <t>1165232703</t>
  </si>
  <si>
    <t>85,5*1,05 'Přepočtené koeficientem množství</t>
  </si>
  <si>
    <t>25</t>
  </si>
  <si>
    <t>622252001</t>
  </si>
  <si>
    <t>Montáž profilů kontaktního zateplení zakládacích soklových připevněných hmoždinkami</t>
  </si>
  <si>
    <t>609703631</t>
  </si>
  <si>
    <t>70,00</t>
  </si>
  <si>
    <t>26</t>
  </si>
  <si>
    <t>59051653</t>
  </si>
  <si>
    <t>profil zakládací Al tl 0,7mm pro ETICS pro izolant tl 160mm</t>
  </si>
  <si>
    <t>300761955</t>
  </si>
  <si>
    <t>70*1,05 'Přepočtené koeficientem množství</t>
  </si>
  <si>
    <t>27</t>
  </si>
  <si>
    <t>622252002</t>
  </si>
  <si>
    <t>Montáž profilů kontaktního zateplení ostatních stěnových, dilatačních apod. lepených do tmelu</t>
  </si>
  <si>
    <t>1186226722</t>
  </si>
  <si>
    <t>"Apu lišta"</t>
  </si>
  <si>
    <t>392,92</t>
  </si>
  <si>
    <t>"Parapetní lišta"</t>
  </si>
  <si>
    <t>89,26</t>
  </si>
  <si>
    <t>"Dilatační lišta"</t>
  </si>
  <si>
    <t>25,00</t>
  </si>
  <si>
    <t>"Rohový profil"</t>
  </si>
  <si>
    <t>303,66</t>
  </si>
  <si>
    <t>"Nadokení profil"</t>
  </si>
  <si>
    <t>28</t>
  </si>
  <si>
    <t>28342205</t>
  </si>
  <si>
    <t>profil napojovací okenní PVC s výztužnou tkaninou 6mm</t>
  </si>
  <si>
    <t>1249494995</t>
  </si>
  <si>
    <t>1,49+1,06+1,49</t>
  </si>
  <si>
    <t>392,92*1,05 'Přepočtené koeficientem množství</t>
  </si>
  <si>
    <t>29</t>
  </si>
  <si>
    <t>28341022</t>
  </si>
  <si>
    <t>profil napojovací parapetní PVC s výztužnou tkaninou</t>
  </si>
  <si>
    <t>-312791595</t>
  </si>
  <si>
    <t>1,20*19</t>
  </si>
  <si>
    <t>1,80*2</t>
  </si>
  <si>
    <t>1,20*2</t>
  </si>
  <si>
    <t>1,20*13</t>
  </si>
  <si>
    <t>1,20*21</t>
  </si>
  <si>
    <t>1,20*5</t>
  </si>
  <si>
    <t>1,20*9</t>
  </si>
  <si>
    <t>0,60*3</t>
  </si>
  <si>
    <t>1,06</t>
  </si>
  <si>
    <t>89,26*1,05 'Přepočtené koeficientem množství</t>
  </si>
  <si>
    <t>30</t>
  </si>
  <si>
    <t>59051500</t>
  </si>
  <si>
    <t>profil dilatační stěnový/rohový PVC s výztužnou tkaninou</t>
  </si>
  <si>
    <t>1963472650</t>
  </si>
  <si>
    <t>25*1,05 'Přepočtené koeficientem množství</t>
  </si>
  <si>
    <t>31</t>
  </si>
  <si>
    <t>63127416</t>
  </si>
  <si>
    <t>profil rohový PVC s výztužnou tkaninou š 100/100mm</t>
  </si>
  <si>
    <t>695579678</t>
  </si>
  <si>
    <t>"Okna"</t>
  </si>
  <si>
    <t>(2,10+2,10)*19</t>
  </si>
  <si>
    <t>(0,92+0,92)*2</t>
  </si>
  <si>
    <t>(2,10+2,10)*2</t>
  </si>
  <si>
    <t>(2,10+2,10)*13</t>
  </si>
  <si>
    <t>(2,10+2,10)*21</t>
  </si>
  <si>
    <t>(2,10+2,10)*5</t>
  </si>
  <si>
    <t>(2,10+2,10)*9</t>
  </si>
  <si>
    <t>(1,20+1,20)*3</t>
  </si>
  <si>
    <t>1,49+1,49</t>
  </si>
  <si>
    <t>303,66*1,05 'Přepočtené koeficientem množství</t>
  </si>
  <si>
    <t>32</t>
  </si>
  <si>
    <t>59051510</t>
  </si>
  <si>
    <t>profil napojovací nadokenní PVC s okapnicí s výztužnou tkaninou</t>
  </si>
  <si>
    <t>-859570601</t>
  </si>
  <si>
    <t>33</t>
  </si>
  <si>
    <t>622325102</t>
  </si>
  <si>
    <t>Oprava vápenocementové omítky vnějších ploch stupně členitosti 1 hladké stěn, v rozsahu opravované plochy přes 10 do 30%</t>
  </si>
  <si>
    <t>-453506692</t>
  </si>
  <si>
    <t>34</t>
  </si>
  <si>
    <t>622511102</t>
  </si>
  <si>
    <t>Omítka tenkovrstvá akrylátová vnějších ploch probarvená bez penetrace mozaiková jemnozrnná stěn</t>
  </si>
  <si>
    <t>-1104986581</t>
  </si>
  <si>
    <t>35</t>
  </si>
  <si>
    <t>622531012</t>
  </si>
  <si>
    <t>Omítka tenkovrstvá silikonová vnějších ploch probarvená bez penetrace zatíraná (škrábaná), zrnitost 1,5 mm stěn</t>
  </si>
  <si>
    <t>176686391</t>
  </si>
  <si>
    <t>36</t>
  </si>
  <si>
    <t>629991012</t>
  </si>
  <si>
    <t>Zakrytí vnějších ploch před znečištěním včetně pozdějšího odkrytí výplní otvorů a svislých ploch fólií přilepenou na začišťovací lištu</t>
  </si>
  <si>
    <t>827413301</t>
  </si>
  <si>
    <t>0,50*0,80*4</t>
  </si>
  <si>
    <t>1,20*2,10*19</t>
  </si>
  <si>
    <t>1,80*0,92*2</t>
  </si>
  <si>
    <t>1,20*2,10*2</t>
  </si>
  <si>
    <t>1,20*2,10*13</t>
  </si>
  <si>
    <t>1,10*2,15*2</t>
  </si>
  <si>
    <t>0,60*0,90*2</t>
  </si>
  <si>
    <t>1,20*0,60</t>
  </si>
  <si>
    <t>1,20*2,10*25</t>
  </si>
  <si>
    <t>0,90*2,02</t>
  </si>
  <si>
    <t>1,20*2,10*9,00</t>
  </si>
  <si>
    <t>0,60*1,20*3</t>
  </si>
  <si>
    <t>37</t>
  </si>
  <si>
    <t>629995101</t>
  </si>
  <si>
    <t>Očištění vnějších ploch tlakovou vodou omytím tlakovou vodou</t>
  </si>
  <si>
    <t>-373294861</t>
  </si>
  <si>
    <t>38</t>
  </si>
  <si>
    <t>629999031</t>
  </si>
  <si>
    <t>Příplatky k cenám úprav vnějších povrchů za zvýšenou pracnost při provádění prací menšího rozsahu omítané plochy s podílem otvorů v ploše fasády přes 45 do 65 %</t>
  </si>
  <si>
    <t>-221240231</t>
  </si>
  <si>
    <t>39</t>
  </si>
  <si>
    <t>629999042</t>
  </si>
  <si>
    <t>Příplatky k cenám úprav vnějších povrchů za ztížené pracovní podmínky práce v nadstřešní části objektu</t>
  </si>
  <si>
    <t>741541338</t>
  </si>
  <si>
    <t>Ostatní konstrukce a práce, bourání</t>
  </si>
  <si>
    <t>40</t>
  </si>
  <si>
    <t>941311112</t>
  </si>
  <si>
    <t>Lešení řadové modulové lehké pracovní s podlahami s provozním zatížením tř. 3 do 200 kg/m2 šířky tř. SW06 od 0,6 do 0,9 m výšky přes 10 do 25 m montáž</t>
  </si>
  <si>
    <t>-1637532309</t>
  </si>
  <si>
    <t>250,00</t>
  </si>
  <si>
    <t>"pohled E-E"</t>
  </si>
  <si>
    <t>430,00</t>
  </si>
  <si>
    <t>410,00</t>
  </si>
  <si>
    <t>55,00</t>
  </si>
  <si>
    <t>160,00</t>
  </si>
  <si>
    <t>"Pohled I-I"</t>
  </si>
  <si>
    <t>45,00</t>
  </si>
  <si>
    <t>"Pohled D-d"</t>
  </si>
  <si>
    <t>41</t>
  </si>
  <si>
    <t>941311212</t>
  </si>
  <si>
    <t>Lešení řadové modulové lehké pracovní s podlahami s provozním zatížením tř. 3 do 200 kg/m2 šířky tř. SW06 od 0,6 do 0,9 m výšky přes 10 do 25 m příplatek k ceně za každý den použití</t>
  </si>
  <si>
    <t>2122739577</t>
  </si>
  <si>
    <t>1375,00*60</t>
  </si>
  <si>
    <t>42</t>
  </si>
  <si>
    <t>941311312</t>
  </si>
  <si>
    <t>Odborná prohlídka lešení řadového modulového lehkého pracovního s podlahami s provozním zatížením tř. 3 do 200 kg/m2 šířky tř. SW06 přes 0,6 do 0,9 m výšky do 25 m, celkové plochy do 500 m2 zakrytého sítěmi</t>
  </si>
  <si>
    <t>kus</t>
  </si>
  <si>
    <t>-556510399</t>
  </si>
  <si>
    <t>1,00</t>
  </si>
  <si>
    <t>43</t>
  </si>
  <si>
    <t>941311812</t>
  </si>
  <si>
    <t>Lešení řadové modulové lehké pracovní s podlahami s provozním zatížením tř. 3 do 200 kg/m2 šířky tř. SW06 od 0,6 do 0,9 m výšky přes 10 do 25 m demontáž</t>
  </si>
  <si>
    <t>1048696948</t>
  </si>
  <si>
    <t>1375,00</t>
  </si>
  <si>
    <t>44</t>
  </si>
  <si>
    <t>944511111</t>
  </si>
  <si>
    <t>Síť ochranná zavěšená na konstrukci lešení z textilie z umělých vláken montáž</t>
  </si>
  <si>
    <t>-1278622468</t>
  </si>
  <si>
    <t>45</t>
  </si>
  <si>
    <t>944511211</t>
  </si>
  <si>
    <t>Síť ochranná zavěšená na konstrukci lešení z textilie z umělých vláken příplatek k ceně za každý den použití</t>
  </si>
  <si>
    <t>-2008291428</t>
  </si>
  <si>
    <t>1375*60</t>
  </si>
  <si>
    <t>46</t>
  </si>
  <si>
    <t>944511811</t>
  </si>
  <si>
    <t>Síť ochranná zavěšená na konstrukci lešení z textilie z umělých vláken demontáž</t>
  </si>
  <si>
    <t>758679670</t>
  </si>
  <si>
    <t>47</t>
  </si>
  <si>
    <t>968062244</t>
  </si>
  <si>
    <t>Vybourání dřevěných rámů oken s křídly, dveřních zárubní, vrat, stěn, ostění nebo obkladů rámů oken s křídly jednoduchých, plochy do 1 m2</t>
  </si>
  <si>
    <t>887375801</t>
  </si>
  <si>
    <t>0,90*0,60</t>
  </si>
  <si>
    <t>48</t>
  </si>
  <si>
    <t>968062245</t>
  </si>
  <si>
    <t>Vybourání dřevěných rámů oken s křídly, dveřních zárubní, vrat, stěn, ostění nebo obkladů rámů oken s křídly jednoduchých, plochy do 2 m2</t>
  </si>
  <si>
    <t>1538392791</t>
  </si>
  <si>
    <t>0,90*1,20</t>
  </si>
  <si>
    <t>49</t>
  </si>
  <si>
    <t>968062246</t>
  </si>
  <si>
    <t>Vybourání dřevěných rámů oken s křídly, dveřních zárubní, vrat, stěn, ostění nebo obkladů rámů oken s křídly jednoduchých, plochy do 4 m2</t>
  </si>
  <si>
    <t>-1701936023</t>
  </si>
  <si>
    <t>2,05*1,20</t>
  </si>
  <si>
    <t>50</t>
  </si>
  <si>
    <t>968072455</t>
  </si>
  <si>
    <t>Vybourání kovových rámů oken s křídly, dveřních zárubní, vrat, stěn, ostění nebo obkladů dveřních zárubní, plochy do 2 m2</t>
  </si>
  <si>
    <t>223721311</t>
  </si>
  <si>
    <t>2,00*0,90</t>
  </si>
  <si>
    <t>2,00*0,80</t>
  </si>
  <si>
    <t>51</t>
  </si>
  <si>
    <t>968072456</t>
  </si>
  <si>
    <t>Vybourání kovových rámů oken s křídly, dveřních zárubní, vrat, stěn, ostění nebo obkladů dveřních zárubní, plochy přes 2 m2</t>
  </si>
  <si>
    <t>714048482</t>
  </si>
  <si>
    <t>3,075*2,45</t>
  </si>
  <si>
    <t>52</t>
  </si>
  <si>
    <t>978019341</t>
  </si>
  <si>
    <t>Otlučení vápenných nebo vápenocementových omítek vnějších ploch s vyškrabáním spar a s očištěním zdiva stupně členitosti 3 až 5, v rozsahu přes 20 do 30 %</t>
  </si>
  <si>
    <t>-1154526297</t>
  </si>
  <si>
    <t>53</t>
  </si>
  <si>
    <t>978019381</t>
  </si>
  <si>
    <t>Otlučení vápenných nebo vápenocementových omítek vnějších ploch s vyškrabáním spar a s očištěním zdiva stupně členitosti 3 až 5, v rozsahu přes 65 do 80 %</t>
  </si>
  <si>
    <t>-689248240</t>
  </si>
  <si>
    <t>54</t>
  </si>
  <si>
    <t>978059641</t>
  </si>
  <si>
    <t>Odsekání obkladů stěn včetně otlučení podkladní omítky až na zdivo z obkládaček vnějších, z jakýchkoliv materiálů, plochy přes 1 m2</t>
  </si>
  <si>
    <t>-1629868588</t>
  </si>
  <si>
    <t>55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</si>
  <si>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</si>
  <si>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</si>
  <si>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1986021938</t>
  </si>
  <si>
    <t>56</t>
  </si>
  <si>
    <t>993111111</t>
  </si>
  <si>
    <t>Dovoz a odvoz lešení včetně naložení a složení řadového, na vzdálenost do 10 km</t>
  </si>
  <si>
    <t>-1493359538</t>
  </si>
  <si>
    <t>997</t>
  </si>
  <si>
    <t>Přesun sutě</t>
  </si>
  <si>
    <t>57</t>
  </si>
  <si>
    <t>997013114</t>
  </si>
  <si>
    <t>Vnitrostaveništní doprava suti a vybouraných hmot vodorovně do 50 m s naložením základní pro budovy a haly výšky přes 12 do 15 m</t>
  </si>
  <si>
    <t>t</t>
  </si>
  <si>
    <t>-1830840184</t>
  </si>
  <si>
    <t>58</t>
  </si>
  <si>
    <t>997013501</t>
  </si>
  <si>
    <t>Odvoz suti a vybouraných hmot na skládku nebo meziskládku se složením, na vzdálenost do 1 km</t>
  </si>
  <si>
    <t>-748881130</t>
  </si>
  <si>
    <t>59</t>
  </si>
  <si>
    <t>997013509</t>
  </si>
  <si>
    <t>Odvoz suti a vybouraných hmot na skládku nebo meziskládku se složením, na vzdálenost Příplatek k ceně za každý další započatý 1 km přes 1 km</t>
  </si>
  <si>
    <t>-47119163</t>
  </si>
  <si>
    <t>30,377*9</t>
  </si>
  <si>
    <t>60</t>
  </si>
  <si>
    <t>997013631</t>
  </si>
  <si>
    <t>Poplatek za uložení stavebního odpadu na skládce (skládkovné) směsného stavebního a demoličního zatříděného do Katalogu odpadů pod kódem 17 09 04</t>
  </si>
  <si>
    <t>438721472</t>
  </si>
  <si>
    <t>998</t>
  </si>
  <si>
    <t>Přesun hmot</t>
  </si>
  <si>
    <t>61</t>
  </si>
  <si>
    <t>998011003</t>
  </si>
  <si>
    <t>Přesun hmot pro budovy občanské výstavby, bydlení, výrobu a služby s nosnou svislou konstrukcí zděnou z cihel, tvárnic nebo kamene vodorovná dopravní vzdálenost do 100 m základní pro budovy výšky přes 12 do 24 m</t>
  </si>
  <si>
    <t>205367964</t>
  </si>
  <si>
    <t>PSV</t>
  </si>
  <si>
    <t>Práce a dodávky PSV</t>
  </si>
  <si>
    <t>712</t>
  </si>
  <si>
    <t>Povlakové krytiny</t>
  </si>
  <si>
    <t>62</t>
  </si>
  <si>
    <t>712310931</t>
  </si>
  <si>
    <t>Provedení údržby povlakové krytiny střech plochých do 10° natěradly a tmely za studena stěrkovou hmotou s penetračním nátěrem, výztužnou tkaninou, hydroizolační stěrkou a ochranným posypem</t>
  </si>
  <si>
    <t>2065679405</t>
  </si>
  <si>
    <t>"Oprava stříšky u vstupu"</t>
  </si>
  <si>
    <t>2,50</t>
  </si>
  <si>
    <t>713</t>
  </si>
  <si>
    <t>Izolace tepelné</t>
  </si>
  <si>
    <t>63</t>
  </si>
  <si>
    <t>713111111</t>
  </si>
  <si>
    <t>Montáž tepelné izolace stropů rohožemi, pásy, dílci, deskami, bloky (izolační materiál ve specifikaci) vrchem bez překrytí lepenkou kladenými volně</t>
  </si>
  <si>
    <t>-1820756143</t>
  </si>
  <si>
    <t>"Strop zádveří"</t>
  </si>
  <si>
    <t>1,80</t>
  </si>
  <si>
    <t>64</t>
  </si>
  <si>
    <t>63152136</t>
  </si>
  <si>
    <t>pás tepelně izolační univerzální λ=0,034-0,035 tl 160mm</t>
  </si>
  <si>
    <t>442000882</t>
  </si>
  <si>
    <t>1,8*1,05 'Přepočtené koeficientem množství</t>
  </si>
  <si>
    <t>65</t>
  </si>
  <si>
    <t>713111128</t>
  </si>
  <si>
    <t>Montáž tepelné izolace stropů rohožemi, pásy, dílci, deskami, bloky (izolační materiál ve specifikaci) rovných spodem lepením celoplošně s mechanickým kotvením</t>
  </si>
  <si>
    <t>-175951269</t>
  </si>
  <si>
    <t>66</t>
  </si>
  <si>
    <t>6314201a</t>
  </si>
  <si>
    <t>deska tepelně izolační minerální kontaktních fasád podélné vlákno λ=0,035 tl 100mm</t>
  </si>
  <si>
    <t>1320352712</t>
  </si>
  <si>
    <t>"λ=0,035"</t>
  </si>
  <si>
    <t>81,76*1,05 'Přepočtené koeficientem množství</t>
  </si>
  <si>
    <t>67</t>
  </si>
  <si>
    <t>713121121</t>
  </si>
  <si>
    <t>Montáž tepelné izolace podlah rohožemi, pásy, deskami, dílci, bloky (izolační materiál ve specifikaci) kladenými volně dvouvrstvá</t>
  </si>
  <si>
    <t>-1947955760</t>
  </si>
  <si>
    <t>"ST1"</t>
  </si>
  <si>
    <t>236,00</t>
  </si>
  <si>
    <t>214,00</t>
  </si>
  <si>
    <t>10,00     "Zateplení stropu zádveří"</t>
  </si>
  <si>
    <t>68</t>
  </si>
  <si>
    <t>63166769</t>
  </si>
  <si>
    <t>pás tepelně izolační univerzální λ=0,036-0,037 tl 160mm</t>
  </si>
  <si>
    <t>155015302</t>
  </si>
  <si>
    <t>460*2,1 'Přepočtené koeficientem množství</t>
  </si>
  <si>
    <t>69</t>
  </si>
  <si>
    <t>713121131</t>
  </si>
  <si>
    <t>Montáž tepelné izolace podlah parotěsnými reflexními pásy, tloušťka izolace do 5 mm</t>
  </si>
  <si>
    <t>289609033</t>
  </si>
  <si>
    <t>50,00   "Vytažení na stěnu"</t>
  </si>
  <si>
    <t>70</t>
  </si>
  <si>
    <t>28329233</t>
  </si>
  <si>
    <t>fólie univerzální pro parotěsnou vrstvu s proměnlivou difúzní tloušťkou a UV stabilizací</t>
  </si>
  <si>
    <t>213468011</t>
  </si>
  <si>
    <t>500,00</t>
  </si>
  <si>
    <t>500*1,05 'Přepočtené koeficientem množství</t>
  </si>
  <si>
    <t>71</t>
  </si>
  <si>
    <t>713122124</t>
  </si>
  <si>
    <t>Izolace pro pochozí půdy nosný rošt z EPS trámců, osová vzdálenost trámů do 600 mm tloušťky 280 mm</t>
  </si>
  <si>
    <t>1996091395</t>
  </si>
  <si>
    <t>"Pochůzí rošt"</t>
  </si>
  <si>
    <t>(29,00+13,80)*1,20/2</t>
  </si>
  <si>
    <t>72</t>
  </si>
  <si>
    <t>713131243</t>
  </si>
  <si>
    <t>Montáž tepelné izolace stěn rohožemi, pásy, deskami, dílci, bloky (izolační materiál ve specifikaci) lepením celoplošně s mechanickým kotvením, tloušťky izolace přes 140 do 200 mm</t>
  </si>
  <si>
    <t>434576769</t>
  </si>
  <si>
    <t>"Zateplení stávajícího zádveří"</t>
  </si>
  <si>
    <t>73</t>
  </si>
  <si>
    <t>1614568945</t>
  </si>
  <si>
    <t>31,168*1,05 'Přepočtené koeficientem množství</t>
  </si>
  <si>
    <t>74</t>
  </si>
  <si>
    <t>714584921</t>
  </si>
  <si>
    <t>" λ=0,035"</t>
  </si>
  <si>
    <t>20,00</t>
  </si>
  <si>
    <t>20*1,05 'Přepočtené koeficientem množství</t>
  </si>
  <si>
    <t>75</t>
  </si>
  <si>
    <t>998713103</t>
  </si>
  <si>
    <t>Přesun hmot pro izolace tepelné stanovený z hmotnosti přesunovaného materiálu vodorovná dopravní vzdálenost do 50 m s užitím mechanizace v objektech výšky přes 12 m do 24 m</t>
  </si>
  <si>
    <t>1586676218</t>
  </si>
  <si>
    <t>741</t>
  </si>
  <si>
    <t>Elektroinstalace - silnoproud</t>
  </si>
  <si>
    <t>76</t>
  </si>
  <si>
    <t>741372821</t>
  </si>
  <si>
    <t>Demontáž svítidel bez zachování funkčnosti (do suti) průmyslových výbojkových venkovních na výložníku do 3 m</t>
  </si>
  <si>
    <t>-569085316</t>
  </si>
  <si>
    <t>2,00</t>
  </si>
  <si>
    <t>751</t>
  </si>
  <si>
    <t>Vzduchotechnika</t>
  </si>
  <si>
    <t>77</t>
  </si>
  <si>
    <t>751792004</t>
  </si>
  <si>
    <t>Montáž ostatních zařízení uložení pro klimatizační jednotky na stěnu konzol (2 ks)</t>
  </si>
  <si>
    <t>834535759</t>
  </si>
  <si>
    <t>"Výměna konzol pod klimatické jednotky"</t>
  </si>
  <si>
    <t>3,00</t>
  </si>
  <si>
    <t>78</t>
  </si>
  <si>
    <t>42990006</t>
  </si>
  <si>
    <t>konzole pevná nástěnná pro klimatizační jednotku, délka podpěry 620mm, nosnost konzoly 80kg</t>
  </si>
  <si>
    <t>-537562406</t>
  </si>
  <si>
    <t>3*2 'Přepočtené koeficientem množství</t>
  </si>
  <si>
    <t>79</t>
  </si>
  <si>
    <t>42990007</t>
  </si>
  <si>
    <t>kotevní sada pro upevnění konzol pro klimatizační jednotku</t>
  </si>
  <si>
    <t>sada</t>
  </si>
  <si>
    <t>-394191028</t>
  </si>
  <si>
    <t>80</t>
  </si>
  <si>
    <t>751792804</t>
  </si>
  <si>
    <t>Demontáž ostatních zařízení uložení klimatizační jednotky na stěnu konzol (2 ks)</t>
  </si>
  <si>
    <t>-293747268</t>
  </si>
  <si>
    <t>81</t>
  </si>
  <si>
    <t>998751101</t>
  </si>
  <si>
    <t>Přesun hmot pro vzduchotechniku stanovený z hmotnosti přesunovaného materiálu vodorovná dopravní vzdálenost do 100 m základní v objektech výšky do 12 m</t>
  </si>
  <si>
    <t>958832693</t>
  </si>
  <si>
    <t>762</t>
  </si>
  <si>
    <t>Konstrukce tesařské</t>
  </si>
  <si>
    <t>82</t>
  </si>
  <si>
    <t>762211120</t>
  </si>
  <si>
    <t>Montáž schodiště přímočarého bez podstupnic, šířka ramene do 1,00 m, stupně z prken</t>
  </si>
  <si>
    <t>1782633472</t>
  </si>
  <si>
    <t>"Schody na půdě"</t>
  </si>
  <si>
    <t>1,20</t>
  </si>
  <si>
    <t>83</t>
  </si>
  <si>
    <t>60722255</t>
  </si>
  <si>
    <t>deska dřevotřísková surová 2070x2800mm tl 22mm</t>
  </si>
  <si>
    <t>-1566845738</t>
  </si>
  <si>
    <t>3,50</t>
  </si>
  <si>
    <t>3,5*1,05 'Přepočtené koeficientem množství</t>
  </si>
  <si>
    <t>84</t>
  </si>
  <si>
    <t>762511244</t>
  </si>
  <si>
    <t>Podlahové konstrukce podkladové z dřevoštěpkových desek OSB jednovrstvých šroubovaných na sraz, tloušťky desky 18 mm</t>
  </si>
  <si>
    <t>-983330388</t>
  </si>
  <si>
    <t>(29,00+13,80)*1,20*2</t>
  </si>
  <si>
    <t>85</t>
  </si>
  <si>
    <t>998762103</t>
  </si>
  <si>
    <t>Přesun hmot pro konstrukce tesařské stanovený z hmotnosti přesunovaného materiálu vodorovná dopravní vzdálenost do 50 m základní v objektech výšky přes 12 do 24 m</t>
  </si>
  <si>
    <t>-202387250</t>
  </si>
  <si>
    <t>763</t>
  </si>
  <si>
    <t>Konstrukce suché výstavby</t>
  </si>
  <si>
    <t>86</t>
  </si>
  <si>
    <t>763112318</t>
  </si>
  <si>
    <t>Příčka mezibytová ze sádrokartonových desek s nosnou konstrukcí ze zdvojených ocelových profilů UW, CW dvojitě opláštěná deskami standardními A tl. 2 x 12,5 mm s dvojitou izolací, EI 60, příčka tl. 255 mm, profil 100, Rw do 65 dB</t>
  </si>
  <si>
    <t>440483303</t>
  </si>
  <si>
    <t>(1,45+1,45+1,35)*2,70</t>
  </si>
  <si>
    <t>-0,80*2,00</t>
  </si>
  <si>
    <t>87</t>
  </si>
  <si>
    <t>763131411</t>
  </si>
  <si>
    <t>Podhled ze sádrokartonových desek dvouvrstvá zavěšená spodní konstrukce z ocelových profilů CD, UD jednoduše opláštěná deskou standardní A, tl. 12,5 mm, bez izolace</t>
  </si>
  <si>
    <t>1315766539</t>
  </si>
  <si>
    <t>88</t>
  </si>
  <si>
    <t>998763303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</si>
  <si>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12 do 24 m</t>
  </si>
  <si>
    <t>1096241306</t>
  </si>
  <si>
    <t>764</t>
  </si>
  <si>
    <t>Konstrukce klempířské</t>
  </si>
  <si>
    <t>89</t>
  </si>
  <si>
    <t>764002851</t>
  </si>
  <si>
    <t>Demontáž klempířských konstrukcí oplechování parapetů do suti</t>
  </si>
  <si>
    <t>-110870946</t>
  </si>
  <si>
    <t>1,30*52</t>
  </si>
  <si>
    <t>0,70*3</t>
  </si>
  <si>
    <t>1,30*9</t>
  </si>
  <si>
    <t>1,90*2</t>
  </si>
  <si>
    <t>27,00</t>
  </si>
  <si>
    <t>90</t>
  </si>
  <si>
    <t>764004861</t>
  </si>
  <si>
    <t>Demontáž klempířských konstrukcí svodu do suti</t>
  </si>
  <si>
    <t>1368005197</t>
  </si>
  <si>
    <t>56,00</t>
  </si>
  <si>
    <t>91</t>
  </si>
  <si>
    <t>764011613</t>
  </si>
  <si>
    <t>Podkladní plech z pozinkovaného plechu s povrchovou úpravou rš 250 mm</t>
  </si>
  <si>
    <t>487373297</t>
  </si>
  <si>
    <t>4,50       "K06"</t>
  </si>
  <si>
    <t>3,00       "K07"</t>
  </si>
  <si>
    <t>92</t>
  </si>
  <si>
    <t>76401161R</t>
  </si>
  <si>
    <t>Podkladní plech z pozinkovaného plechu s povrchovou úpravou rš 460 mm</t>
  </si>
  <si>
    <t>1498681388</t>
  </si>
  <si>
    <t>22,00        "K05"</t>
  </si>
  <si>
    <t>63,00        "K15"</t>
  </si>
  <si>
    <t>93</t>
  </si>
  <si>
    <t>764214603</t>
  </si>
  <si>
    <t>Oplechování horních ploch zdí a nadezdívek (atik) z pozinkovaného plechu s povrchovou úpravou mechanicky kotvené rš 250 mm</t>
  </si>
  <si>
    <t>601384011</t>
  </si>
  <si>
    <t>4,50          "K06"</t>
  </si>
  <si>
    <t>3,00          "K07"</t>
  </si>
  <si>
    <t>94</t>
  </si>
  <si>
    <t>764214606</t>
  </si>
  <si>
    <t>Oplechování horních ploch zdí a nadezdívek (atik) z pozinkovaného plechu s povrchovou úpravou mechanicky kotvené rš 500 mm</t>
  </si>
  <si>
    <t>-606804982</t>
  </si>
  <si>
    <t>22,00          "K05"</t>
  </si>
  <si>
    <t>95</t>
  </si>
  <si>
    <t>76421660R</t>
  </si>
  <si>
    <t>Oplechování parapetů z pozinkovaného plechu s povrchovou úpravou rovných mechanicky kotvené, bez rohů rš 470 mm</t>
  </si>
  <si>
    <t>2060119079</t>
  </si>
  <si>
    <t>1,30*52,00           "K01"</t>
  </si>
  <si>
    <t>0,70*3,00             "K02"</t>
  </si>
  <si>
    <t>1,30*9,00              "K04"</t>
  </si>
  <si>
    <t>1,90*2,00              "K09"</t>
  </si>
  <si>
    <t>96</t>
  </si>
  <si>
    <t>7642166R2</t>
  </si>
  <si>
    <t>Oplechování parapetů z pozinkovaného plechu s povrchovou úpravou rovných mechanicky kotvené, bez rohů rš 590 mm</t>
  </si>
  <si>
    <t>-1183944774</t>
  </si>
  <si>
    <t>27,00        "K12"</t>
  </si>
  <si>
    <t>97</t>
  </si>
  <si>
    <t>764311604</t>
  </si>
  <si>
    <t>Lemování zdí z pozinkovaného plechu s povrchovou úpravou boční nebo horní rovné, střech s krytinou prejzovou nebo vlnitou rš 330 mm</t>
  </si>
  <si>
    <t>-264986405</t>
  </si>
  <si>
    <t>16,00     "K08"</t>
  </si>
  <si>
    <t>48,50     "K10"</t>
  </si>
  <si>
    <t>98</t>
  </si>
  <si>
    <t>764311606</t>
  </si>
  <si>
    <t>Lemování zdí z pozinkovaného plechu s povrchovou úpravou boční nebo horní rovné, střech s krytinou prejzovou nebo vlnitou rš 500 mm</t>
  </si>
  <si>
    <t>-1524084046</t>
  </si>
  <si>
    <t>63,00       "K15"</t>
  </si>
  <si>
    <t>99</t>
  </si>
  <si>
    <t>764511643</t>
  </si>
  <si>
    <t>Žlab podokapní z pozinkovaného plechu s povrchovou úpravou kotlík oválný (trychtýřový), rš žlabu/průměr svodu 330/120 mm</t>
  </si>
  <si>
    <t>-1335156840</t>
  </si>
  <si>
    <t>2,00       "K13"</t>
  </si>
  <si>
    <t>2,00       "K14"</t>
  </si>
  <si>
    <t>100</t>
  </si>
  <si>
    <t>764518623</t>
  </si>
  <si>
    <t>Svod z pozinkovaného plechu s upraveným povrchem včetně objímek, kolen a odskoků kruhový, průměru 120 mm</t>
  </si>
  <si>
    <t>11531037</t>
  </si>
  <si>
    <t>13,00*2        "K13"</t>
  </si>
  <si>
    <t>15,00*2        "K14"</t>
  </si>
  <si>
    <t>101</t>
  </si>
  <si>
    <t>998764103</t>
  </si>
  <si>
    <t>Přesun hmot pro konstrukce klempířské stanovený z hmotnosti přesunovaného materiálu vodorovná dopravní vzdálenost do 50 m základní v objektech výšky přes 12 do 24 m</t>
  </si>
  <si>
    <t>-870596220</t>
  </si>
  <si>
    <t>765</t>
  </si>
  <si>
    <t>Krytina skládaná</t>
  </si>
  <si>
    <t>102</t>
  </si>
  <si>
    <t>765211805</t>
  </si>
  <si>
    <t>Demontáž krytiny keramické na požárních zdech, římsách, atikách šířky do 40 cm drážkové se zvětralou maltou do suti</t>
  </si>
  <si>
    <t>-1538541525</t>
  </si>
  <si>
    <t>11,80</t>
  </si>
  <si>
    <t>766</t>
  </si>
  <si>
    <t>Konstrukce truhlářské</t>
  </si>
  <si>
    <t>103</t>
  </si>
  <si>
    <t>766622132</t>
  </si>
  <si>
    <t>Montáž oken plastových včetně montáže rámu plochy přes 1 m2 otevíravých do zdiva, výšky přes 1,5 do 2,5 m</t>
  </si>
  <si>
    <t>1626665149</t>
  </si>
  <si>
    <t>2,05*1,20          "O/02"</t>
  </si>
  <si>
    <t>104</t>
  </si>
  <si>
    <t>61140054</t>
  </si>
  <si>
    <t>okno plastové otevíravé/sklopné trojsklo přes plochu 1m2 v 1,5-2,5m</t>
  </si>
  <si>
    <t>1063718797</t>
  </si>
  <si>
    <t>105</t>
  </si>
  <si>
    <t>766622216</t>
  </si>
  <si>
    <t>Montáž oken plastových plochy do 1 m2 včetně montáže rámu otevíravých do zdiva</t>
  </si>
  <si>
    <t>317719380</t>
  </si>
  <si>
    <t>1,00       "O/01"</t>
  </si>
  <si>
    <t>1,00       "O/03"</t>
  </si>
  <si>
    <t>106</t>
  </si>
  <si>
    <t>61140050</t>
  </si>
  <si>
    <t>okno plastové otevíravé/sklopné trojsklo do plochy 1m2</t>
  </si>
  <si>
    <t>-1803240068</t>
  </si>
  <si>
    <t>0,90*1,20       "O/01"</t>
  </si>
  <si>
    <t>0,90*0,60       "O/03"</t>
  </si>
  <si>
    <t>107</t>
  </si>
  <si>
    <t>766660411</t>
  </si>
  <si>
    <t>Montáž vchodových dveří včetně rámu do zdiva jednokřídlových bez nadsvětlíku</t>
  </si>
  <si>
    <t>1467714638</t>
  </si>
  <si>
    <t>1,00        "D02"</t>
  </si>
  <si>
    <t>1,00        "D03"</t>
  </si>
  <si>
    <t>108</t>
  </si>
  <si>
    <t>61140504</t>
  </si>
  <si>
    <t>dveře jednokřídlé plastové bílé prosklené max rozměru otvoru 2,42m2 bezpečnostní třídy RC2</t>
  </si>
  <si>
    <t>-1369401990</t>
  </si>
  <si>
    <t>P</t>
  </si>
  <si>
    <t>Poznámka k položce:_x000D_
rám/zárubeň, kování a zámek v ceně</t>
  </si>
  <si>
    <t>2,00*0,90        "D02"</t>
  </si>
  <si>
    <t>109</t>
  </si>
  <si>
    <t>61173203</t>
  </si>
  <si>
    <t>dveře jednokřídlé dřevěné prosklené max rozměru otvoru 2,42m2 bezpečnostní třídy RC2</t>
  </si>
  <si>
    <t>-2076011238</t>
  </si>
  <si>
    <t>2,00*0,80         "D03"</t>
  </si>
  <si>
    <t>1,6*1,8 'Přepočtené koeficientem množství</t>
  </si>
  <si>
    <t>110</t>
  </si>
  <si>
    <t>766694116</t>
  </si>
  <si>
    <t>Montáž ostatních truhlářských konstrukcí parapetních desek dřevěných nebo plastových šířky do 300 mm</t>
  </si>
  <si>
    <t>-1274750839</t>
  </si>
  <si>
    <t>0,60</t>
  </si>
  <si>
    <t>111</t>
  </si>
  <si>
    <t>61140080</t>
  </si>
  <si>
    <t>parapet plastový vnitřní š 300mm</t>
  </si>
  <si>
    <t>-199103533</t>
  </si>
  <si>
    <t>112</t>
  </si>
  <si>
    <t>61144019</t>
  </si>
  <si>
    <t>koncovka k parapetu plastovému vnitřnímu 1 pár</t>
  </si>
  <si>
    <t>1149210268</t>
  </si>
  <si>
    <t>113</t>
  </si>
  <si>
    <t>998766101</t>
  </si>
  <si>
    <t>Přesun hmot pro konstrukce truhlářské stanovený z hmotnosti přesunovaného materiálu vodorovná dopravní vzdálenost do 50 m základní v objektech výšky do 6 m</t>
  </si>
  <si>
    <t>742801541</t>
  </si>
  <si>
    <t>767</t>
  </si>
  <si>
    <t>Konstrukce zámečnické</t>
  </si>
  <si>
    <t>114</t>
  </si>
  <si>
    <t>767640114</t>
  </si>
  <si>
    <t>Montáž dveří ocelových nebo hliníkových vchodových jednokřídlových s pevným bočním dílem a nadsvětlíkem</t>
  </si>
  <si>
    <t>-956207741</t>
  </si>
  <si>
    <t>1,00             "D01"</t>
  </si>
  <si>
    <t>115</t>
  </si>
  <si>
    <t>55341335</t>
  </si>
  <si>
    <t>dveře dvoukřídlé Al prosklené max rozměru otvoru 4,84m2 bezpečnostní třídy RC2</t>
  </si>
  <si>
    <t>-381982018</t>
  </si>
  <si>
    <t>116</t>
  </si>
  <si>
    <t>767661811</t>
  </si>
  <si>
    <t>Demontáž mříží pevných nebo otevíravých</t>
  </si>
  <si>
    <t>-1782011542</t>
  </si>
  <si>
    <t>0,80*0,50*4</t>
  </si>
  <si>
    <t>117</t>
  </si>
  <si>
    <t>767893115</t>
  </si>
  <si>
    <t>Montáž stříšek nad venkovními vstupy z kovových profilů kotvených k nosné konstrukci pomocí závěsů, výplň ze skla rovná, šířky do 1,50 m</t>
  </si>
  <si>
    <t>204809575</t>
  </si>
  <si>
    <t>1,00         "Z01"</t>
  </si>
  <si>
    <t>2,00         "Z02"</t>
  </si>
  <si>
    <t>118</t>
  </si>
  <si>
    <t>RMAT0001</t>
  </si>
  <si>
    <t>stříška vchodová 1000x800mm</t>
  </si>
  <si>
    <t>1530763672</t>
  </si>
  <si>
    <t>119</t>
  </si>
  <si>
    <t>RMAT0002</t>
  </si>
  <si>
    <t>stříška vchodová 1000x600mm</t>
  </si>
  <si>
    <t>-947995175</t>
  </si>
  <si>
    <t>120</t>
  </si>
  <si>
    <t>76799500R</t>
  </si>
  <si>
    <t>Úprava osazení skříně plynoměru</t>
  </si>
  <si>
    <t>1774436384</t>
  </si>
  <si>
    <t>121</t>
  </si>
  <si>
    <t>767995101</t>
  </si>
  <si>
    <t>Montáž ostatních atypických zámečnických konstrukcí hmotnosti do 1 kg</t>
  </si>
  <si>
    <t>kg</t>
  </si>
  <si>
    <t>555707618</t>
  </si>
  <si>
    <t>"prodloužení konzol plynového vedení"</t>
  </si>
  <si>
    <t>122</t>
  </si>
  <si>
    <t>13010616</t>
  </si>
  <si>
    <t>ocel profilová jakost S235JR (11 375) průřezu T 35x35x4,5mm</t>
  </si>
  <si>
    <t>619245699</t>
  </si>
  <si>
    <t>Poznámka k položce:_x000D_
Hmotnost: 2,50 kg/m</t>
  </si>
  <si>
    <t>0,00233*25*0,35</t>
  </si>
  <si>
    <t>123</t>
  </si>
  <si>
    <t>767996701</t>
  </si>
  <si>
    <t>Demontáž ostatních zámečnických konstrukcí řezáním o hmotnosti jednotlivých dílů do 50 kg</t>
  </si>
  <si>
    <t>1478911729</t>
  </si>
  <si>
    <t>"Odtsranění ocelové konstrukce"</t>
  </si>
  <si>
    <t>7,00</t>
  </si>
  <si>
    <t>124</t>
  </si>
  <si>
    <t>767996702</t>
  </si>
  <si>
    <t>Demontáž ostatních zámečnických konstrukcí řezáním o hmotnosti jednotlivých dílů přes 50 do 100 kg</t>
  </si>
  <si>
    <t>-1539527592</t>
  </si>
  <si>
    <t>"Poznámka č. 7"</t>
  </si>
  <si>
    <t>"Odtsranění zbytku přístřešku"</t>
  </si>
  <si>
    <t>200,00</t>
  </si>
  <si>
    <t>125</t>
  </si>
  <si>
    <t>998767101</t>
  </si>
  <si>
    <t>Přesun hmot pro zámečnické konstrukce stanovený z hmotnosti přesunovaného materiálu vodorovná dopravní vzdálenost do 50 m základní v objektech výšky do 6 m</t>
  </si>
  <si>
    <t>-1380184810</t>
  </si>
  <si>
    <t>782</t>
  </si>
  <si>
    <t>Dokončovací práce - obklady z kamene</t>
  </si>
  <si>
    <t>126</t>
  </si>
  <si>
    <t>78251111R</t>
  </si>
  <si>
    <t>Montáž obkladu ostění z desek z měkkého kamene na antikorozní trny</t>
  </si>
  <si>
    <t>-1060409187</t>
  </si>
  <si>
    <t>4,00         "Krycí deska soklu a desky parapetu"</t>
  </si>
  <si>
    <t>127</t>
  </si>
  <si>
    <t>58381913</t>
  </si>
  <si>
    <t>deska dlažební smirkovaná pískovec tl 40mm</t>
  </si>
  <si>
    <t>-1892209879</t>
  </si>
  <si>
    <t>22,5*1,05 'Přepočtené koeficientem množství</t>
  </si>
  <si>
    <t>128</t>
  </si>
  <si>
    <t>998782101</t>
  </si>
  <si>
    <t>Přesun hmot pro obklady kamenné stanovený z hmotnosti přesunovaného materiálu vodorovná dopravní vzdálenost do 50 m základní v objektech výšky do 6 m</t>
  </si>
  <si>
    <t>2011901973</t>
  </si>
  <si>
    <t>784</t>
  </si>
  <si>
    <t>Dokončovací práce - malby a tapety</t>
  </si>
  <si>
    <t>129</t>
  </si>
  <si>
    <t>784181101</t>
  </si>
  <si>
    <t>Penetrace podkladu jednonásobná základní akrylátová bezbarvá v místnostech výšky do 3,80 m</t>
  </si>
  <si>
    <t>-405388656</t>
  </si>
  <si>
    <t>"Zádveří na půdě"</t>
  </si>
  <si>
    <t>(1,45+1,45+1,81)*2,50</t>
  </si>
  <si>
    <t>(1,20+1,35+1,20)*2,50</t>
  </si>
  <si>
    <t>"Strop"</t>
  </si>
  <si>
    <t>"Stěny"</t>
  </si>
  <si>
    <t>130</t>
  </si>
  <si>
    <t>784221101</t>
  </si>
  <si>
    <t>Malby z malířských směsí otěruvzdorných za sucha dvojnásobné, bílé za sucha otěruvzdorné dobře v místnostech výšky do 3,80 m</t>
  </si>
  <si>
    <t>-594276131</t>
  </si>
  <si>
    <t>786</t>
  </si>
  <si>
    <t>Dokončovací práce - čalounické úpravy</t>
  </si>
  <si>
    <t>131</t>
  </si>
  <si>
    <t>786623021</t>
  </si>
  <si>
    <t>Montáž fasádních žaluzií před okenní nebo dveřní otvor ovládaných motorem, včetně krycího plechu a vodících profilů, plochy do 4 m2</t>
  </si>
  <si>
    <t>1825807155</t>
  </si>
  <si>
    <t>132</t>
  </si>
  <si>
    <t>55342571</t>
  </si>
  <si>
    <t>plech krycí Al pro žaluzie Z-90 tl 1,5mm lakovaný včetně bočnic a držáků plochy do 2,5m2 šířky do 2,0m</t>
  </si>
  <si>
    <t>-1510214058</t>
  </si>
  <si>
    <t>133</t>
  </si>
  <si>
    <t>28376751</t>
  </si>
  <si>
    <t>pouzdro pro skrytý vodící profil žaluzie včetně příslušenství</t>
  </si>
  <si>
    <t>-1211236409</t>
  </si>
  <si>
    <t>Poznámka k položce:_x000D_
příslušenství=2 ks držáků</t>
  </si>
  <si>
    <t>19,00*2*2,10</t>
  </si>
  <si>
    <t>134</t>
  </si>
  <si>
    <t>55342546</t>
  </si>
  <si>
    <t>žaluzie Z-90 fasádní ovládaná základním motorem příslušenství plochy do 2,5m2</t>
  </si>
  <si>
    <t>-175517739</t>
  </si>
  <si>
    <t>Poznámka k položce:_x000D_
příslušenství = krycí Al plech, vodící Al profil včetně držáků</t>
  </si>
  <si>
    <t>135</t>
  </si>
  <si>
    <t>998786102</t>
  </si>
  <si>
    <t>Přesun hmot pro stínění a čalounické úpravy stanovený z hmotnosti přesunovaného materiálu vodorovná dopravní vzdálenost do 50 m základní v objektech výšky (hloubky) přes 6 do 12 m</t>
  </si>
  <si>
    <t>528767622</t>
  </si>
  <si>
    <t>HZS</t>
  </si>
  <si>
    <t>Hodinové zúčtovací sazby</t>
  </si>
  <si>
    <t>136</t>
  </si>
  <si>
    <t>HZS3112</t>
  </si>
  <si>
    <t>Hodinové zúčtovací sazby montáží technologických zařízení při externích montážích montér potrubí odborný</t>
  </si>
  <si>
    <t>hod</t>
  </si>
  <si>
    <t>512</t>
  </si>
  <si>
    <t>-585325122</t>
  </si>
  <si>
    <t>"Odpojení a napojení plynového vedení"</t>
  </si>
  <si>
    <t>8,00</t>
  </si>
  <si>
    <t>VRN</t>
  </si>
  <si>
    <t>Vedlejší rozpočtové náklady</t>
  </si>
  <si>
    <t>VRN3</t>
  </si>
  <si>
    <t>Zařízení staveniště</t>
  </si>
  <si>
    <t>137</t>
  </si>
  <si>
    <t>030001000</t>
  </si>
  <si>
    <t>%</t>
  </si>
  <si>
    <t>1024</t>
  </si>
  <si>
    <t>557463082</t>
  </si>
  <si>
    <t>138</t>
  </si>
  <si>
    <t>031303000</t>
  </si>
  <si>
    <t>Náklady na zábor</t>
  </si>
  <si>
    <t>soubor</t>
  </si>
  <si>
    <t>642469111</t>
  </si>
  <si>
    <t>139</t>
  </si>
  <si>
    <t>034203000</t>
  </si>
  <si>
    <t>Opatření na ochranu pozemků sousedních se staveništěm</t>
  </si>
  <si>
    <t>-473423477</t>
  </si>
  <si>
    <t>VRN4</t>
  </si>
  <si>
    <t>Inženýrská činnost</t>
  </si>
  <si>
    <t>140</t>
  </si>
  <si>
    <t>043002000</t>
  </si>
  <si>
    <t>Zkoušky a ostatní měření</t>
  </si>
  <si>
    <t>-203501040</t>
  </si>
  <si>
    <t>"Tahová zkouška kotev pro celý objekt"</t>
  </si>
  <si>
    <t>D.1.4 - Zařízení silnoproudé elektrotechniky a ochrana před bleskem</t>
  </si>
  <si>
    <t>Sohlich Lubomír SEIKOM</t>
  </si>
  <si>
    <t>M - Práce a dodávky M</t>
  </si>
  <si>
    <t xml:space="preserve">    21-M - Elektromontáže</t>
  </si>
  <si>
    <t>Práce a dodávky M</t>
  </si>
  <si>
    <t>21-M</t>
  </si>
  <si>
    <t>Elektromontáže</t>
  </si>
  <si>
    <t>21004002R</t>
  </si>
  <si>
    <t>-936290464</t>
  </si>
  <si>
    <t>D.1.4.2 - Vytápění</t>
  </si>
  <si>
    <t>Město Konice, Masarykovo nám. 27, 79852 Konice</t>
  </si>
  <si>
    <t>Tomáš Samohýl a.t., Nerudova 2421/47, Přerov 75002</t>
  </si>
  <si>
    <t>95 - Stavební přípomoci</t>
  </si>
  <si>
    <t>713 - Izolace tepelné</t>
  </si>
  <si>
    <t>721 - Vnitřní kanalizace</t>
  </si>
  <si>
    <t>722 - Vnitřní vodovod</t>
  </si>
  <si>
    <t>723 - Vnitřní plynovod</t>
  </si>
  <si>
    <t>731 - Kotelny</t>
  </si>
  <si>
    <t>732 - Strojovny</t>
  </si>
  <si>
    <t>733 - Rozvod potrubí</t>
  </si>
  <si>
    <t>734 - Armatury</t>
  </si>
  <si>
    <t>767 - Konstrukce zámečnické</t>
  </si>
  <si>
    <t>783 - Nátěry</t>
  </si>
  <si>
    <t>798 - Ostatní dodávky</t>
  </si>
  <si>
    <t>Stavební přípomoci</t>
  </si>
  <si>
    <t>951</t>
  </si>
  <si>
    <t>Hodinová zúčtovací sazba, práce v tarifní třídě 6.Cena za kompletní dodávku a realizaci potřebných pomocných stavebních prací související s realizací tohoto projektu. Zejména zhotovení prostupů přes stěny, příčky, stropy nebo jiné stavební konstrukce, osazení chrániček, zapravení prostupů po montáži rozvodů, vrtání otvorů pro kotvy a hmoždiny,vyřezání drážek ve stěnách a jejich následné zapravení, oprava omítek , bělninových obkladů, povrchů podlah, podhledů v dotčených místech,  potrubními trasami.</t>
  </si>
  <si>
    <t>713463131</t>
  </si>
  <si>
    <t>Montáž izolace tepelné potrubí potrubními pouzdry bez úpravy slepenými 1x tl izolace do 25 mm</t>
  </si>
  <si>
    <t>713463135</t>
  </si>
  <si>
    <t>Montáž izolace tepelné ohybů potrubními pouzdry bez úpravy slepenými 1x tl izolace do 25 mm</t>
  </si>
  <si>
    <t>713463311</t>
  </si>
  <si>
    <t>Montáž izolace tepelné potrubí potrubními pouzdry s Al fólií s přesahem Al páskou 1x D do 50 mm</t>
  </si>
  <si>
    <t>713463315</t>
  </si>
  <si>
    <t>Montáž izolace tepelné ohybů potrubními pouzdry s Al fólií s přesahem Al páskou 1x D do 50 mm</t>
  </si>
  <si>
    <t>713-1</t>
  </si>
  <si>
    <t>Termoizolační trubice z pěnového polyetylenu s uzavřenou buněčnou strukturou. Nelaminované provedení s podélným nářezem. Vnitřní průměr 25 mm, tloušťka stěny 9mm (2m)</t>
  </si>
  <si>
    <t>713-2</t>
  </si>
  <si>
    <t>Potrubní pouzdro řezané s polepem ze zesílené AL fólie 28/30 (3/4")</t>
  </si>
  <si>
    <t>713-3</t>
  </si>
  <si>
    <t>Potrubní pouzdro řezané s polepem ze zesílené AL fólie 35/30 (1")</t>
  </si>
  <si>
    <t>713-4</t>
  </si>
  <si>
    <t>Potrubní pouzdro řezané s polepem ze zesílené AL fólie 42/40 (5/4")</t>
  </si>
  <si>
    <t>713-5</t>
  </si>
  <si>
    <t>Potrubní pouzdro řezané s polepem ze zesílené AL fólie 48/40 (6/4")</t>
  </si>
  <si>
    <t>713-6</t>
  </si>
  <si>
    <t>Potrubní pouzdro řezané s polepem ze zesílené AL fólie 54/40 (2")</t>
  </si>
  <si>
    <t>Poznámka k položce:_x000D_
Součet</t>
  </si>
  <si>
    <t>998713201</t>
  </si>
  <si>
    <t>Přesun hmot procentní pro izolace tepelné v objektech v do 6 m</t>
  </si>
  <si>
    <t>721</t>
  </si>
  <si>
    <t>Vnitřní kanalizace</t>
  </si>
  <si>
    <t>721174041</t>
  </si>
  <si>
    <t>Potrubí kanalizační z PP připojovací DN 32</t>
  </si>
  <si>
    <t>721178103</t>
  </si>
  <si>
    <t>Čerpadlo kondenzátu</t>
  </si>
  <si>
    <t>ks</t>
  </si>
  <si>
    <t>721178126</t>
  </si>
  <si>
    <t>Napojení kondenzátu na stávající odpad</t>
  </si>
  <si>
    <t>sou</t>
  </si>
  <si>
    <t>721194103</t>
  </si>
  <si>
    <t>Vyvedení a upevnění odpadních výpustek DN 32</t>
  </si>
  <si>
    <t>721-1</t>
  </si>
  <si>
    <t>Zápachová uzávěrka DN 40, PP vodorovný odtok, kondenzační</t>
  </si>
  <si>
    <t>721-2</t>
  </si>
  <si>
    <t>Montáž kanalizace (položka 721-1 až 721-1)</t>
  </si>
  <si>
    <t>721290111</t>
  </si>
  <si>
    <t>Zkouška těsnosti potrubí kanalizace vodou DN do 125</t>
  </si>
  <si>
    <t>998721201</t>
  </si>
  <si>
    <t>Přesun hmot procentní pro vnitřní kanalizaci v objektech v do 6 m</t>
  </si>
  <si>
    <t>722</t>
  </si>
  <si>
    <t>Vnitřní vodovod</t>
  </si>
  <si>
    <t>722175003</t>
  </si>
  <si>
    <t>Potrubí vodovodní plastové PP-RCT svar polyfúze D 25x3,5 mm</t>
  </si>
  <si>
    <t>722182001</t>
  </si>
  <si>
    <t>Napojení na stávající vodoinstalaci</t>
  </si>
  <si>
    <t>722232123</t>
  </si>
  <si>
    <t>Kohout kulový přímý G 3/4" PN 42 do 185°C plnoprůtokový vnitřní závit</t>
  </si>
  <si>
    <t>722239102</t>
  </si>
  <si>
    <t>Montáž armatur vodovodních se dvěma závity G 3/4"</t>
  </si>
  <si>
    <t>998722201</t>
  </si>
  <si>
    <t>Přesun hmot procentní pro vnitřní vodovod v objektech v do 6 m</t>
  </si>
  <si>
    <t>723</t>
  </si>
  <si>
    <t>Vnitřní plynovod</t>
  </si>
  <si>
    <t>723150304</t>
  </si>
  <si>
    <t>Potrubí ocelové hladké černé bezešvé spojované svařováním tvářené za tepla D 31,8x2,6 mm</t>
  </si>
  <si>
    <t>723150312</t>
  </si>
  <si>
    <t>Potrubí ocelové hladké černé bezešvé spojované svařováním tvářené za tepla D 57x3,2 mm</t>
  </si>
  <si>
    <t>723150313</t>
  </si>
  <si>
    <t>Potrubí ocelové hladké černé bezešvé spojované svařováním tvářené za tepla D 76x3,2 mm</t>
  </si>
  <si>
    <t>723231172</t>
  </si>
  <si>
    <t>Kohout kulový přímý G 1/2" PN 42 do 185°C plnoprůtokový vnitřní závit těžká řada</t>
  </si>
  <si>
    <t>723231174</t>
  </si>
  <si>
    <t>Kohout kulový přímý G 1" PN 42 do 185°C plnoprůtokový vnitřní závit těžká řada</t>
  </si>
  <si>
    <t>723231167</t>
  </si>
  <si>
    <t>Kohout kulový přímý G 2" PN 42 do 185°C plnoprůtokový vnitřní závit těžká řada</t>
  </si>
  <si>
    <t>723233003</t>
  </si>
  <si>
    <t>Filtr plynový závitový G 1" PN 6 do 80°C těleso hliník</t>
  </si>
  <si>
    <t>723-1</t>
  </si>
  <si>
    <t>Havarijní plynový ventil nízkotlaký DN 50, 230V, NC – bez proudu uzavřeno</t>
  </si>
  <si>
    <t>723-2</t>
  </si>
  <si>
    <t>Skříňka pro havarijní ventil BAP</t>
  </si>
  <si>
    <t>723-3</t>
  </si>
  <si>
    <t>Montáž vnitřního plynovodu (položka 723-1 až 723-2)</t>
  </si>
  <si>
    <t>723221304</t>
  </si>
  <si>
    <t>Ventil vzorkovací přímý G 1/2" PN 5 s vnitřním závitem</t>
  </si>
  <si>
    <t>734421102</t>
  </si>
  <si>
    <t>Tlakoměr s pevným stonkem a zpětnou klapkou tlak 0-16 bar průměr 63 mm spodní připojení</t>
  </si>
  <si>
    <t>734424101</t>
  </si>
  <si>
    <t>Kondenzační smyčka k přivaření zahnutá PN 250 do 300°C</t>
  </si>
  <si>
    <t>734424912</t>
  </si>
  <si>
    <t>Příslušenství tlakoměrů kohout čepový PN 25 do 50°C s nátrubkovou přípojkou M 20x1,5 mm</t>
  </si>
  <si>
    <t>734494213</t>
  </si>
  <si>
    <t>Návarek s trubkovým závitem G 1/2</t>
  </si>
  <si>
    <t>723229102</t>
  </si>
  <si>
    <t>Montáž armatur plynovodních s jedním závitem G 1/2" ostatní typ</t>
  </si>
  <si>
    <t>723239101</t>
  </si>
  <si>
    <t>Montáž armatur plynovodních se dvěma závity G 1/2" ostatní typ</t>
  </si>
  <si>
    <t>723239103</t>
  </si>
  <si>
    <t>Montáž armatur plynovodních se dvěma závity G 1" ostatní typ</t>
  </si>
  <si>
    <t>723239106</t>
  </si>
  <si>
    <t>Montáž armatur plynovodních se dvěma závity G 2" ostatní typ</t>
  </si>
  <si>
    <t>723190917</t>
  </si>
  <si>
    <t>Navaření odbočky na potrubí plynovodní DN 50</t>
  </si>
  <si>
    <t>723150369</t>
  </si>
  <si>
    <t>Chránička D 89x3,6 mm</t>
  </si>
  <si>
    <t>723190907</t>
  </si>
  <si>
    <t>Zkouška těsnosti potrubí plynovodního</t>
  </si>
  <si>
    <t>723150803</t>
  </si>
  <si>
    <t>Demontáž potrubí ocelové hladké svařované D přes 44,5 do 76</t>
  </si>
  <si>
    <t>723-4</t>
  </si>
  <si>
    <t>Montáž a úprava původního potrubí ocelové hladké svařované D přes 44,5 do 76</t>
  </si>
  <si>
    <t>580506322</t>
  </si>
  <si>
    <t>Odvzdušnění plynovodu DN do 80 dl přes 20 do 100 m</t>
  </si>
  <si>
    <t>580506302</t>
  </si>
  <si>
    <t>Kontrola plynovodu před natlakováním DN do 80 dl přes 20 do 100 m při tlakové zkoušce</t>
  </si>
  <si>
    <t>580506311</t>
  </si>
  <si>
    <t>Tlakování plynovodu DN do 80 dl přes 20 do 100 m při tlakové zkoušce</t>
  </si>
  <si>
    <t>580506320</t>
  </si>
  <si>
    <t>Provedení tlakové zkoušky plynovodu nízkotlakého</t>
  </si>
  <si>
    <t>723160339</t>
  </si>
  <si>
    <t>Revizní zpráva plynoinstalace</t>
  </si>
  <si>
    <t>998723201</t>
  </si>
  <si>
    <t>Přesun hmot procentní pro vnitřní plynovod v objektech v do 6 m</t>
  </si>
  <si>
    <t>731</t>
  </si>
  <si>
    <t>Kotelny</t>
  </si>
  <si>
    <t>731244009</t>
  </si>
  <si>
    <t>Kotel ocelový závěsný na plyn kondenzační o výkonu 6,8-49,8 kW pro vytápění</t>
  </si>
  <si>
    <t>731244494</t>
  </si>
  <si>
    <t>Montáž kotle ocelového závěsného na plyn kondenzačního o výkonu přes 28 do 50 kW</t>
  </si>
  <si>
    <t>731-1</t>
  </si>
  <si>
    <t>Komínová vložka DN 110</t>
  </si>
  <si>
    <t>731-2</t>
  </si>
  <si>
    <t>Kaskádový kouřovod pro kotle do 100kW, vč. příruby na kotle</t>
  </si>
  <si>
    <t>734-3</t>
  </si>
  <si>
    <t>Odkalovač nečistot s magnetickou vložkou 6/4" - závitový, včetně vypouštěcího kohoutu, síto z nerezové oceli AISI 304, magnet z AlNiCo</t>
  </si>
  <si>
    <t>734-4</t>
  </si>
  <si>
    <t>Tvarovaná izolace pro odkalovač nečistot 6/4”</t>
  </si>
  <si>
    <t>734-5</t>
  </si>
  <si>
    <t>Termohydraulický oddělovač - anuloid do cca 116kW (do 5m3/h při dt 20K), vč. izolace a konzol</t>
  </si>
  <si>
    <t>734-6</t>
  </si>
  <si>
    <t>Neutralizační box, vč. 4kg neutralizačního granulátu do 100kW/rok</t>
  </si>
  <si>
    <t>734-7</t>
  </si>
  <si>
    <t>Regulace kotelny - expresní spínací modul pro 1 okruh MM 100</t>
  </si>
  <si>
    <t>734-8</t>
  </si>
  <si>
    <t>Montáž kotelny (položka 731-1 až 731-7)</t>
  </si>
  <si>
    <t>731411153</t>
  </si>
  <si>
    <t>Revizní zpráva spalinové cesty</t>
  </si>
  <si>
    <t>731289112</t>
  </si>
  <si>
    <t>Upravená voda - inhibitor</t>
  </si>
  <si>
    <t>998731201</t>
  </si>
  <si>
    <t>Přesun hmot procentní pro kotelny v objektech v do 6 m</t>
  </si>
  <si>
    <t>732</t>
  </si>
  <si>
    <t>Strojovny</t>
  </si>
  <si>
    <t>732-1</t>
  </si>
  <si>
    <t>Rozdělovač kombinovaný modulární 5 okruhový, připojení DN 50, dl. 2550mm</t>
  </si>
  <si>
    <t>732-2</t>
  </si>
  <si>
    <t>Stavitelný stojan l=450-680mm, m=4kg</t>
  </si>
  <si>
    <t>732-3</t>
  </si>
  <si>
    <t>Tepelná PUR izolace, ALU folie</t>
  </si>
  <si>
    <t>142</t>
  </si>
  <si>
    <t>732-4</t>
  </si>
  <si>
    <t>Montáž strojovny (položka č. 732-1 až č. 732-3)</t>
  </si>
  <si>
    <t>144</t>
  </si>
  <si>
    <t>732199100</t>
  </si>
  <si>
    <t>Montáž orientačních štítků</t>
  </si>
  <si>
    <t>146</t>
  </si>
  <si>
    <t>732331611</t>
  </si>
  <si>
    <t>Nádoba tlaková expanzní s membránou závitové připojení PN 0,4 o objemu 8 l</t>
  </si>
  <si>
    <t>148</t>
  </si>
  <si>
    <t>732331626</t>
  </si>
  <si>
    <t>Nádoba tlaková expanzní s membránou závitové připojení PN 0,6 o objemu 500 l</t>
  </si>
  <si>
    <t>150</t>
  </si>
  <si>
    <t>732331771</t>
  </si>
  <si>
    <t>Příslušenství k expanzním nádobám souprava s upínací páskou</t>
  </si>
  <si>
    <t>152</t>
  </si>
  <si>
    <t>732331777</t>
  </si>
  <si>
    <t>Příslušenství k expanzním nádobám bezpečnostní uzávěr G 3/4 k měření tlaku</t>
  </si>
  <si>
    <t>154</t>
  </si>
  <si>
    <t>732331778</t>
  </si>
  <si>
    <t>Příslušenství k expanzním nádobám bezpečnostní uzávěr G 1 k měření tlaku</t>
  </si>
  <si>
    <t>156</t>
  </si>
  <si>
    <t>732-5</t>
  </si>
  <si>
    <t>Podtlakové odplyňovací zařízení s integrovaným doplňováním vody, objem soustavy 3000 l</t>
  </si>
  <si>
    <t>158</t>
  </si>
  <si>
    <t>732-6</t>
  </si>
  <si>
    <t>Uvedení do provozu</t>
  </si>
  <si>
    <t>160</t>
  </si>
  <si>
    <t>732-7</t>
  </si>
  <si>
    <t>Montáž strojovny (položka č. 732-5 až č. 732-6)</t>
  </si>
  <si>
    <t>162</t>
  </si>
  <si>
    <t>732-8</t>
  </si>
  <si>
    <t>Čerpadlo teplovodní mokroběžné závitové oběhové DN 25, PN 10 pro vytápění; 1,2 m3/h; H=4,5m; 3-34W; 0.04-0.32A; 1x230V; 2.17kg</t>
  </si>
  <si>
    <t>164</t>
  </si>
  <si>
    <t>732-9</t>
  </si>
  <si>
    <t>Čerpadlo teplovodní mokroběžné závitové oběhové DN 32, PN 10 pro vytápění; 2,4 m3/h; H=8m; 9-136W; 0.09-1.19A; 1x230V; 6.00kg</t>
  </si>
  <si>
    <t>166</t>
  </si>
  <si>
    <t>732429212</t>
  </si>
  <si>
    <t>Montáž čerpadla oběhového mokroběžného závitového DN 25</t>
  </si>
  <si>
    <t>168</t>
  </si>
  <si>
    <t>732429215</t>
  </si>
  <si>
    <t>Montáž čerpadla oběhového mokroběžného závitového DN 32</t>
  </si>
  <si>
    <t>170</t>
  </si>
  <si>
    <t>732-10</t>
  </si>
  <si>
    <t>Oddělovací člen s kontaktním vodoměrem pro přímé doplňování z rozvodu pitné vody do topných soustav a  soustav chladicí vody.  Šířka (mm): 293; Výška (mm): 230; Hmotnost (kg): 1,7; DN připojení: R 1/2, R 1/2</t>
  </si>
  <si>
    <t>172</t>
  </si>
  <si>
    <t>732-11</t>
  </si>
  <si>
    <t>Elektronický vodoměr pro kontrolu zbývající kapacity změkčovací armatury Fillsoft a kontrolu doplňovaného Alternativně měření vodivosti demineralizované vody.</t>
  </si>
  <si>
    <t>174</t>
  </si>
  <si>
    <t>732-12</t>
  </si>
  <si>
    <t>Pouzdro pro změkčovací nebo demineralizační patronu. Šířka (mm): 260; Výška (mm): 600; Hmotnost (kg): 1,5; DN připojení: Rp 1/2 / Rp 1/2</t>
  </si>
  <si>
    <t>176</t>
  </si>
  <si>
    <t>732-13</t>
  </si>
  <si>
    <t>Katexová patrona pro změkčovací zařízení. Kapacita cca 6000 l/°dH, např. cca 600 l při 10°dH. Šířka (mm): 76; Výška (mm): 514; Hmotnost (kg): 1,5; Barva: zelená</t>
  </si>
  <si>
    <t>178</t>
  </si>
  <si>
    <t>732-14</t>
  </si>
  <si>
    <t>Elektronický měřič spotřeby tepla - kalorimetr DN 20; 2,5 m3/h jmenovitý průtok, 130 mm</t>
  </si>
  <si>
    <t>180</t>
  </si>
  <si>
    <t>732-15</t>
  </si>
  <si>
    <t>Elektronický měřič spotřeby tepla - kalorimetr DN 25; 3,5 m3/h jmenovitý průtok, 260 mm</t>
  </si>
  <si>
    <t>182</t>
  </si>
  <si>
    <t>732-16</t>
  </si>
  <si>
    <t>Elektronický měřič spotřeby tepla - kalorimetr DN 32;  6,0 m3/h jmenovitý průtok, 260 mm</t>
  </si>
  <si>
    <t>184</t>
  </si>
  <si>
    <t>732-17</t>
  </si>
  <si>
    <t>Elektronický měřič spotřeby tepla - kalorimetr DN 40;  10,0 m3/h jmenovitý průtok, 300 mm</t>
  </si>
  <si>
    <t>186</t>
  </si>
  <si>
    <t>732-18</t>
  </si>
  <si>
    <t>Mosazná jímka 85mm</t>
  </si>
  <si>
    <t>188</t>
  </si>
  <si>
    <t>732-19</t>
  </si>
  <si>
    <t>Speciální kulový ventil s jímkou pro teploměry DN 20</t>
  </si>
  <si>
    <t>190</t>
  </si>
  <si>
    <t>732-20</t>
  </si>
  <si>
    <t>Šroubení DN20 d-46mm</t>
  </si>
  <si>
    <t>192</t>
  </si>
  <si>
    <t>732-21</t>
  </si>
  <si>
    <t>Šroubení DN25 d-56mm</t>
  </si>
  <si>
    <t>194</t>
  </si>
  <si>
    <t>732-22</t>
  </si>
  <si>
    <t>Šroubení DN32 d-56mm</t>
  </si>
  <si>
    <t>196</t>
  </si>
  <si>
    <t>732-23</t>
  </si>
  <si>
    <t>Šroubení DN40 d-66mm</t>
  </si>
  <si>
    <t>198</t>
  </si>
  <si>
    <t>732-24</t>
  </si>
  <si>
    <t>Montáž strojovny (položka č. 732-10 až č. 732-23)</t>
  </si>
  <si>
    <t>200</t>
  </si>
  <si>
    <t>998732201</t>
  </si>
  <si>
    <t>Přesun hmot procentní pro strojovny v objektech v do 6 m</t>
  </si>
  <si>
    <t>202</t>
  </si>
  <si>
    <t>733</t>
  </si>
  <si>
    <t>Rozvod potrubí</t>
  </si>
  <si>
    <t>733121212</t>
  </si>
  <si>
    <t>Potrubí ocelové hladké bezešvé v kotelnách nebo strojovnách spojované svařováním D 28x2,6 mm</t>
  </si>
  <si>
    <t>204</t>
  </si>
  <si>
    <t>733121214</t>
  </si>
  <si>
    <t>Potrubí ocelové hladké bezešvé v kotelnách nebo strojovnách spojované svařováním D 31,8x2,6 mm</t>
  </si>
  <si>
    <t>206</t>
  </si>
  <si>
    <t>733121215</t>
  </si>
  <si>
    <t>Potrubí ocelové hladké bezešvé v kotelnách nebo strojovnách spojované svařováním D 38x2,6 mm</t>
  </si>
  <si>
    <t>208</t>
  </si>
  <si>
    <t>733121216</t>
  </si>
  <si>
    <t>Potrubí ocelové hladké bezešvé v kotelnách nebo strojovnách spojované svařováním D 44,5x3,2 mm</t>
  </si>
  <si>
    <t>210</t>
  </si>
  <si>
    <t>733121218</t>
  </si>
  <si>
    <t>Potrubí ocelové hladké bezešvé v kotelnách nebo strojovnách spojované svařováním D 57x3,2 mm</t>
  </si>
  <si>
    <t>212</t>
  </si>
  <si>
    <t>733124118</t>
  </si>
  <si>
    <t>Příplatek k potrubí ocelovému hladkému za zhotovení přechodů z trubek hladkých kováním DN 50/25</t>
  </si>
  <si>
    <t>214</t>
  </si>
  <si>
    <t>733190217</t>
  </si>
  <si>
    <t>Zkouška těsnosti potrubí ocelové hladké D do 51x2,6</t>
  </si>
  <si>
    <t>216</t>
  </si>
  <si>
    <t>733190219</t>
  </si>
  <si>
    <t>Zkouška těsnosti potrubí ocelové hladké D přes 51x2,6 do 60,3x2,9</t>
  </si>
  <si>
    <t>218</t>
  </si>
  <si>
    <t>733123114</t>
  </si>
  <si>
    <t>Příplatek k potrubí ocelovému hladkému za zhotovení přípojky z trubek ocelových hladkých D 31,8x2,6 mm</t>
  </si>
  <si>
    <t>220</t>
  </si>
  <si>
    <t>733123115</t>
  </si>
  <si>
    <t>Příplatek k potrubí ocelovému hladkému za zhotovení přípojky z trubek ocelových hladkých D 38x2,6 mm</t>
  </si>
  <si>
    <t>222</t>
  </si>
  <si>
    <t>733123118</t>
  </si>
  <si>
    <t>Příplatek k potrubí ocelovému hladkému za zhotovení přípojky z trubek ocelových hladkých D 57x2,9 mm</t>
  </si>
  <si>
    <t>224</t>
  </si>
  <si>
    <t>998733201</t>
  </si>
  <si>
    <t>Přesun hmot procentní pro rozvody potrubí v objektech v do 6 m</t>
  </si>
  <si>
    <t>226</t>
  </si>
  <si>
    <t>734</t>
  </si>
  <si>
    <t>Armatury</t>
  </si>
  <si>
    <t>734209103</t>
  </si>
  <si>
    <t>Montáž armatury závitové s jedním závitem G 1/2"</t>
  </si>
  <si>
    <t>228</t>
  </si>
  <si>
    <t>734209104</t>
  </si>
  <si>
    <t>Montáž armatury závitové s jedním závitem G 3/4"</t>
  </si>
  <si>
    <t>230</t>
  </si>
  <si>
    <t>734209113</t>
  </si>
  <si>
    <t>Montáž armatury závitové se dvěma závity G 1/2"</t>
  </si>
  <si>
    <t>232</t>
  </si>
  <si>
    <t>734209114</t>
  </si>
  <si>
    <t>Montáž armatury závitové se dvěma závity G 3/4"</t>
  </si>
  <si>
    <t>234</t>
  </si>
  <si>
    <t>734209115</t>
  </si>
  <si>
    <t>Montáž armatury závitové se dvěma závity G 1"</t>
  </si>
  <si>
    <t>236</t>
  </si>
  <si>
    <t>734209116</t>
  </si>
  <si>
    <t>Montáž armatury závitové se dvěma závity G 5/4"</t>
  </si>
  <si>
    <t>238</t>
  </si>
  <si>
    <t>734209117</t>
  </si>
  <si>
    <t>Montáž armatury závitové se dvěma závity G 6/4"</t>
  </si>
  <si>
    <t>240</t>
  </si>
  <si>
    <t>734209118</t>
  </si>
  <si>
    <t>Montáž armatury závitové se dvěma závity G 2"</t>
  </si>
  <si>
    <t>242</t>
  </si>
  <si>
    <t>734209124</t>
  </si>
  <si>
    <t>Montáž armatury závitové se třemi závity G 3/4"</t>
  </si>
  <si>
    <t>244</t>
  </si>
  <si>
    <t>734209125</t>
  </si>
  <si>
    <t>Montáž armatury závitové se třemi závity G 1"</t>
  </si>
  <si>
    <t>246</t>
  </si>
  <si>
    <t>734209127</t>
  </si>
  <si>
    <t>Montáž armatury závitové se třemi závity G 6/4"</t>
  </si>
  <si>
    <t>248</t>
  </si>
  <si>
    <t>734211120</t>
  </si>
  <si>
    <t>Ventil závitový odvzdušňovací G 1/2 PN 14 do 120°C automatický</t>
  </si>
  <si>
    <t>250</t>
  </si>
  <si>
    <t>734220124</t>
  </si>
  <si>
    <t>Ventil závitový regulační přímý G 1 PN 25 do 120°C vyvažovací s vypouštěním</t>
  </si>
  <si>
    <t>252</t>
  </si>
  <si>
    <t>734220125</t>
  </si>
  <si>
    <t>Ventil závitový regulační přímý G 5/4 PN 25 do 120°C vyvažovací s vypouštěním</t>
  </si>
  <si>
    <t>254</t>
  </si>
  <si>
    <t>734220127</t>
  </si>
  <si>
    <t>Ventil závitový regulační přímý G 2 PN 25 do 120°C vyvažovací s vypouštěním</t>
  </si>
  <si>
    <t>256</t>
  </si>
  <si>
    <t>734291123</t>
  </si>
  <si>
    <t>Kohout plnící a vypouštěcí G 1/2 PN 10 do 90°C závitový</t>
  </si>
  <si>
    <t>258</t>
  </si>
  <si>
    <t>734292713</t>
  </si>
  <si>
    <t>Kohout kulový přímý G 1/2 PN 42 do 185°C vnitřní závit</t>
  </si>
  <si>
    <t>260</t>
  </si>
  <si>
    <t>734292714</t>
  </si>
  <si>
    <t>Kohout kulový přímý G 3/4 PN 42 do 185°C vnitřní závit</t>
  </si>
  <si>
    <t>262</t>
  </si>
  <si>
    <t>734292715</t>
  </si>
  <si>
    <t>Kohout kulový přímý G 1 PN 42 do 185°C vnitřní závit</t>
  </si>
  <si>
    <t>264</t>
  </si>
  <si>
    <t>734292716</t>
  </si>
  <si>
    <t>Kohout kulový přímý G 1 1/4 PN 42 do 185°C vnitřní závit</t>
  </si>
  <si>
    <t>266</t>
  </si>
  <si>
    <t>734292717</t>
  </si>
  <si>
    <t>Kohout kulový přímý G 1 1/2 PN 42 do 185°C vnitřní závit</t>
  </si>
  <si>
    <t>268</t>
  </si>
  <si>
    <t>734292718</t>
  </si>
  <si>
    <t>Kohout kulový přímý G 2 PN 42 do 185°C vnitřní závit</t>
  </si>
  <si>
    <t>270</t>
  </si>
  <si>
    <t>734295021</t>
  </si>
  <si>
    <t>Směšovací ventil otopných a chladicích systémů závitový třícestný G 3/4" se servomotorem</t>
  </si>
  <si>
    <t>272</t>
  </si>
  <si>
    <t>734295022</t>
  </si>
  <si>
    <t>Směšovací ventil otopných a chladicích systémů závitový třícestný G 1" se servomotorem</t>
  </si>
  <si>
    <t>274</t>
  </si>
  <si>
    <t>734295024</t>
  </si>
  <si>
    <t>Směšovací ventil otopných a chladicích systémů závitový třícestný G 6/4" se servomotorem</t>
  </si>
  <si>
    <t>276</t>
  </si>
  <si>
    <t>734242414</t>
  </si>
  <si>
    <t>Ventil závitový zpětný přímý G 1 PN 16 do 110°C</t>
  </si>
  <si>
    <t>278</t>
  </si>
  <si>
    <t>734242415</t>
  </si>
  <si>
    <t>Ventil závitový zpětný přímý G 5/4 PN 16 do 110°C</t>
  </si>
  <si>
    <t>280</t>
  </si>
  <si>
    <t>141</t>
  </si>
  <si>
    <t>734242416</t>
  </si>
  <si>
    <t>Ventil závitový zpětný přímý G 6/4 PN 16 do 110°C</t>
  </si>
  <si>
    <t>282</t>
  </si>
  <si>
    <t>734242417</t>
  </si>
  <si>
    <t>Ventil závitový zpětný přímý G 2 PN 16 do 110°C</t>
  </si>
  <si>
    <t>284</t>
  </si>
  <si>
    <t>143</t>
  </si>
  <si>
    <t>734251212</t>
  </si>
  <si>
    <t>Ventil závitový pojistný rohový G 3/4 provozní tlak od 2,5 do 6 barů</t>
  </si>
  <si>
    <t>286</t>
  </si>
  <si>
    <t>734291264</t>
  </si>
  <si>
    <t>Filtr závitový pro topné a chladicí systémy přímý G 1 PN 30 do 110°C s vnitřními závity</t>
  </si>
  <si>
    <t>288</t>
  </si>
  <si>
    <t>145</t>
  </si>
  <si>
    <t>734291265</t>
  </si>
  <si>
    <t>Filtr závitový pro topné a chladicí systémy přímý G 1 1/4 PN 30 do 110°C s vnitřními závity</t>
  </si>
  <si>
    <t>290</t>
  </si>
  <si>
    <t>734291267</t>
  </si>
  <si>
    <t>Filtr závitový pro topné a chladicí systémy přímý G 2 PN 30 do 110°C s vnitřními závity</t>
  </si>
  <si>
    <t>292</t>
  </si>
  <si>
    <t>147</t>
  </si>
  <si>
    <t>734-1</t>
  </si>
  <si>
    <t>Odkalovač nečistot s magnetickou vložkou 2" - závitový, včetně vypouštěcího kohoutu, síto z nerezové oceli AISI 304, magnet z AlNiCo</t>
  </si>
  <si>
    <t>294</t>
  </si>
  <si>
    <t>734-2</t>
  </si>
  <si>
    <t>Tvarovaná izolace pro odkalovač nečistot 2”</t>
  </si>
  <si>
    <t>296</t>
  </si>
  <si>
    <t>149</t>
  </si>
  <si>
    <t>734411114</t>
  </si>
  <si>
    <t>Teploměr technický s pevným stonkem a jímkou zadní připojení průměr 80 mm délky 75 mm</t>
  </si>
  <si>
    <t>298</t>
  </si>
  <si>
    <t>734411601</t>
  </si>
  <si>
    <t>Ochranná jímka se závitem do G 1</t>
  </si>
  <si>
    <t>300</t>
  </si>
  <si>
    <t>151</t>
  </si>
  <si>
    <t>302</t>
  </si>
  <si>
    <t>304</t>
  </si>
  <si>
    <t>153</t>
  </si>
  <si>
    <t>734424102</t>
  </si>
  <si>
    <t>Kondenzační smyčka k přivaření stočená PN 250 do 300°C</t>
  </si>
  <si>
    <t>306</t>
  </si>
  <si>
    <t>734424911</t>
  </si>
  <si>
    <t>Příslušenství tlakoměrů kohout čepový PN 6 do 50°C s nátrubkovou přípojkou M 12x1,5 mm</t>
  </si>
  <si>
    <t>308</t>
  </si>
  <si>
    <t>155</t>
  </si>
  <si>
    <t>734494215</t>
  </si>
  <si>
    <t>Návarek s trubkovým závitem G 1</t>
  </si>
  <si>
    <t>310</t>
  </si>
  <si>
    <t>734222812</t>
  </si>
  <si>
    <t>Ventil závitový termostatický přímý G 1/2 PN 16 do 110°C s ruční hlavou chromovaný</t>
  </si>
  <si>
    <t>312</t>
  </si>
  <si>
    <t>157</t>
  </si>
  <si>
    <t>734221682</t>
  </si>
  <si>
    <t>Termostatická hlavice kapalinová PN 10 do 110°C</t>
  </si>
  <si>
    <t>314</t>
  </si>
  <si>
    <t>734-3.1</t>
  </si>
  <si>
    <t>Týdenní programovatelný termostat</t>
  </si>
  <si>
    <t>316</t>
  </si>
  <si>
    <t>159</t>
  </si>
  <si>
    <t>998734201</t>
  </si>
  <si>
    <t>Přesun hmot procentní pro armatury v objektech v do 6 m</t>
  </si>
  <si>
    <t>318</t>
  </si>
  <si>
    <t>767995111</t>
  </si>
  <si>
    <t>Montáž atypických zámečnických konstrukcí hmotnosti do 5 kg</t>
  </si>
  <si>
    <t>320</t>
  </si>
  <si>
    <t>161</t>
  </si>
  <si>
    <t>767-1</t>
  </si>
  <si>
    <t>Montáž typizovaných konstrukcí hmotnosti do 5 kg</t>
  </si>
  <si>
    <t>322</t>
  </si>
  <si>
    <t>767-2</t>
  </si>
  <si>
    <t>Materiál pro uložení a uchycení potrubí  - systémové typizované upevňovací prvky z Pz oceli - typizované prvky a šroubové spoje - objímky s protihluk. vložkami z profil. EPDM pryže - nosné profily s dostatečnou statickou únosností - vč. potřebného spojovacího a mont. materiálu - řezy a otvory zatřít zinkovým lakem</t>
  </si>
  <si>
    <t>324</t>
  </si>
  <si>
    <t>163</t>
  </si>
  <si>
    <t>767-3</t>
  </si>
  <si>
    <t>Pomocné ocelové konstrukce  - upevňovací prvky z černé oceli - nosné profily s dostatečnou statickou únosností - vč. potřebného kotvícího, spojovacího a mont. materiálu</t>
  </si>
  <si>
    <t>326</t>
  </si>
  <si>
    <t>998764201</t>
  </si>
  <si>
    <t>Přesun hmot procentní pro konstrukce klempířské v objektech v do 6 m</t>
  </si>
  <si>
    <t>328</t>
  </si>
  <si>
    <t>783</t>
  </si>
  <si>
    <t>Nátěry</t>
  </si>
  <si>
    <t>165</t>
  </si>
  <si>
    <t>783301303</t>
  </si>
  <si>
    <t>Bezoplachové odrezivění zámečnických konstrukcí</t>
  </si>
  <si>
    <t>330</t>
  </si>
  <si>
    <t>783301311</t>
  </si>
  <si>
    <t>Odmaštění zámečnických konstrukcí vodou ředitelným odmašťovačem</t>
  </si>
  <si>
    <t>332</t>
  </si>
  <si>
    <t>167</t>
  </si>
  <si>
    <t>783314101</t>
  </si>
  <si>
    <t>Základní jednonásobný syntetický nátěr zámečnických konstrukcí</t>
  </si>
  <si>
    <t>334</t>
  </si>
  <si>
    <t>783317101</t>
  </si>
  <si>
    <t>Krycí dvojnásobný syntetický standardní nátěr zámečnických konstrukcí</t>
  </si>
  <si>
    <t>336</t>
  </si>
  <si>
    <t>169</t>
  </si>
  <si>
    <t>783601711</t>
  </si>
  <si>
    <t>Bezoplachové odrezivění potrubí DN do 50 mm</t>
  </si>
  <si>
    <t>338</t>
  </si>
  <si>
    <t>783601713</t>
  </si>
  <si>
    <t>Odmaštění vodou ředitelným odmašťovačem potrubí DN do 50 mm</t>
  </si>
  <si>
    <t>340</t>
  </si>
  <si>
    <t>171</t>
  </si>
  <si>
    <t>783601729</t>
  </si>
  <si>
    <t>Bezoplachové odrezivění potrubí přes DN 50 do DN 100 mm</t>
  </si>
  <si>
    <t>342</t>
  </si>
  <si>
    <t>783601731</t>
  </si>
  <si>
    <t>Odmaštění vodou ředitelným odmašťovačem potrubí přes DN 50 do DN 100 mm</t>
  </si>
  <si>
    <t>344</t>
  </si>
  <si>
    <t>173</t>
  </si>
  <si>
    <t>783614551</t>
  </si>
  <si>
    <t>Základní jednonásobný syntetický nátěr potrubí DN do 50 mm</t>
  </si>
  <si>
    <t>346</t>
  </si>
  <si>
    <t>783614561</t>
  </si>
  <si>
    <t>Základní jednonásobný syntetický nátěr potrubí přes DN 50 do DN 100 mm</t>
  </si>
  <si>
    <t>348</t>
  </si>
  <si>
    <t>175</t>
  </si>
  <si>
    <t>783617611</t>
  </si>
  <si>
    <t>Krycí dvojnásobný syntetický nátěr potrubí DN do 50 mm</t>
  </si>
  <si>
    <t>350</t>
  </si>
  <si>
    <t>783617631</t>
  </si>
  <si>
    <t>Krycí dvojnásobný syntetický nátěr potrubí přes DN 50 do DN 100 mm</t>
  </si>
  <si>
    <t>352</t>
  </si>
  <si>
    <t>798</t>
  </si>
  <si>
    <t>Ostatní dodávky</t>
  </si>
  <si>
    <t>177</t>
  </si>
  <si>
    <t>798 00-9001</t>
  </si>
  <si>
    <t>Lešení, montážní plošiny, žebřík</t>
  </si>
  <si>
    <t>354</t>
  </si>
  <si>
    <t>798 00-9002</t>
  </si>
  <si>
    <t>Ozn. tras vedení se směrem toku a druhu média, rozměry a provedení dle ČSN 13 0072, upevnění lep.</t>
  </si>
  <si>
    <t>356</t>
  </si>
  <si>
    <t>179</t>
  </si>
  <si>
    <t>798 00-9003</t>
  </si>
  <si>
    <t>Provedení ochranného pospojování a uzemnění dle požadavků ČSN, pospojovat například: vstupy do objektu, potrubí, provést překlenutí měřidel, u  přírub. armatur použít vějířové podložky, a další</t>
  </si>
  <si>
    <t>358</t>
  </si>
  <si>
    <t>798 00-9004</t>
  </si>
  <si>
    <t>Štítky popisné na zařízení - ML popisný systém (upínací těleso, šroub, deska 140x100)+ popisný štítek s textovým proužkem:</t>
  </si>
  <si>
    <t>360</t>
  </si>
  <si>
    <t>181</t>
  </si>
  <si>
    <t>798 00-9005</t>
  </si>
  <si>
    <t>Uvedení do provozu, provozní zkoušky, výchozí revize</t>
  </si>
  <si>
    <t>362</t>
  </si>
  <si>
    <t>798 00-9006</t>
  </si>
  <si>
    <t>Protokolární zaškolení obsluhy</t>
  </si>
  <si>
    <t>364</t>
  </si>
  <si>
    <t>183</t>
  </si>
  <si>
    <t>798 00-9007</t>
  </si>
  <si>
    <t>Dokumentace skutečného provedení díla, 2x tiskem, 2x digitálně na CD - formát dwg, pdf, doc, xls</t>
  </si>
  <si>
    <t>366</t>
  </si>
  <si>
    <t>798 00-9008</t>
  </si>
  <si>
    <t>Předávací dokumentace</t>
  </si>
  <si>
    <t>368</t>
  </si>
  <si>
    <t>185</t>
  </si>
  <si>
    <t>798 00-9009</t>
  </si>
  <si>
    <t>Koordinace, účast na kontrolních dnech, kompletační činnost</t>
  </si>
  <si>
    <t>370</t>
  </si>
  <si>
    <t>798 00-9010</t>
  </si>
  <si>
    <t>Topná zkouška, po dohodě s investorem</t>
  </si>
  <si>
    <t>372</t>
  </si>
  <si>
    <t>187</t>
  </si>
  <si>
    <t>798 00-9011</t>
  </si>
  <si>
    <t>Barevné funkční schéma se zasklením a zarámováním</t>
  </si>
  <si>
    <t>374</t>
  </si>
  <si>
    <t>798 00-9012</t>
  </si>
  <si>
    <t>Proplach potrubí</t>
  </si>
  <si>
    <t>376</t>
  </si>
  <si>
    <t>189</t>
  </si>
  <si>
    <t>798 00-9013</t>
  </si>
  <si>
    <t>Naplnění potrubí upravenou vodou</t>
  </si>
  <si>
    <t>378</t>
  </si>
  <si>
    <t>798 00-9014</t>
  </si>
  <si>
    <t>VRN (elektrická energie, odpady, úklid)</t>
  </si>
  <si>
    <t>380</t>
  </si>
  <si>
    <t>191</t>
  </si>
  <si>
    <t>798 00-9015</t>
  </si>
  <si>
    <t>Doprava</t>
  </si>
  <si>
    <t>382</t>
  </si>
  <si>
    <t>798 00-9016</t>
  </si>
  <si>
    <t>Práce nezahrnuté v rozpočtu vzniklé během výstavby</t>
  </si>
  <si>
    <t>384</t>
  </si>
  <si>
    <t>ENERGETICKÉ ÚSPORY OBJEKTU MĚSTSKÉHO ÚŘADU MASARYKOVO NÁM. Č.P. 28, KONICE - rekonstrukce vytápění</t>
  </si>
  <si>
    <t>Název</t>
  </si>
  <si>
    <t>Hodnota A</t>
  </si>
  <si>
    <t>Hodnota B</t>
  </si>
  <si>
    <t>Základní náklady</t>
  </si>
  <si>
    <t>Dodávka</t>
  </si>
  <si>
    <t>Doprava 3,60%, Přesun 1,00%</t>
  </si>
  <si>
    <t>Montáž - materiál</t>
  </si>
  <si>
    <t>Montáž - práce</t>
  </si>
  <si>
    <t>Mezisoučet 1</t>
  </si>
  <si>
    <t>PPV 6,00% z montáže: materiál + práce</t>
  </si>
  <si>
    <t>PPV 0,00% z nátěrů a zemních prací</t>
  </si>
  <si>
    <t>Mezisoučet 2</t>
  </si>
  <si>
    <t>Dodav. dokumentace 1,50% z mezisoučtu 2</t>
  </si>
  <si>
    <t>Rizika a pojištění 1,00% z mezisoučtu 2</t>
  </si>
  <si>
    <t>Opravy v záruce 5,00% z mezisoučtu 1</t>
  </si>
  <si>
    <t>Základní náklady celkem</t>
  </si>
  <si>
    <t>Vedlejší náklady</t>
  </si>
  <si>
    <t>GZS 3,25% z pravé strany mezisoučtu 2</t>
  </si>
  <si>
    <t>Provozní vlivy 0,00% z pravé strany mezisoučtu 2</t>
  </si>
  <si>
    <t>Vedlejší náklady celkem</t>
  </si>
  <si>
    <t>Kompletační činnost</t>
  </si>
  <si>
    <t>Náklady celkem</t>
  </si>
  <si>
    <t>Základ a hodnota DPH 21%</t>
  </si>
  <si>
    <t>Základ a hodnota DPH 15%</t>
  </si>
  <si>
    <t>Náklady celkem s DPH</t>
  </si>
  <si>
    <t>Roční nárůst cen 0,00%</t>
  </si>
  <si>
    <t>Součty odstavců</t>
  </si>
  <si>
    <t>Materiál</t>
  </si>
  <si>
    <t>Montáž</t>
  </si>
  <si>
    <t>Specifikace dodávky RK2</t>
  </si>
  <si>
    <t>Dodávky</t>
  </si>
  <si>
    <t>Mj</t>
  </si>
  <si>
    <t>Počet</t>
  </si>
  <si>
    <t>Materiál celkem</t>
  </si>
  <si>
    <t>Montážní položka</t>
  </si>
  <si>
    <t>Montáž celkem</t>
  </si>
  <si>
    <t>Cena</t>
  </si>
  <si>
    <t>Cena celkem</t>
  </si>
  <si>
    <t>RZG-N-4S56 Rozvodnicová skříň, pro nástěnnou montáž, neprůhledné dveře, počet řad 4, počet modulů v řadě 14, krytí IP40, PE+N, barva bílá, materiál : plast</t>
  </si>
  <si>
    <t>Ks</t>
  </si>
  <si>
    <t>MSN-63-4 Vypínač, In 63 A, Ue AC 230/400 V, 4pól</t>
  </si>
  <si>
    <t>SV-LT-X400 Napěťová spoušť, Uc AC 110 - 415 V / DC 110 V, pro LTE, LTN, LTS, LVN, LFE, LFN, LMF, OLE, OLI, MSN, AVN-DC</t>
  </si>
  <si>
    <t>OPVP14-3 Pojistkový odpínač, Ie 63 A, Ue AC 690 V/DC 440 V, pro válcové pojistkové vložky 14x51, 3pól. provedení, bez signalizace</t>
  </si>
  <si>
    <t>PV14 50A gG Pojistková vložka, Un AC 500 V / DC 250 V, velikost 14×51, gG - charakteristika pro všeobecné použití, Cd/Pb free</t>
  </si>
  <si>
    <t>SVBC-12,5-3-MZ Kombinovaný svodič bleskových proudů a přepětí, typ 1+2, Iimp 12,5 kA, Uc AC 335 V, zapojení 3+0, výměnné moduly, varistor</t>
  </si>
  <si>
    <t>LTE-6B-1 Jistič, In 6 A, Ue AC 230/400 V / DC 72 V, charakteristika B, 1pól, Icn 6 kA</t>
  </si>
  <si>
    <t>LMF-10B-1N-030A Proudový chránič s nadproudovou ochranou, In 10 A, Ue AC 230 V, charakteristika B, Idn 30 mA, 1+N-pól, šířka 1 modul, Icn 6 kA, typ A</t>
  </si>
  <si>
    <t>LMF-16B-1N-030A Proudový chránič s nadproudovou ochranou, In 16 A, Ue AC 230 V, charakteristika B, Idn 30 mA, 1+N-pól, šířka 1 modul, Icn 6 kA, typ A</t>
  </si>
  <si>
    <t>LTE-25B-3 Jistič, In 25 A, Ue AC 230/400 V / DC 216 V, charakteristika B, 3pól, Icn 6 kA</t>
  </si>
  <si>
    <t>LFE-25-4-030AC Proudový chránič, In 25 A, Ue AC 230/400 V, Idn 30 mA, 4pól, Inc 6 kA, typ AC</t>
  </si>
  <si>
    <t>VS116U/červená Pomocné relé 1x16A přepínací</t>
  </si>
  <si>
    <t>Specifikace dodávky - celkem</t>
  </si>
  <si>
    <t>Kompletní rozvaděč RK2</t>
  </si>
  <si>
    <t>Dodávky - celkem</t>
  </si>
  <si>
    <t>Elektroinstalace v kotelně</t>
  </si>
  <si>
    <t>Demontáž původní elektroinstalace v kotelně v obj.č.27</t>
  </si>
  <si>
    <t>Ovládače</t>
  </si>
  <si>
    <t>Montáž rozváděčů litinových, hliníkových nebo plastových sestavy hmotnosti</t>
  </si>
  <si>
    <t xml:space="preserve"> do 50 kg</t>
  </si>
  <si>
    <t>Napojení nového rozvaděče z venkovní krabice</t>
  </si>
  <si>
    <t>KO 125 E_KA KRABICE ODBOČNÁ</t>
  </si>
  <si>
    <t>TS35 DZN-CR0.2_ZNCR LIŠTA DINTS35 DER ZN-CR</t>
  </si>
  <si>
    <t xml:space="preserve"> Svorka OTL 35/1 šedá</t>
  </si>
  <si>
    <t xml:space="preserve"> Svorka OTL 35/1 žluto-zelená</t>
  </si>
  <si>
    <t>CYKY-J 4x16 , pod omítkou</t>
  </si>
  <si>
    <t>Ukončení vodičů izolovaných s označením a zapojením v rozváděči nebo na přístroji</t>
  </si>
  <si>
    <t xml:space="preserve"> 16 mm2</t>
  </si>
  <si>
    <t>XALK178E Ovládač nouzového zastavení ve skříni, s okamž. aret., 1Z +1V -rudé</t>
  </si>
  <si>
    <t>ZÁSUVKA NN, PRAKTIK IP44 (plast)</t>
  </si>
  <si>
    <t>5518-2929 B Zásuvka jednonásobná IP44, s ochranným kolíkem, s víčkem; řazení 2P+PE; d. Praktik; b. bílá (na hořl. podklady B až E)</t>
  </si>
  <si>
    <t>Zásuvka 5-pólová, 32A / 400V, krytí IP 44 Typ. 125-6 5P-32A-400V~ 50/60Hz</t>
  </si>
  <si>
    <t>KO 125 E/EQ02_KA KRABICE ODB. S EQ SVORK.</t>
  </si>
  <si>
    <t>LK 80X28R/1_HB KRABICE LIŠTOVÁ</t>
  </si>
  <si>
    <t>S-66_FB SVORKOVNICE</t>
  </si>
  <si>
    <t>VLK 80/R_HB VÍČKO KE KRABICÍM LK S OBLÝMI ROHY</t>
  </si>
  <si>
    <t>EKE 100X60_HD KANÁL EL.INST 100X60</t>
  </si>
  <si>
    <t>LHD 40X40_HD LIŠTA HRANATÁ (2m v kartonu) - DVOJ. ZÁMEK</t>
  </si>
  <si>
    <t>LHD 20X20_HD LIŠTA HRANATÁ (2m v kartonu) - DVOJITÝ ZÁMEK</t>
  </si>
  <si>
    <t>SILOVÉ KABELY S MALÝM MNOŽSTVÍM UVOLNĚNÉHO TEPLA PŘI POŽÁRU</t>
  </si>
  <si>
    <t>PRAFlaSafe X-J 3x1,5 RE , volně</t>
  </si>
  <si>
    <t>PRAFlaSafe X-O 2x1,5 RE , volně</t>
  </si>
  <si>
    <t>PRAFlaSafe X-J 3x2,5 RE , volně</t>
  </si>
  <si>
    <t>PRAFlaSafe X-J 5x4 RE , volně</t>
  </si>
  <si>
    <t>VODIČ JEDNOŽILOVÝ  (CY)</t>
  </si>
  <si>
    <t>H07V-U 6,0 , pevně</t>
  </si>
  <si>
    <t xml:space="preserve"> do 2,5 mm2</t>
  </si>
  <si>
    <t xml:space="preserve"> 6 mm2</t>
  </si>
  <si>
    <t>Elektroinstalace předokenních  žaluzií</t>
  </si>
  <si>
    <t>Dozbrojení PR1 v 1.np</t>
  </si>
  <si>
    <t>LTE-10B-1 Jistič, In 10 A, Ue AC 230/400 V / DC 72 V, charakteristika B, 1pól, Icn 6 kA</t>
  </si>
  <si>
    <t>Dozbrojení PR2 v 2.np</t>
  </si>
  <si>
    <t>Nástěnný ovladač Centralis Uno IB - místní ovládání</t>
  </si>
  <si>
    <t>Nástěnný ovladač Centralis Uno IB - centrální ovládání</t>
  </si>
  <si>
    <t>Chronis UNO   - option</t>
  </si>
  <si>
    <t>Soliris IB řízení sběrnice</t>
  </si>
  <si>
    <t>Soliris senzor</t>
  </si>
  <si>
    <t>Krytka</t>
  </si>
  <si>
    <t>Rámeček</t>
  </si>
  <si>
    <t>LK 80X28R/1_HB KRABICE LIŠTOVÁ Hluboká</t>
  </si>
  <si>
    <t>Svorka krabicová SDKF 2 Bílá 2x0,2-2,5  1014680</t>
  </si>
  <si>
    <t>LHD 40x20_HD LIŠTA HRANATÁ (2m v kartonu) - DVOJ. ZÁMEK</t>
  </si>
  <si>
    <t>PRAFlaSafe X-J 5x1,5 RE , volně</t>
  </si>
  <si>
    <t>BEZHALOGENOVÝ VF PÁROVÝ SDĚLOVACÍ KABEL</t>
  </si>
  <si>
    <t>PRAFlaCom F 2x2x0,8</t>
  </si>
  <si>
    <t>Zkoušky a prohlídky elektrických rozvodů a zařízení celková prohlídka a vyhotovení revizní zprávy pro objem montážních prací</t>
  </si>
  <si>
    <t xml:space="preserve"> do 150 tis.Kč</t>
  </si>
  <si>
    <t>Bleskosvody - nová montáž</t>
  </si>
  <si>
    <t>840 008 Vodič AlMgSi Rd 8 polotvrdý</t>
  </si>
  <si>
    <t>PV 1a-30 podpěra vedení do zdiva prodloužená</t>
  </si>
  <si>
    <t>SZa svorka zkušební</t>
  </si>
  <si>
    <t>SS svorka spojovací</t>
  </si>
  <si>
    <t>SOc svorka na okapové žlaby</t>
  </si>
  <si>
    <t>Štítek bez označení štítek označení</t>
  </si>
  <si>
    <t>BT P A5 bezpečnostní tabulka</t>
  </si>
  <si>
    <t>PROVEDENI REVIZNICH ZKOUSEK Hromosvodu</t>
  </si>
  <si>
    <t>DLE ČSN EN 32305-3ed.2</t>
  </si>
  <si>
    <t xml:space="preserve"> Revizni technik vč. reviz.zprávy</t>
  </si>
  <si>
    <t>Podružný materiál</t>
  </si>
  <si>
    <t>Elektromontáže -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</si>
</sst>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b/>
      <sz val="11"/>
      <color theme="0"/>
      <name val="Arial CE"/>
    </font>
    <font>
      <sz val="11"/>
      <color theme="0"/>
      <name val="Arial CE"/>
    </font>
    <font>
      <sz val="9"/>
      <color rgb="FF000000"/>
      <name val="敓潧⁥䥕ᬀ壹㗀=☸3_x0008_"/>
      <charset val="238"/>
    </font>
    <font>
      <b/>
      <sz val="10"/>
      <color rgb="FF000000"/>
      <name val="敓潧⁥䥕ᬀ壹㗀=☸3_x0008_"/>
      <charset val="238"/>
    </font>
    <font>
      <b/>
      <sz val="9"/>
      <color rgb="FF000000"/>
      <name val="敓潧⁥䥕ᬀ壹㗀=☸3_x0008_"/>
      <charset val="238"/>
    </font>
    <font>
      <b/>
      <sz val="11"/>
      <color rgb="FF000000"/>
      <name val="敓潧⁥䥕ᬀ壹㗀=☸3_x0008_"/>
      <charset val="238"/>
    </font>
    <font>
      <i/>
      <sz val="10"/>
      <color rgb="FF000000"/>
      <name val="敓潧⁥䥕ᬀ壹㗀=☸3_x0008_"/>
      <charset val="238"/>
    </font>
    <font>
      <sz val="9"/>
      <name val="敓潧⁥䥕ᬀ壹㗀=☸3_x0008_"/>
      <charset val="238"/>
    </font>
    <font>
      <b/>
      <sz val="9"/>
      <name val="敓潧⁥䥕ᬀ壹㗀=☸3_x0008_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0F0F0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3">
    <xf numFmtId="0" fontId="0" fillId="0" borderId="0"/>
    <xf numFmtId="0" fontId="39" fillId="0" borderId="0" applyNumberFormat="0" applyFill="0" applyBorder="0" applyAlignment="0" applyProtection="0"/>
    <xf numFmtId="0" fontId="1" fillId="0" borderId="0"/>
  </cellStyleXfs>
  <cellXfs count="33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5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5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2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3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6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6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6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0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vertical="center"/>
    </xf>
    <xf numFmtId="4" fontId="8" fillId="0" borderId="20" xfId="0" applyNumberFormat="1" applyFont="1" applyBorder="1" applyAlignment="1" applyProtection="1">
      <alignment vertical="center"/>
    </xf>
    <xf numFmtId="0" fontId="8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9" fillId="0" borderId="3" xfId="0" applyFont="1" applyBorder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9" fillId="0" borderId="0" xfId="0" applyFont="1" applyAlignment="1" applyProtection="1">
      <protection locked="0"/>
    </xf>
    <xf numFmtId="4" fontId="7" fillId="0" borderId="0" xfId="0" applyNumberFormat="1" applyFont="1" applyAlignment="1" applyProtection="1"/>
    <xf numFmtId="0" fontId="9" fillId="0" borderId="3" xfId="0" applyFont="1" applyBorder="1" applyAlignment="1"/>
    <xf numFmtId="0" fontId="9" fillId="0" borderId="14" xfId="0" applyFont="1" applyBorder="1" applyAlignment="1" applyProtection="1"/>
    <xf numFmtId="0" fontId="9" fillId="0" borderId="0" xfId="0" applyFont="1" applyBorder="1" applyAlignment="1" applyProtection="1"/>
    <xf numFmtId="166" fontId="9" fillId="0" borderId="0" xfId="0" applyNumberFormat="1" applyFont="1" applyBorder="1" applyAlignment="1" applyProtection="1"/>
    <xf numFmtId="166" fontId="9" fillId="0" borderId="15" xfId="0" applyNumberFormat="1" applyFont="1" applyBorder="1" applyAlignment="1" applyProtection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41" fillId="0" borderId="0" xfId="0" applyFont="1" applyAlignment="1" applyProtection="1">
      <alignment vertical="center"/>
    </xf>
    <xf numFmtId="49" fontId="42" fillId="5" borderId="23" xfId="2" applyNumberFormat="1" applyFont="1" applyFill="1" applyBorder="1" applyAlignment="1">
      <alignment horizontal="left"/>
    </xf>
    <xf numFmtId="4" fontId="42" fillId="5" borderId="23" xfId="2" applyNumberFormat="1" applyFont="1" applyFill="1" applyBorder="1" applyAlignment="1">
      <alignment horizontal="left"/>
    </xf>
    <xf numFmtId="0" fontId="1" fillId="0" borderId="23" xfId="2" applyBorder="1"/>
    <xf numFmtId="0" fontId="1" fillId="0" borderId="0" xfId="2"/>
    <xf numFmtId="49" fontId="43" fillId="6" borderId="23" xfId="2" applyNumberFormat="1" applyFont="1" applyFill="1" applyBorder="1" applyAlignment="1">
      <alignment horizontal="left"/>
    </xf>
    <xf numFmtId="4" fontId="43" fillId="6" borderId="23" xfId="2" applyNumberFormat="1" applyFont="1" applyFill="1" applyBorder="1" applyAlignment="1">
      <alignment horizontal="right"/>
    </xf>
    <xf numFmtId="49" fontId="42" fillId="7" borderId="23" xfId="2" applyNumberFormat="1" applyFont="1" applyFill="1" applyBorder="1" applyAlignment="1">
      <alignment horizontal="left"/>
    </xf>
    <xf numFmtId="4" fontId="42" fillId="7" borderId="23" xfId="2" applyNumberFormat="1" applyFont="1" applyFill="1" applyBorder="1" applyAlignment="1">
      <alignment horizontal="right"/>
    </xf>
    <xf numFmtId="49" fontId="44" fillId="8" borderId="23" xfId="2" applyNumberFormat="1" applyFont="1" applyFill="1" applyBorder="1" applyAlignment="1">
      <alignment horizontal="left"/>
    </xf>
    <xf numFmtId="4" fontId="44" fillId="8" borderId="23" xfId="2" applyNumberFormat="1" applyFont="1" applyFill="1" applyBorder="1" applyAlignment="1">
      <alignment horizontal="right"/>
    </xf>
    <xf numFmtId="49" fontId="45" fillId="9" borderId="23" xfId="2" applyNumberFormat="1" applyFont="1" applyFill="1" applyBorder="1" applyAlignment="1">
      <alignment horizontal="left"/>
    </xf>
    <xf numFmtId="4" fontId="45" fillId="9" borderId="23" xfId="2" applyNumberFormat="1" applyFont="1" applyFill="1" applyBorder="1" applyAlignment="1">
      <alignment horizontal="right"/>
    </xf>
    <xf numFmtId="49" fontId="43" fillId="6" borderId="23" xfId="2" applyNumberFormat="1" applyFont="1" applyFill="1" applyBorder="1" applyAlignment="1">
      <alignment horizontal="center"/>
    </xf>
    <xf numFmtId="49" fontId="1" fillId="0" borderId="0" xfId="2" applyNumberFormat="1"/>
    <xf numFmtId="4" fontId="1" fillId="0" borderId="0" xfId="2" applyNumberFormat="1"/>
    <xf numFmtId="0" fontId="1" fillId="0" borderId="0" xfId="2" applyProtection="1"/>
    <xf numFmtId="49" fontId="42" fillId="5" borderId="23" xfId="2" applyNumberFormat="1" applyFont="1" applyFill="1" applyBorder="1" applyAlignment="1">
      <alignment horizontal="left" wrapText="1"/>
    </xf>
    <xf numFmtId="49" fontId="45" fillId="9" borderId="23" xfId="2" applyNumberFormat="1" applyFont="1" applyFill="1" applyBorder="1" applyAlignment="1">
      <alignment horizontal="left" wrapText="1"/>
    </xf>
    <xf numFmtId="49" fontId="42" fillId="7" borderId="23" xfId="2" applyNumberFormat="1" applyFont="1" applyFill="1" applyBorder="1" applyAlignment="1">
      <alignment horizontal="left" wrapText="1"/>
    </xf>
    <xf numFmtId="49" fontId="46" fillId="10" borderId="23" xfId="2" applyNumberFormat="1" applyFont="1" applyFill="1" applyBorder="1" applyAlignment="1">
      <alignment horizontal="left" wrapText="1"/>
    </xf>
    <xf numFmtId="49" fontId="46" fillId="10" borderId="23" xfId="2" applyNumberFormat="1" applyFont="1" applyFill="1" applyBorder="1" applyAlignment="1">
      <alignment horizontal="left"/>
    </xf>
    <xf numFmtId="4" fontId="46" fillId="10" borderId="23" xfId="2" applyNumberFormat="1" applyFont="1" applyFill="1" applyBorder="1" applyAlignment="1">
      <alignment horizontal="right"/>
    </xf>
    <xf numFmtId="49" fontId="1" fillId="0" borderId="0" xfId="2" applyNumberFormat="1" applyAlignment="1">
      <alignment wrapText="1"/>
    </xf>
    <xf numFmtId="4" fontId="47" fillId="7" borderId="23" xfId="2" applyNumberFormat="1" applyFont="1" applyFill="1" applyBorder="1" applyAlignment="1">
      <alignment horizontal="right"/>
    </xf>
    <xf numFmtId="4" fontId="48" fillId="8" borderId="23" xfId="2" applyNumberFormat="1" applyFont="1" applyFill="1" applyBorder="1" applyAlignment="1">
      <alignment horizontal="right"/>
    </xf>
    <xf numFmtId="4" fontId="42" fillId="0" borderId="23" xfId="2" applyNumberFormat="1" applyFont="1" applyFill="1" applyBorder="1" applyAlignment="1">
      <alignment horizontal="right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4" fontId="19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64" fontId="2" fillId="0" borderId="0" xfId="0" applyNumberFormat="1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Protection="1"/>
    <xf numFmtId="0" fontId="4" fillId="0" borderId="0" xfId="0" applyFont="1" applyAlignment="1" applyProtection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4" fontId="41" fillId="0" borderId="0" xfId="0" applyNumberFormat="1" applyFont="1" applyAlignment="1" applyProtection="1">
      <alignment vertical="center"/>
    </xf>
    <xf numFmtId="0" fontId="41" fillId="0" borderId="0" xfId="0" applyFont="1" applyAlignment="1" applyProtection="1">
      <alignment vertical="center"/>
    </xf>
    <xf numFmtId="0" fontId="40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0" fillId="0" borderId="0" xfId="0"/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165" fontId="3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5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5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4" fontId="42" fillId="11" borderId="23" xfId="2" applyNumberFormat="1" applyFont="1" applyFill="1" applyBorder="1" applyAlignment="1" applyProtection="1">
      <alignment horizontal="right"/>
      <protection locked="0"/>
    </xf>
  </cellXfs>
  <cellStyles count="3">
    <cellStyle name="Hypertextový odkaz" xfId="1" builtinId="8"/>
    <cellStyle name="Normální" xfId="0" builtinId="0" customBuiltin="1"/>
    <cellStyle name="Normální 2" xfId="2" xr:uid="{A09749A8-2F3F-47BC-BB97-330F973AFB58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AI36" sqref="AI3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10"/>
      <c r="AS2" s="310"/>
      <c r="AT2" s="310"/>
      <c r="AU2" s="310"/>
      <c r="AV2" s="310"/>
      <c r="AW2" s="310"/>
      <c r="AX2" s="310"/>
      <c r="AY2" s="310"/>
      <c r="AZ2" s="310"/>
      <c r="BA2" s="310"/>
      <c r="BB2" s="310"/>
      <c r="BC2" s="310"/>
      <c r="BD2" s="310"/>
      <c r="BE2" s="310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89" t="s">
        <v>14</v>
      </c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  <c r="AK5" s="22"/>
      <c r="AL5" s="22"/>
      <c r="AM5" s="22"/>
      <c r="AN5" s="22"/>
      <c r="AO5" s="22"/>
      <c r="AP5" s="22"/>
      <c r="AQ5" s="22"/>
      <c r="AR5" s="20"/>
      <c r="BE5" s="286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91" t="s">
        <v>1608</v>
      </c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2"/>
      <c r="AL6" s="22"/>
      <c r="AM6" s="22"/>
      <c r="AN6" s="22"/>
      <c r="AO6" s="22"/>
      <c r="AP6" s="22"/>
      <c r="AQ6" s="22"/>
      <c r="AR6" s="20"/>
      <c r="BE6" s="287"/>
      <c r="BS6" s="17" t="s">
        <v>6</v>
      </c>
    </row>
    <row r="7" spans="1:74" s="1" customFormat="1" ht="12" customHeight="1">
      <c r="B7" s="21"/>
      <c r="C7" s="22"/>
      <c r="D7" s="29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18</v>
      </c>
      <c r="AL7" s="22"/>
      <c r="AM7" s="22"/>
      <c r="AN7" s="27" t="s">
        <v>1</v>
      </c>
      <c r="AO7" s="22"/>
      <c r="AP7" s="22"/>
      <c r="AQ7" s="22"/>
      <c r="AR7" s="20"/>
      <c r="BE7" s="287"/>
      <c r="BS7" s="17" t="s">
        <v>6</v>
      </c>
    </row>
    <row r="8" spans="1:74" s="1" customFormat="1" ht="12" customHeight="1">
      <c r="B8" s="21"/>
      <c r="C8" s="22"/>
      <c r="D8" s="29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21</v>
      </c>
      <c r="AL8" s="22"/>
      <c r="AM8" s="22"/>
      <c r="AN8" s="282" t="s">
        <v>22</v>
      </c>
      <c r="AO8" s="22"/>
      <c r="AP8" s="22"/>
      <c r="AQ8" s="22"/>
      <c r="AR8" s="20"/>
      <c r="BE8" s="287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87"/>
      <c r="BS9" s="17" t="s">
        <v>6</v>
      </c>
    </row>
    <row r="10" spans="1:74" s="1" customFormat="1" ht="12" customHeight="1">
      <c r="B10" s="21"/>
      <c r="C10" s="22"/>
      <c r="D10" s="29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24</v>
      </c>
      <c r="AL10" s="22"/>
      <c r="AM10" s="22"/>
      <c r="AN10" s="27" t="s">
        <v>25</v>
      </c>
      <c r="AO10" s="22"/>
      <c r="AP10" s="22"/>
      <c r="AQ10" s="22"/>
      <c r="AR10" s="20"/>
      <c r="BE10" s="287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28</v>
      </c>
      <c r="AO11" s="22"/>
      <c r="AP11" s="22"/>
      <c r="AQ11" s="22"/>
      <c r="AR11" s="20"/>
      <c r="BE11" s="287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87"/>
      <c r="BS12" s="17" t="s">
        <v>6</v>
      </c>
    </row>
    <row r="13" spans="1:74" s="1" customFormat="1" ht="12" customHeight="1">
      <c r="B13" s="21"/>
      <c r="C13" s="22"/>
      <c r="D13" s="29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24</v>
      </c>
      <c r="AL13" s="22"/>
      <c r="AM13" s="22"/>
      <c r="AN13" s="281" t="s">
        <v>30</v>
      </c>
      <c r="AO13" s="22"/>
      <c r="AP13" s="22"/>
      <c r="AQ13" s="22"/>
      <c r="AR13" s="20"/>
      <c r="BE13" s="287"/>
      <c r="BS13" s="17" t="s">
        <v>6</v>
      </c>
    </row>
    <row r="14" spans="1:74" ht="12.75">
      <c r="B14" s="21"/>
      <c r="C14" s="22"/>
      <c r="D14" s="22"/>
      <c r="E14" s="292" t="s">
        <v>30</v>
      </c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29" t="s">
        <v>27</v>
      </c>
      <c r="AL14" s="22"/>
      <c r="AM14" s="22"/>
      <c r="AN14" s="281" t="s">
        <v>30</v>
      </c>
      <c r="AO14" s="22"/>
      <c r="AP14" s="22"/>
      <c r="AQ14" s="22"/>
      <c r="AR14" s="20"/>
      <c r="BE14" s="287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87"/>
      <c r="BS15" s="17" t="s">
        <v>4</v>
      </c>
    </row>
    <row r="16" spans="1:74" s="1" customFormat="1" ht="12" customHeight="1">
      <c r="B16" s="21"/>
      <c r="C16" s="22"/>
      <c r="D16" s="29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24</v>
      </c>
      <c r="AL16" s="22"/>
      <c r="AM16" s="22"/>
      <c r="AN16" s="27" t="s">
        <v>32</v>
      </c>
      <c r="AO16" s="22"/>
      <c r="AP16" s="22"/>
      <c r="AQ16" s="22"/>
      <c r="AR16" s="20"/>
      <c r="BE16" s="287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34</v>
      </c>
      <c r="AO17" s="22"/>
      <c r="AP17" s="22"/>
      <c r="AQ17" s="22"/>
      <c r="AR17" s="20"/>
      <c r="BE17" s="287"/>
      <c r="BS17" s="17" t="s">
        <v>35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87"/>
      <c r="BS18" s="17" t="s">
        <v>6</v>
      </c>
    </row>
    <row r="19" spans="1:71" s="1" customFormat="1" ht="12" customHeight="1">
      <c r="B19" s="21"/>
      <c r="C19" s="22"/>
      <c r="D19" s="29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24</v>
      </c>
      <c r="AL19" s="22"/>
      <c r="AM19" s="22"/>
      <c r="AN19" s="27" t="s">
        <v>1</v>
      </c>
      <c r="AO19" s="22"/>
      <c r="AP19" s="22"/>
      <c r="AQ19" s="22"/>
      <c r="AR19" s="20"/>
      <c r="BE19" s="287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287"/>
      <c r="BS20" s="17" t="s">
        <v>4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87"/>
    </row>
    <row r="22" spans="1:71" s="1" customFormat="1" ht="12" customHeight="1">
      <c r="B22" s="21"/>
      <c r="C22" s="22"/>
      <c r="D22" s="29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87"/>
    </row>
    <row r="23" spans="1:71" s="1" customFormat="1" ht="16.5" customHeight="1">
      <c r="B23" s="21"/>
      <c r="C23" s="22"/>
      <c r="D23" s="22"/>
      <c r="E23" s="293" t="s">
        <v>1</v>
      </c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2"/>
      <c r="AP23" s="22"/>
      <c r="AQ23" s="22"/>
      <c r="AR23" s="20"/>
      <c r="BE23" s="287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87"/>
    </row>
    <row r="25" spans="1:71" s="1" customFormat="1" ht="6.95" customHeight="1">
      <c r="B25" s="21"/>
      <c r="C25" s="2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2"/>
      <c r="AQ25" s="22"/>
      <c r="AR25" s="20"/>
      <c r="BE25" s="287"/>
    </row>
    <row r="26" spans="1:71" s="2" customFormat="1" ht="25.9" customHeight="1">
      <c r="A26" s="33"/>
      <c r="B26" s="34"/>
      <c r="C26" s="35"/>
      <c r="D26" s="36" t="s">
        <v>39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94">
        <f>ROUND(AG94,2)</f>
        <v>0</v>
      </c>
      <c r="AL26" s="295"/>
      <c r="AM26" s="295"/>
      <c r="AN26" s="295"/>
      <c r="AO26" s="295"/>
      <c r="AP26" s="35"/>
      <c r="AQ26" s="35"/>
      <c r="AR26" s="38"/>
      <c r="BE26" s="287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87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96" t="s">
        <v>40</v>
      </c>
      <c r="M28" s="296"/>
      <c r="N28" s="296"/>
      <c r="O28" s="296"/>
      <c r="P28" s="296"/>
      <c r="Q28" s="35"/>
      <c r="R28" s="35"/>
      <c r="S28" s="35"/>
      <c r="T28" s="35"/>
      <c r="U28" s="35"/>
      <c r="V28" s="35"/>
      <c r="W28" s="296" t="s">
        <v>41</v>
      </c>
      <c r="X28" s="296"/>
      <c r="Y28" s="296"/>
      <c r="Z28" s="296"/>
      <c r="AA28" s="296"/>
      <c r="AB28" s="296"/>
      <c r="AC28" s="296"/>
      <c r="AD28" s="296"/>
      <c r="AE28" s="296"/>
      <c r="AF28" s="35"/>
      <c r="AG28" s="35"/>
      <c r="AH28" s="35"/>
      <c r="AI28" s="35"/>
      <c r="AJ28" s="35"/>
      <c r="AK28" s="296" t="s">
        <v>42</v>
      </c>
      <c r="AL28" s="296"/>
      <c r="AM28" s="296"/>
      <c r="AN28" s="296"/>
      <c r="AO28" s="296"/>
      <c r="AP28" s="35"/>
      <c r="AQ28" s="35"/>
      <c r="AR28" s="38"/>
      <c r="BE28" s="287"/>
    </row>
    <row r="29" spans="1:71" s="3" customFormat="1" ht="14.45" customHeight="1">
      <c r="B29" s="39"/>
      <c r="C29" s="40"/>
      <c r="D29" s="29" t="s">
        <v>43</v>
      </c>
      <c r="E29" s="40"/>
      <c r="F29" s="29" t="s">
        <v>44</v>
      </c>
      <c r="G29" s="40"/>
      <c r="H29" s="40"/>
      <c r="I29" s="40"/>
      <c r="J29" s="40"/>
      <c r="K29" s="40"/>
      <c r="L29" s="285">
        <v>0.21</v>
      </c>
      <c r="M29" s="284"/>
      <c r="N29" s="284"/>
      <c r="O29" s="284"/>
      <c r="P29" s="284"/>
      <c r="Q29" s="40"/>
      <c r="R29" s="40"/>
      <c r="S29" s="40"/>
      <c r="T29" s="40"/>
      <c r="U29" s="40"/>
      <c r="V29" s="40"/>
      <c r="W29" s="283">
        <f>ROUND(AZ94, 2)</f>
        <v>0</v>
      </c>
      <c r="X29" s="284"/>
      <c r="Y29" s="284"/>
      <c r="Z29" s="284"/>
      <c r="AA29" s="284"/>
      <c r="AB29" s="284"/>
      <c r="AC29" s="284"/>
      <c r="AD29" s="284"/>
      <c r="AE29" s="284"/>
      <c r="AF29" s="40"/>
      <c r="AG29" s="40"/>
      <c r="AH29" s="40"/>
      <c r="AI29" s="40"/>
      <c r="AJ29" s="40"/>
      <c r="AK29" s="283">
        <f>ROUND(AV94, 2)</f>
        <v>0</v>
      </c>
      <c r="AL29" s="284"/>
      <c r="AM29" s="284"/>
      <c r="AN29" s="284"/>
      <c r="AO29" s="284"/>
      <c r="AP29" s="40"/>
      <c r="AQ29" s="40"/>
      <c r="AR29" s="41"/>
      <c r="BE29" s="288"/>
    </row>
    <row r="30" spans="1:71" s="3" customFormat="1" ht="14.45" customHeight="1">
      <c r="B30" s="39"/>
      <c r="C30" s="40"/>
      <c r="D30" s="40"/>
      <c r="E30" s="40"/>
      <c r="F30" s="29" t="s">
        <v>45</v>
      </c>
      <c r="G30" s="40"/>
      <c r="H30" s="40"/>
      <c r="I30" s="40"/>
      <c r="J30" s="40"/>
      <c r="K30" s="40"/>
      <c r="L30" s="285">
        <v>0.12</v>
      </c>
      <c r="M30" s="284"/>
      <c r="N30" s="284"/>
      <c r="O30" s="284"/>
      <c r="P30" s="284"/>
      <c r="Q30" s="40"/>
      <c r="R30" s="40"/>
      <c r="S30" s="40"/>
      <c r="T30" s="40"/>
      <c r="U30" s="40"/>
      <c r="V30" s="40"/>
      <c r="W30" s="283">
        <f>ROUND(BA94, 2)</f>
        <v>0</v>
      </c>
      <c r="X30" s="284"/>
      <c r="Y30" s="284"/>
      <c r="Z30" s="284"/>
      <c r="AA30" s="284"/>
      <c r="AB30" s="284"/>
      <c r="AC30" s="284"/>
      <c r="AD30" s="284"/>
      <c r="AE30" s="284"/>
      <c r="AF30" s="40"/>
      <c r="AG30" s="40"/>
      <c r="AH30" s="40"/>
      <c r="AI30" s="40"/>
      <c r="AJ30" s="40"/>
      <c r="AK30" s="283">
        <f>ROUND(AW94, 2)</f>
        <v>0</v>
      </c>
      <c r="AL30" s="284"/>
      <c r="AM30" s="284"/>
      <c r="AN30" s="284"/>
      <c r="AO30" s="284"/>
      <c r="AP30" s="40"/>
      <c r="AQ30" s="40"/>
      <c r="AR30" s="41"/>
      <c r="BE30" s="288"/>
    </row>
    <row r="31" spans="1:71" s="3" customFormat="1" ht="14.45" hidden="1" customHeight="1">
      <c r="B31" s="39"/>
      <c r="C31" s="40"/>
      <c r="D31" s="40"/>
      <c r="E31" s="40"/>
      <c r="F31" s="29" t="s">
        <v>46</v>
      </c>
      <c r="G31" s="40"/>
      <c r="H31" s="40"/>
      <c r="I31" s="40"/>
      <c r="J31" s="40"/>
      <c r="K31" s="40"/>
      <c r="L31" s="285">
        <v>0.21</v>
      </c>
      <c r="M31" s="284"/>
      <c r="N31" s="284"/>
      <c r="O31" s="284"/>
      <c r="P31" s="284"/>
      <c r="Q31" s="40"/>
      <c r="R31" s="40"/>
      <c r="S31" s="40"/>
      <c r="T31" s="40"/>
      <c r="U31" s="40"/>
      <c r="V31" s="40"/>
      <c r="W31" s="283">
        <f>ROUND(BB94, 2)</f>
        <v>0</v>
      </c>
      <c r="X31" s="284"/>
      <c r="Y31" s="284"/>
      <c r="Z31" s="284"/>
      <c r="AA31" s="284"/>
      <c r="AB31" s="284"/>
      <c r="AC31" s="284"/>
      <c r="AD31" s="284"/>
      <c r="AE31" s="284"/>
      <c r="AF31" s="40"/>
      <c r="AG31" s="40"/>
      <c r="AH31" s="40"/>
      <c r="AI31" s="40"/>
      <c r="AJ31" s="40"/>
      <c r="AK31" s="283">
        <v>0</v>
      </c>
      <c r="AL31" s="284"/>
      <c r="AM31" s="284"/>
      <c r="AN31" s="284"/>
      <c r="AO31" s="284"/>
      <c r="AP31" s="40"/>
      <c r="AQ31" s="40"/>
      <c r="AR31" s="41"/>
      <c r="BE31" s="288"/>
    </row>
    <row r="32" spans="1:71" s="3" customFormat="1" ht="14.45" hidden="1" customHeight="1">
      <c r="B32" s="39"/>
      <c r="C32" s="40"/>
      <c r="D32" s="40"/>
      <c r="E32" s="40"/>
      <c r="F32" s="29" t="s">
        <v>47</v>
      </c>
      <c r="G32" s="40"/>
      <c r="H32" s="40"/>
      <c r="I32" s="40"/>
      <c r="J32" s="40"/>
      <c r="K32" s="40"/>
      <c r="L32" s="285">
        <v>0.12</v>
      </c>
      <c r="M32" s="284"/>
      <c r="N32" s="284"/>
      <c r="O32" s="284"/>
      <c r="P32" s="284"/>
      <c r="Q32" s="40"/>
      <c r="R32" s="40"/>
      <c r="S32" s="40"/>
      <c r="T32" s="40"/>
      <c r="U32" s="40"/>
      <c r="V32" s="40"/>
      <c r="W32" s="283">
        <f>ROUND(BC94, 2)</f>
        <v>0</v>
      </c>
      <c r="X32" s="284"/>
      <c r="Y32" s="284"/>
      <c r="Z32" s="284"/>
      <c r="AA32" s="284"/>
      <c r="AB32" s="284"/>
      <c r="AC32" s="284"/>
      <c r="AD32" s="284"/>
      <c r="AE32" s="284"/>
      <c r="AF32" s="40"/>
      <c r="AG32" s="40"/>
      <c r="AH32" s="40"/>
      <c r="AI32" s="40"/>
      <c r="AJ32" s="40"/>
      <c r="AK32" s="283">
        <v>0</v>
      </c>
      <c r="AL32" s="284"/>
      <c r="AM32" s="284"/>
      <c r="AN32" s="284"/>
      <c r="AO32" s="284"/>
      <c r="AP32" s="40"/>
      <c r="AQ32" s="40"/>
      <c r="AR32" s="41"/>
      <c r="BE32" s="288"/>
    </row>
    <row r="33" spans="1:57" s="3" customFormat="1" ht="14.45" hidden="1" customHeight="1">
      <c r="B33" s="39"/>
      <c r="C33" s="40"/>
      <c r="D33" s="40"/>
      <c r="E33" s="40"/>
      <c r="F33" s="29" t="s">
        <v>48</v>
      </c>
      <c r="G33" s="40"/>
      <c r="H33" s="40"/>
      <c r="I33" s="40"/>
      <c r="J33" s="40"/>
      <c r="K33" s="40"/>
      <c r="L33" s="285">
        <v>0</v>
      </c>
      <c r="M33" s="284"/>
      <c r="N33" s="284"/>
      <c r="O33" s="284"/>
      <c r="P33" s="284"/>
      <c r="Q33" s="40"/>
      <c r="R33" s="40"/>
      <c r="S33" s="40"/>
      <c r="T33" s="40"/>
      <c r="U33" s="40"/>
      <c r="V33" s="40"/>
      <c r="W33" s="283">
        <f>ROUND(BD94, 2)</f>
        <v>0</v>
      </c>
      <c r="X33" s="284"/>
      <c r="Y33" s="284"/>
      <c r="Z33" s="284"/>
      <c r="AA33" s="284"/>
      <c r="AB33" s="284"/>
      <c r="AC33" s="284"/>
      <c r="AD33" s="284"/>
      <c r="AE33" s="284"/>
      <c r="AF33" s="40"/>
      <c r="AG33" s="40"/>
      <c r="AH33" s="40"/>
      <c r="AI33" s="40"/>
      <c r="AJ33" s="40"/>
      <c r="AK33" s="283">
        <v>0</v>
      </c>
      <c r="AL33" s="284"/>
      <c r="AM33" s="284"/>
      <c r="AN33" s="284"/>
      <c r="AO33" s="284"/>
      <c r="AP33" s="40"/>
      <c r="AQ33" s="40"/>
      <c r="AR33" s="41"/>
      <c r="BE33" s="288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87"/>
    </row>
    <row r="35" spans="1:57" s="2" customFormat="1" ht="25.9" customHeight="1">
      <c r="A35" s="33"/>
      <c r="B35" s="34"/>
      <c r="C35" s="42"/>
      <c r="D35" s="43" t="s">
        <v>49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50</v>
      </c>
      <c r="U35" s="44"/>
      <c r="V35" s="44"/>
      <c r="W35" s="44"/>
      <c r="X35" s="322" t="s">
        <v>51</v>
      </c>
      <c r="Y35" s="323"/>
      <c r="Z35" s="323"/>
      <c r="AA35" s="323"/>
      <c r="AB35" s="323"/>
      <c r="AC35" s="44"/>
      <c r="AD35" s="44"/>
      <c r="AE35" s="44"/>
      <c r="AF35" s="44"/>
      <c r="AG35" s="44"/>
      <c r="AH35" s="44"/>
      <c r="AI35" s="44"/>
      <c r="AJ35" s="44"/>
      <c r="AK35" s="324">
        <f>SUM(AK26:AK33)</f>
        <v>0</v>
      </c>
      <c r="AL35" s="323"/>
      <c r="AM35" s="323"/>
      <c r="AN35" s="323"/>
      <c r="AO35" s="325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6"/>
      <c r="C49" s="47"/>
      <c r="D49" s="48" t="s">
        <v>52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53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3"/>
      <c r="B60" s="34"/>
      <c r="C60" s="35"/>
      <c r="D60" s="51" t="s">
        <v>54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55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54</v>
      </c>
      <c r="AI60" s="37"/>
      <c r="AJ60" s="37"/>
      <c r="AK60" s="37"/>
      <c r="AL60" s="37"/>
      <c r="AM60" s="51" t="s">
        <v>55</v>
      </c>
      <c r="AN60" s="37"/>
      <c r="AO60" s="37"/>
      <c r="AP60" s="35"/>
      <c r="AQ60" s="35"/>
      <c r="AR60" s="38"/>
      <c r="BE60" s="33"/>
    </row>
    <row r="61" spans="1:57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3"/>
      <c r="B64" s="34"/>
      <c r="C64" s="35"/>
      <c r="D64" s="48" t="s">
        <v>56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57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3"/>
      <c r="B75" s="34"/>
      <c r="C75" s="35"/>
      <c r="D75" s="51" t="s">
        <v>54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55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54</v>
      </c>
      <c r="AI75" s="37"/>
      <c r="AJ75" s="37"/>
      <c r="AK75" s="37"/>
      <c r="AL75" s="37"/>
      <c r="AM75" s="51" t="s">
        <v>55</v>
      </c>
      <c r="AN75" s="37"/>
      <c r="AO75" s="37"/>
      <c r="AP75" s="35"/>
      <c r="AQ75" s="35"/>
      <c r="AR75" s="38"/>
      <c r="BE75" s="33"/>
    </row>
    <row r="76" spans="1:57" s="2" customFormat="1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1" s="2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1" s="2" customFormat="1" ht="24.95" customHeight="1">
      <c r="A82" s="33"/>
      <c r="B82" s="34"/>
      <c r="C82" s="23" t="s">
        <v>58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1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1" s="4" customFormat="1" ht="12" customHeight="1">
      <c r="B84" s="57"/>
      <c r="C84" s="29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KONI28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1" s="5" customFormat="1" ht="36.950000000000003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311" t="str">
        <f>K6</f>
        <v>ENERGETICKÉ ÚSPORY OBJEKTU MĚSTSKÉHO ÚŘADU MASARYKOVO NÁM. Č.P. 28, KONICE - rekonstrukce vytápění</v>
      </c>
      <c r="M85" s="312"/>
      <c r="N85" s="312"/>
      <c r="O85" s="312"/>
      <c r="P85" s="312"/>
      <c r="Q85" s="312"/>
      <c r="R85" s="312"/>
      <c r="S85" s="312"/>
      <c r="T85" s="312"/>
      <c r="U85" s="312"/>
      <c r="V85" s="312"/>
      <c r="W85" s="312"/>
      <c r="X85" s="312"/>
      <c r="Y85" s="312"/>
      <c r="Z85" s="312"/>
      <c r="AA85" s="312"/>
      <c r="AB85" s="312"/>
      <c r="AC85" s="312"/>
      <c r="AD85" s="312"/>
      <c r="AE85" s="312"/>
      <c r="AF85" s="312"/>
      <c r="AG85" s="312"/>
      <c r="AH85" s="312"/>
      <c r="AI85" s="312"/>
      <c r="AJ85" s="312"/>
      <c r="AK85" s="62"/>
      <c r="AL85" s="62"/>
      <c r="AM85" s="62"/>
      <c r="AN85" s="62"/>
      <c r="AO85" s="62"/>
      <c r="AP85" s="62"/>
      <c r="AQ85" s="62"/>
      <c r="AR85" s="63"/>
    </row>
    <row r="86" spans="1:91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1" s="2" customFormat="1" ht="12" customHeight="1">
      <c r="A87" s="33"/>
      <c r="B87" s="34"/>
      <c r="C87" s="29" t="s">
        <v>19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>Konice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9" t="s">
        <v>21</v>
      </c>
      <c r="AJ87" s="35"/>
      <c r="AK87" s="35"/>
      <c r="AL87" s="35"/>
      <c r="AM87" s="313" t="str">
        <f>IF(AN8= "","",AN8)</f>
        <v>5. 5. 2025</v>
      </c>
      <c r="AN87" s="313"/>
      <c r="AO87" s="35"/>
      <c r="AP87" s="35"/>
      <c r="AQ87" s="35"/>
      <c r="AR87" s="38"/>
      <c r="BE87" s="33"/>
    </row>
    <row r="88" spans="1:91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1" s="2" customFormat="1" ht="40.15" customHeight="1">
      <c r="A89" s="33"/>
      <c r="B89" s="34"/>
      <c r="C89" s="29" t="s">
        <v>23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>Město Konice, Masarykovo nám. 27, 79852 Konice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9" t="s">
        <v>31</v>
      </c>
      <c r="AJ89" s="35"/>
      <c r="AK89" s="35"/>
      <c r="AL89" s="35"/>
      <c r="AM89" s="314" t="str">
        <f>IF(E17="","",E17)</f>
        <v>Tomáš Samohýl a.t., Merudova 2421/47, Přerov 75002</v>
      </c>
      <c r="AN89" s="315"/>
      <c r="AO89" s="315"/>
      <c r="AP89" s="315"/>
      <c r="AQ89" s="35"/>
      <c r="AR89" s="38"/>
      <c r="AS89" s="316" t="s">
        <v>59</v>
      </c>
      <c r="AT89" s="317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1" s="2" customFormat="1" ht="15.2" customHeight="1">
      <c r="A90" s="33"/>
      <c r="B90" s="34"/>
      <c r="C90" s="29" t="s">
        <v>29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9" t="s">
        <v>36</v>
      </c>
      <c r="AJ90" s="35"/>
      <c r="AK90" s="35"/>
      <c r="AL90" s="35"/>
      <c r="AM90" s="314" t="str">
        <f>IF(E20="","",E20)</f>
        <v xml:space="preserve"> </v>
      </c>
      <c r="AN90" s="315"/>
      <c r="AO90" s="315"/>
      <c r="AP90" s="315"/>
      <c r="AQ90" s="35"/>
      <c r="AR90" s="38"/>
      <c r="AS90" s="318"/>
      <c r="AT90" s="319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1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320"/>
      <c r="AT91" s="321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1" s="2" customFormat="1" ht="29.25" customHeight="1">
      <c r="A92" s="33"/>
      <c r="B92" s="34"/>
      <c r="C92" s="300" t="s">
        <v>60</v>
      </c>
      <c r="D92" s="301"/>
      <c r="E92" s="301"/>
      <c r="F92" s="301"/>
      <c r="G92" s="301"/>
      <c r="H92" s="72"/>
      <c r="I92" s="302" t="s">
        <v>61</v>
      </c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3" t="s">
        <v>62</v>
      </c>
      <c r="AH92" s="301"/>
      <c r="AI92" s="301"/>
      <c r="AJ92" s="301"/>
      <c r="AK92" s="301"/>
      <c r="AL92" s="301"/>
      <c r="AM92" s="301"/>
      <c r="AN92" s="302" t="s">
        <v>63</v>
      </c>
      <c r="AO92" s="301"/>
      <c r="AP92" s="304"/>
      <c r="AQ92" s="73" t="s">
        <v>64</v>
      </c>
      <c r="AR92" s="38"/>
      <c r="AS92" s="74" t="s">
        <v>65</v>
      </c>
      <c r="AT92" s="75" t="s">
        <v>66</v>
      </c>
      <c r="AU92" s="75" t="s">
        <v>67</v>
      </c>
      <c r="AV92" s="75" t="s">
        <v>68</v>
      </c>
      <c r="AW92" s="75" t="s">
        <v>69</v>
      </c>
      <c r="AX92" s="75" t="s">
        <v>70</v>
      </c>
      <c r="AY92" s="75" t="s">
        <v>71</v>
      </c>
      <c r="AZ92" s="75" t="s">
        <v>72</v>
      </c>
      <c r="BA92" s="75" t="s">
        <v>73</v>
      </c>
      <c r="BB92" s="75" t="s">
        <v>74</v>
      </c>
      <c r="BC92" s="75" t="s">
        <v>75</v>
      </c>
      <c r="BD92" s="76" t="s">
        <v>76</v>
      </c>
      <c r="BE92" s="33"/>
    </row>
    <row r="93" spans="1:91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1" s="6" customFormat="1" ht="32.450000000000003" customHeight="1">
      <c r="B94" s="80"/>
      <c r="C94" s="81" t="s">
        <v>77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308">
        <f>ROUND(SUM(AG95:AG97),2)</f>
        <v>0</v>
      </c>
      <c r="AH94" s="308"/>
      <c r="AI94" s="308"/>
      <c r="AJ94" s="308"/>
      <c r="AK94" s="308"/>
      <c r="AL94" s="308"/>
      <c r="AM94" s="308"/>
      <c r="AN94" s="309">
        <f>SUM(AG94,AT94)</f>
        <v>0</v>
      </c>
      <c r="AO94" s="309"/>
      <c r="AP94" s="309"/>
      <c r="AQ94" s="84" t="s">
        <v>1</v>
      </c>
      <c r="AR94" s="85"/>
      <c r="AS94" s="86">
        <f>ROUND(SUM(AS95:AS97),2)</f>
        <v>0</v>
      </c>
      <c r="AT94" s="87">
        <f>ROUND(SUM(AV94:AW94),2)</f>
        <v>0</v>
      </c>
      <c r="AU94" s="88">
        <f>ROUND(SUM(AU95:AU97),5)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ROUND(SUM(AZ95:AZ97),2)</f>
        <v>0</v>
      </c>
      <c r="BA94" s="87">
        <f>ROUND(SUM(BA95:BA97),2)</f>
        <v>0</v>
      </c>
      <c r="BB94" s="87">
        <f>ROUND(SUM(BB95:BB97),2)</f>
        <v>0</v>
      </c>
      <c r="BC94" s="87">
        <f>ROUND(SUM(BC95:BC97),2)</f>
        <v>0</v>
      </c>
      <c r="BD94" s="89">
        <f>ROUND(SUM(BD95:BD97),2)</f>
        <v>0</v>
      </c>
      <c r="BS94" s="90" t="s">
        <v>78</v>
      </c>
      <c r="BT94" s="90" t="s">
        <v>79</v>
      </c>
      <c r="BU94" s="91" t="s">
        <v>80</v>
      </c>
      <c r="BV94" s="90" t="s">
        <v>81</v>
      </c>
      <c r="BW94" s="90" t="s">
        <v>5</v>
      </c>
      <c r="BX94" s="90" t="s">
        <v>82</v>
      </c>
      <c r="CL94" s="90" t="s">
        <v>1</v>
      </c>
    </row>
    <row r="95" spans="1:91" s="7" customFormat="1" ht="16.5" customHeight="1">
      <c r="A95" s="92" t="s">
        <v>83</v>
      </c>
      <c r="B95" s="93"/>
      <c r="C95" s="94"/>
      <c r="D95" s="307" t="s">
        <v>84</v>
      </c>
      <c r="E95" s="307"/>
      <c r="F95" s="307"/>
      <c r="G95" s="307"/>
      <c r="H95" s="307"/>
      <c r="I95" s="254"/>
      <c r="J95" s="307" t="s">
        <v>85</v>
      </c>
      <c r="K95" s="307"/>
      <c r="L95" s="307"/>
      <c r="M95" s="307"/>
      <c r="N95" s="307"/>
      <c r="O95" s="307"/>
      <c r="P95" s="307"/>
      <c r="Q95" s="307"/>
      <c r="R95" s="307"/>
      <c r="S95" s="307"/>
      <c r="T95" s="307"/>
      <c r="U95" s="307"/>
      <c r="V95" s="307"/>
      <c r="W95" s="307"/>
      <c r="X95" s="307"/>
      <c r="Y95" s="307"/>
      <c r="Z95" s="307"/>
      <c r="AA95" s="307"/>
      <c r="AB95" s="307"/>
      <c r="AC95" s="307"/>
      <c r="AD95" s="307"/>
      <c r="AE95" s="307"/>
      <c r="AF95" s="307"/>
      <c r="AG95" s="305">
        <f>'D.1.1 - Architektonicko -...'!J30</f>
        <v>0</v>
      </c>
      <c r="AH95" s="306"/>
      <c r="AI95" s="306"/>
      <c r="AJ95" s="306"/>
      <c r="AK95" s="306"/>
      <c r="AL95" s="306"/>
      <c r="AM95" s="306"/>
      <c r="AN95" s="305">
        <f>SUM(AG95,AT95)</f>
        <v>0</v>
      </c>
      <c r="AO95" s="306"/>
      <c r="AP95" s="306"/>
      <c r="AQ95" s="96" t="s">
        <v>86</v>
      </c>
      <c r="AR95" s="97"/>
      <c r="AS95" s="98">
        <v>0</v>
      </c>
      <c r="AT95" s="99">
        <f>ROUND(SUM(AV95:AW95),2)</f>
        <v>0</v>
      </c>
      <c r="AU95" s="100">
        <f>'D.1.1 - Architektonicko -...'!P142</f>
        <v>0</v>
      </c>
      <c r="AV95" s="99">
        <f>'D.1.1 - Architektonicko -...'!J33</f>
        <v>0</v>
      </c>
      <c r="AW95" s="99">
        <f>'D.1.1 - Architektonicko -...'!J34</f>
        <v>0</v>
      </c>
      <c r="AX95" s="99">
        <f>'D.1.1 - Architektonicko -...'!J35</f>
        <v>0</v>
      </c>
      <c r="AY95" s="99">
        <f>'D.1.1 - Architektonicko -...'!J36</f>
        <v>0</v>
      </c>
      <c r="AZ95" s="99">
        <f>'D.1.1 - Architektonicko -...'!F33</f>
        <v>0</v>
      </c>
      <c r="BA95" s="99">
        <f>'D.1.1 - Architektonicko -...'!F34</f>
        <v>0</v>
      </c>
      <c r="BB95" s="99">
        <f>'D.1.1 - Architektonicko -...'!F35</f>
        <v>0</v>
      </c>
      <c r="BC95" s="99">
        <f>'D.1.1 - Architektonicko -...'!F36</f>
        <v>0</v>
      </c>
      <c r="BD95" s="101">
        <f>'D.1.1 - Architektonicko -...'!F37</f>
        <v>0</v>
      </c>
      <c r="BT95" s="102" t="s">
        <v>87</v>
      </c>
      <c r="BV95" s="102" t="s">
        <v>81</v>
      </c>
      <c r="BW95" s="102" t="s">
        <v>88</v>
      </c>
      <c r="BX95" s="102" t="s">
        <v>5</v>
      </c>
      <c r="CL95" s="102" t="s">
        <v>1</v>
      </c>
      <c r="CM95" s="102" t="s">
        <v>89</v>
      </c>
    </row>
    <row r="96" spans="1:91" s="7" customFormat="1" ht="24.75" customHeight="1">
      <c r="A96" s="92" t="s">
        <v>83</v>
      </c>
      <c r="B96" s="93"/>
      <c r="C96" s="94"/>
      <c r="D96" s="299" t="s">
        <v>90</v>
      </c>
      <c r="E96" s="299"/>
      <c r="F96" s="299"/>
      <c r="G96" s="299"/>
      <c r="H96" s="299"/>
      <c r="I96" s="95"/>
      <c r="J96" s="299" t="s">
        <v>91</v>
      </c>
      <c r="K96" s="299"/>
      <c r="L96" s="299"/>
      <c r="M96" s="299"/>
      <c r="N96" s="299"/>
      <c r="O96" s="299"/>
      <c r="P96" s="299"/>
      <c r="Q96" s="299"/>
      <c r="R96" s="299"/>
      <c r="S96" s="299"/>
      <c r="T96" s="299"/>
      <c r="U96" s="299"/>
      <c r="V96" s="299"/>
      <c r="W96" s="299"/>
      <c r="X96" s="299"/>
      <c r="Y96" s="299"/>
      <c r="Z96" s="299"/>
      <c r="AA96" s="299"/>
      <c r="AB96" s="299"/>
      <c r="AC96" s="299"/>
      <c r="AD96" s="299"/>
      <c r="AE96" s="299"/>
      <c r="AF96" s="299"/>
      <c r="AG96" s="297">
        <f>'D.1.4 - Zařízení silnopro...'!J30</f>
        <v>0</v>
      </c>
      <c r="AH96" s="298"/>
      <c r="AI96" s="298"/>
      <c r="AJ96" s="298"/>
      <c r="AK96" s="298"/>
      <c r="AL96" s="298"/>
      <c r="AM96" s="298"/>
      <c r="AN96" s="297">
        <f>SUM(AG96,AT96)</f>
        <v>0</v>
      </c>
      <c r="AO96" s="298"/>
      <c r="AP96" s="298"/>
      <c r="AQ96" s="96" t="s">
        <v>86</v>
      </c>
      <c r="AR96" s="97"/>
      <c r="AS96" s="98">
        <v>0</v>
      </c>
      <c r="AT96" s="99">
        <f>ROUND(SUM(AV96:AW96),2)</f>
        <v>0</v>
      </c>
      <c r="AU96" s="100">
        <f>'D.1.4 - Zařízení silnopro...'!P118</f>
        <v>0</v>
      </c>
      <c r="AV96" s="99">
        <f>'D.1.4 - Zařízení silnopro...'!J33</f>
        <v>0</v>
      </c>
      <c r="AW96" s="99">
        <f>'D.1.4 - Zařízení silnopro...'!J34</f>
        <v>0</v>
      </c>
      <c r="AX96" s="99">
        <f>'D.1.4 - Zařízení silnopro...'!J35</f>
        <v>0</v>
      </c>
      <c r="AY96" s="99">
        <f>'D.1.4 - Zařízení silnopro...'!J36</f>
        <v>0</v>
      </c>
      <c r="AZ96" s="99">
        <f>'D.1.4 - Zařízení silnopro...'!F33</f>
        <v>0</v>
      </c>
      <c r="BA96" s="99">
        <f>'D.1.4 - Zařízení silnopro...'!F34</f>
        <v>0</v>
      </c>
      <c r="BB96" s="99">
        <f>'D.1.4 - Zařízení silnopro...'!F35</f>
        <v>0</v>
      </c>
      <c r="BC96" s="99">
        <f>'D.1.4 - Zařízení silnopro...'!F36</f>
        <v>0</v>
      </c>
      <c r="BD96" s="101">
        <f>'D.1.4 - Zařízení silnopro...'!F37</f>
        <v>0</v>
      </c>
      <c r="BT96" s="102" t="s">
        <v>87</v>
      </c>
      <c r="BV96" s="102" t="s">
        <v>81</v>
      </c>
      <c r="BW96" s="102" t="s">
        <v>92</v>
      </c>
      <c r="BX96" s="102" t="s">
        <v>5</v>
      </c>
      <c r="CL96" s="102" t="s">
        <v>1</v>
      </c>
      <c r="CM96" s="102" t="s">
        <v>89</v>
      </c>
    </row>
    <row r="97" spans="1:91" s="7" customFormat="1" ht="16.5" customHeight="1">
      <c r="A97" s="92" t="s">
        <v>83</v>
      </c>
      <c r="B97" s="93"/>
      <c r="C97" s="94"/>
      <c r="D97" s="299" t="s">
        <v>93</v>
      </c>
      <c r="E97" s="299"/>
      <c r="F97" s="299"/>
      <c r="G97" s="299"/>
      <c r="H97" s="299"/>
      <c r="I97" s="95"/>
      <c r="J97" s="299" t="s">
        <v>94</v>
      </c>
      <c r="K97" s="299"/>
      <c r="L97" s="299"/>
      <c r="M97" s="299"/>
      <c r="N97" s="299"/>
      <c r="O97" s="299"/>
      <c r="P97" s="299"/>
      <c r="Q97" s="299"/>
      <c r="R97" s="299"/>
      <c r="S97" s="299"/>
      <c r="T97" s="299"/>
      <c r="U97" s="299"/>
      <c r="V97" s="299"/>
      <c r="W97" s="299"/>
      <c r="X97" s="299"/>
      <c r="Y97" s="299"/>
      <c r="Z97" s="299"/>
      <c r="AA97" s="299"/>
      <c r="AB97" s="299"/>
      <c r="AC97" s="299"/>
      <c r="AD97" s="299"/>
      <c r="AE97" s="299"/>
      <c r="AF97" s="299"/>
      <c r="AG97" s="297">
        <f>'D.1.4.2 - Vytápění'!J30</f>
        <v>0</v>
      </c>
      <c r="AH97" s="298"/>
      <c r="AI97" s="298"/>
      <c r="AJ97" s="298"/>
      <c r="AK97" s="298"/>
      <c r="AL97" s="298"/>
      <c r="AM97" s="298"/>
      <c r="AN97" s="297">
        <f>SUM(AG97,AT97)</f>
        <v>0</v>
      </c>
      <c r="AO97" s="298"/>
      <c r="AP97" s="298"/>
      <c r="AQ97" s="96" t="s">
        <v>86</v>
      </c>
      <c r="AR97" s="97"/>
      <c r="AS97" s="103">
        <v>0</v>
      </c>
      <c r="AT97" s="104">
        <f>ROUND(SUM(AV97:AW97),2)</f>
        <v>0</v>
      </c>
      <c r="AU97" s="105">
        <f>'D.1.4.2 - Vytápění'!P128</f>
        <v>0</v>
      </c>
      <c r="AV97" s="104">
        <f>'D.1.4.2 - Vytápění'!J33</f>
        <v>0</v>
      </c>
      <c r="AW97" s="104">
        <f>'D.1.4.2 - Vytápění'!J34</f>
        <v>0</v>
      </c>
      <c r="AX97" s="104">
        <f>'D.1.4.2 - Vytápění'!J35</f>
        <v>0</v>
      </c>
      <c r="AY97" s="104">
        <f>'D.1.4.2 - Vytápění'!J36</f>
        <v>0</v>
      </c>
      <c r="AZ97" s="104">
        <f>'D.1.4.2 - Vytápění'!F33</f>
        <v>0</v>
      </c>
      <c r="BA97" s="104">
        <f>'D.1.4.2 - Vytápění'!F34</f>
        <v>0</v>
      </c>
      <c r="BB97" s="104">
        <f>'D.1.4.2 - Vytápění'!F35</f>
        <v>0</v>
      </c>
      <c r="BC97" s="104">
        <f>'D.1.4.2 - Vytápění'!F36</f>
        <v>0</v>
      </c>
      <c r="BD97" s="106">
        <f>'D.1.4.2 - Vytápění'!F37</f>
        <v>0</v>
      </c>
      <c r="BT97" s="102" t="s">
        <v>87</v>
      </c>
      <c r="BV97" s="102" t="s">
        <v>81</v>
      </c>
      <c r="BW97" s="102" t="s">
        <v>95</v>
      </c>
      <c r="BX97" s="102" t="s">
        <v>5</v>
      </c>
      <c r="CL97" s="102" t="s">
        <v>1</v>
      </c>
      <c r="CM97" s="102" t="s">
        <v>89</v>
      </c>
    </row>
    <row r="98" spans="1:91" s="2" customFormat="1" ht="30" customHeight="1">
      <c r="A98" s="33"/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8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91" s="2" customFormat="1" ht="6.95" customHeight="1">
      <c r="A99" s="33"/>
      <c r="B99" s="53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38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</sheetData>
  <sheetProtection algorithmName="SHA-512" hashValue="LPQbfIpztM0Mh8RiIeig/XS1CwXJ70qefYne1Lyz/+F/ti/UfLK78KuamXzMMoO5JpMIsrW1wE98NUP4J40yhw==" saltValue="EAOdTq29/biwhX8FdHHenA==" spinCount="100000" sheet="1" objects="1" scenarios="1"/>
  <mergeCells count="50"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95" location="'D.1.1 - Architektonicko -...'!C2" display="/" xr:uid="{00000000-0004-0000-0000-000000000000}"/>
    <hyperlink ref="A96" location="'D.1.4 - Zařízení silnopro...'!C2" display="/" xr:uid="{00000000-0004-0000-0000-000001000000}"/>
    <hyperlink ref="A97" location="'D.1.4.2 - Vytápění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168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7" t="s">
        <v>88</v>
      </c>
    </row>
    <row r="3" spans="1:46" s="1" customFormat="1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20"/>
      <c r="AT3" s="17" t="s">
        <v>89</v>
      </c>
    </row>
    <row r="4" spans="1:46" s="1" customFormat="1" ht="24.95" customHeight="1">
      <c r="B4" s="20"/>
      <c r="D4" s="109" t="s">
        <v>96</v>
      </c>
      <c r="L4" s="20"/>
      <c r="M4" s="110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1" t="s">
        <v>16</v>
      </c>
      <c r="L6" s="20"/>
    </row>
    <row r="7" spans="1:46" s="1" customFormat="1" ht="26.25" customHeight="1">
      <c r="B7" s="20"/>
      <c r="E7" s="329" t="str">
        <f>'Rekapitulace stavby'!K6</f>
        <v>ENERGETICKÉ ÚSPORY OBJEKTU MĚSTSKÉHO ÚŘADU MASARYKOVO NÁM. Č.P. 28, KONICE - rekonstrukce vytápění</v>
      </c>
      <c r="F7" s="330"/>
      <c r="G7" s="330"/>
      <c r="H7" s="330"/>
      <c r="L7" s="20"/>
    </row>
    <row r="8" spans="1:46" s="2" customFormat="1" ht="12" customHeight="1">
      <c r="A8" s="33"/>
      <c r="B8" s="38"/>
      <c r="C8" s="33"/>
      <c r="D8" s="111" t="s">
        <v>97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331" t="s">
        <v>98</v>
      </c>
      <c r="F9" s="332"/>
      <c r="G9" s="332"/>
      <c r="H9" s="332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17</v>
      </c>
      <c r="E11" s="33"/>
      <c r="F11" s="112" t="s">
        <v>1</v>
      </c>
      <c r="G11" s="33"/>
      <c r="H11" s="33"/>
      <c r="I11" s="111" t="s">
        <v>18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19</v>
      </c>
      <c r="E12" s="33"/>
      <c r="F12" s="112" t="s">
        <v>20</v>
      </c>
      <c r="G12" s="33"/>
      <c r="H12" s="33"/>
      <c r="I12" s="111" t="s">
        <v>21</v>
      </c>
      <c r="J12" s="113" t="str">
        <f>'Rekapitulace stavby'!AN8</f>
        <v>5. 5. 2025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23</v>
      </c>
      <c r="E14" s="33"/>
      <c r="F14" s="33"/>
      <c r="G14" s="33"/>
      <c r="H14" s="33"/>
      <c r="I14" s="111" t="s">
        <v>24</v>
      </c>
      <c r="J14" s="112" t="s">
        <v>25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26</v>
      </c>
      <c r="F15" s="33"/>
      <c r="G15" s="33"/>
      <c r="H15" s="33"/>
      <c r="I15" s="111" t="s">
        <v>27</v>
      </c>
      <c r="J15" s="112" t="s">
        <v>28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29</v>
      </c>
      <c r="E17" s="33"/>
      <c r="F17" s="33"/>
      <c r="G17" s="33"/>
      <c r="H17" s="33"/>
      <c r="I17" s="111" t="s">
        <v>24</v>
      </c>
      <c r="J17" s="30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333" t="str">
        <f>'Rekapitulace stavby'!E14</f>
        <v>Vyplň údaj</v>
      </c>
      <c r="F18" s="334"/>
      <c r="G18" s="334"/>
      <c r="H18" s="334"/>
      <c r="I18" s="111" t="s">
        <v>27</v>
      </c>
      <c r="J18" s="30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31</v>
      </c>
      <c r="E20" s="33"/>
      <c r="F20" s="33"/>
      <c r="G20" s="33"/>
      <c r="H20" s="33"/>
      <c r="I20" s="111" t="s">
        <v>24</v>
      </c>
      <c r="J20" s="112" t="s">
        <v>32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33</v>
      </c>
      <c r="F21" s="33"/>
      <c r="G21" s="33"/>
      <c r="H21" s="33"/>
      <c r="I21" s="111" t="s">
        <v>27</v>
      </c>
      <c r="J21" s="112" t="s">
        <v>34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36</v>
      </c>
      <c r="E23" s="33"/>
      <c r="F23" s="33"/>
      <c r="G23" s="33"/>
      <c r="H23" s="33"/>
      <c r="I23" s="111" t="s">
        <v>24</v>
      </c>
      <c r="J23" s="112" t="str">
        <f>IF('Rekapitulace stavby'!AN19="","",'Rekapitulace stavby'!AN19)</f>
        <v/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tr">
        <f>IF('Rekapitulace stavby'!E20="","",'Rekapitulace stavby'!E20)</f>
        <v xml:space="preserve"> </v>
      </c>
      <c r="F24" s="33"/>
      <c r="G24" s="33"/>
      <c r="H24" s="33"/>
      <c r="I24" s="111" t="s">
        <v>27</v>
      </c>
      <c r="J24" s="112" t="str">
        <f>IF('Rekapitulace stavby'!AN20="","",'Rekapitulace stavby'!AN20)</f>
        <v/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38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4"/>
      <c r="B27" s="115"/>
      <c r="C27" s="114"/>
      <c r="D27" s="114"/>
      <c r="E27" s="335" t="s">
        <v>1</v>
      </c>
      <c r="F27" s="335"/>
      <c r="G27" s="335"/>
      <c r="H27" s="335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8" t="s">
        <v>39</v>
      </c>
      <c r="E30" s="33"/>
      <c r="F30" s="33"/>
      <c r="G30" s="33"/>
      <c r="H30" s="33"/>
      <c r="I30" s="33"/>
      <c r="J30" s="119">
        <f>ROUND(J142,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20" t="s">
        <v>41</v>
      </c>
      <c r="G32" s="33"/>
      <c r="H32" s="33"/>
      <c r="I32" s="120" t="s">
        <v>40</v>
      </c>
      <c r="J32" s="120" t="s">
        <v>42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21" t="s">
        <v>43</v>
      </c>
      <c r="E33" s="111" t="s">
        <v>44</v>
      </c>
      <c r="F33" s="122">
        <f>ROUND((SUM(BE142:BE1167)),  2)</f>
        <v>0</v>
      </c>
      <c r="G33" s="33"/>
      <c r="H33" s="33"/>
      <c r="I33" s="123">
        <v>0.21</v>
      </c>
      <c r="J33" s="122">
        <f>ROUND(((SUM(BE142:BE1167))*I33),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11" t="s">
        <v>45</v>
      </c>
      <c r="F34" s="122">
        <f>ROUND((SUM(BF142:BF1167)),  2)</f>
        <v>0</v>
      </c>
      <c r="G34" s="33"/>
      <c r="H34" s="33"/>
      <c r="I34" s="123">
        <v>0.12</v>
      </c>
      <c r="J34" s="122">
        <f>ROUND(((SUM(BF142:BF1167))*I34),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46</v>
      </c>
      <c r="F35" s="122">
        <f>ROUND((SUM(BG142:BG1167)),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47</v>
      </c>
      <c r="F36" s="122">
        <f>ROUND((SUM(BH142:BH1167)),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48</v>
      </c>
      <c r="F37" s="122">
        <f>ROUND((SUM(BI142:BI1167)),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4"/>
      <c r="D39" s="125" t="s">
        <v>49</v>
      </c>
      <c r="E39" s="126"/>
      <c r="F39" s="126"/>
      <c r="G39" s="127" t="s">
        <v>50</v>
      </c>
      <c r="H39" s="128" t="s">
        <v>51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0"/>
      <c r="D50" s="131" t="s">
        <v>52</v>
      </c>
      <c r="E50" s="132"/>
      <c r="F50" s="132"/>
      <c r="G50" s="131" t="s">
        <v>53</v>
      </c>
      <c r="H50" s="132"/>
      <c r="I50" s="132"/>
      <c r="J50" s="132"/>
      <c r="K50" s="132"/>
      <c r="L50" s="50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3"/>
      <c r="B61" s="38"/>
      <c r="C61" s="33"/>
      <c r="D61" s="133" t="s">
        <v>54</v>
      </c>
      <c r="E61" s="134"/>
      <c r="F61" s="135" t="s">
        <v>55</v>
      </c>
      <c r="G61" s="133" t="s">
        <v>54</v>
      </c>
      <c r="H61" s="134"/>
      <c r="I61" s="134"/>
      <c r="J61" s="136" t="s">
        <v>55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3"/>
      <c r="B65" s="38"/>
      <c r="C65" s="33"/>
      <c r="D65" s="131" t="s">
        <v>56</v>
      </c>
      <c r="E65" s="137"/>
      <c r="F65" s="137"/>
      <c r="G65" s="131" t="s">
        <v>57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3"/>
      <c r="B76" s="38"/>
      <c r="C76" s="33"/>
      <c r="D76" s="133" t="s">
        <v>54</v>
      </c>
      <c r="E76" s="134"/>
      <c r="F76" s="135" t="s">
        <v>55</v>
      </c>
      <c r="G76" s="133" t="s">
        <v>54</v>
      </c>
      <c r="H76" s="134"/>
      <c r="I76" s="134"/>
      <c r="J76" s="136" t="s">
        <v>55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3" t="s">
        <v>99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5"/>
      <c r="D85" s="35"/>
      <c r="E85" s="327" t="str">
        <f>E7</f>
        <v>ENERGETICKÉ ÚSPORY OBJEKTU MĚSTSKÉHO ÚŘADU MASARYKOVO NÁM. Č.P. 28, KONICE - rekonstrukce vytápění</v>
      </c>
      <c r="F85" s="328"/>
      <c r="G85" s="328"/>
      <c r="H85" s="328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9" t="s">
        <v>97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311" t="str">
        <f>E9</f>
        <v>D.1.1 - Architektonicko - stavební řešení</v>
      </c>
      <c r="F87" s="326"/>
      <c r="G87" s="326"/>
      <c r="H87" s="326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9" t="s">
        <v>19</v>
      </c>
      <c r="D89" s="35"/>
      <c r="E89" s="35"/>
      <c r="F89" s="27" t="str">
        <f>F12</f>
        <v>Konice</v>
      </c>
      <c r="G89" s="35"/>
      <c r="H89" s="35"/>
      <c r="I89" s="29" t="s">
        <v>21</v>
      </c>
      <c r="J89" s="65" t="str">
        <f>IF(J12="","",J12)</f>
        <v>5. 5. 2025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40.15" customHeight="1">
      <c r="A91" s="33"/>
      <c r="B91" s="34"/>
      <c r="C91" s="29" t="s">
        <v>23</v>
      </c>
      <c r="D91" s="35"/>
      <c r="E91" s="35"/>
      <c r="F91" s="27" t="str">
        <f>E15</f>
        <v>Město Konice, Masarykovo nám. 27, 79852 Konice</v>
      </c>
      <c r="G91" s="35"/>
      <c r="H91" s="35"/>
      <c r="I91" s="29" t="s">
        <v>31</v>
      </c>
      <c r="J91" s="31" t="str">
        <f>E21</f>
        <v>Tomáš Samohýl a.t., Merudova 2421/47, Přerov 75002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9" t="s">
        <v>29</v>
      </c>
      <c r="D92" s="35"/>
      <c r="E92" s="35"/>
      <c r="F92" s="27" t="str">
        <f>IF(E18="","",E18)</f>
        <v>Vyplň údaj</v>
      </c>
      <c r="G92" s="35"/>
      <c r="H92" s="35"/>
      <c r="I92" s="29" t="s">
        <v>36</v>
      </c>
      <c r="J92" s="31" t="str">
        <f>E24</f>
        <v xml:space="preserve"> 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42" t="s">
        <v>100</v>
      </c>
      <c r="D94" s="143"/>
      <c r="E94" s="143"/>
      <c r="F94" s="143"/>
      <c r="G94" s="143"/>
      <c r="H94" s="143"/>
      <c r="I94" s="143"/>
      <c r="J94" s="144" t="s">
        <v>101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5" t="s">
        <v>102</v>
      </c>
      <c r="D96" s="35"/>
      <c r="E96" s="35"/>
      <c r="F96" s="35"/>
      <c r="G96" s="35"/>
      <c r="H96" s="35"/>
      <c r="I96" s="35"/>
      <c r="J96" s="83">
        <f>J142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7" t="s">
        <v>103</v>
      </c>
    </row>
    <row r="97" spans="2:12" s="9" customFormat="1" ht="24.95" customHeight="1">
      <c r="B97" s="146"/>
      <c r="C97" s="147"/>
      <c r="D97" s="148" t="s">
        <v>104</v>
      </c>
      <c r="E97" s="149"/>
      <c r="F97" s="149"/>
      <c r="G97" s="149"/>
      <c r="H97" s="149"/>
      <c r="I97" s="149"/>
      <c r="J97" s="150">
        <f>J143</f>
        <v>0</v>
      </c>
      <c r="K97" s="147"/>
      <c r="L97" s="151"/>
    </row>
    <row r="98" spans="2:12" s="10" customFormat="1" ht="19.899999999999999" customHeight="1">
      <c r="B98" s="152"/>
      <c r="C98" s="153"/>
      <c r="D98" s="154" t="s">
        <v>105</v>
      </c>
      <c r="E98" s="155"/>
      <c r="F98" s="155"/>
      <c r="G98" s="155"/>
      <c r="H98" s="155"/>
      <c r="I98" s="155"/>
      <c r="J98" s="156">
        <f>J144</f>
        <v>0</v>
      </c>
      <c r="K98" s="153"/>
      <c r="L98" s="157"/>
    </row>
    <row r="99" spans="2:12" s="10" customFormat="1" ht="19.899999999999999" customHeight="1">
      <c r="B99" s="152"/>
      <c r="C99" s="153"/>
      <c r="D99" s="154" t="s">
        <v>106</v>
      </c>
      <c r="E99" s="155"/>
      <c r="F99" s="155"/>
      <c r="G99" s="155"/>
      <c r="H99" s="155"/>
      <c r="I99" s="155"/>
      <c r="J99" s="156">
        <f>J154</f>
        <v>0</v>
      </c>
      <c r="K99" s="153"/>
      <c r="L99" s="157"/>
    </row>
    <row r="100" spans="2:12" s="10" customFormat="1" ht="19.899999999999999" customHeight="1">
      <c r="B100" s="152"/>
      <c r="C100" s="153"/>
      <c r="D100" s="154" t="s">
        <v>107</v>
      </c>
      <c r="E100" s="155"/>
      <c r="F100" s="155"/>
      <c r="G100" s="155"/>
      <c r="H100" s="155"/>
      <c r="I100" s="155"/>
      <c r="J100" s="156">
        <f>J164</f>
        <v>0</v>
      </c>
      <c r="K100" s="153"/>
      <c r="L100" s="157"/>
    </row>
    <row r="101" spans="2:12" s="10" customFormat="1" ht="19.899999999999999" customHeight="1">
      <c r="B101" s="152"/>
      <c r="C101" s="153"/>
      <c r="D101" s="154" t="s">
        <v>108</v>
      </c>
      <c r="E101" s="155"/>
      <c r="F101" s="155"/>
      <c r="G101" s="155"/>
      <c r="H101" s="155"/>
      <c r="I101" s="155"/>
      <c r="J101" s="156">
        <f>J168</f>
        <v>0</v>
      </c>
      <c r="K101" s="153"/>
      <c r="L101" s="157"/>
    </row>
    <row r="102" spans="2:12" s="10" customFormat="1" ht="19.899999999999999" customHeight="1">
      <c r="B102" s="152"/>
      <c r="C102" s="153"/>
      <c r="D102" s="154" t="s">
        <v>109</v>
      </c>
      <c r="E102" s="155"/>
      <c r="F102" s="155"/>
      <c r="G102" s="155"/>
      <c r="H102" s="155"/>
      <c r="I102" s="155"/>
      <c r="J102" s="156">
        <f>J737</f>
        <v>0</v>
      </c>
      <c r="K102" s="153"/>
      <c r="L102" s="157"/>
    </row>
    <row r="103" spans="2:12" s="10" customFormat="1" ht="19.899999999999999" customHeight="1">
      <c r="B103" s="152"/>
      <c r="C103" s="153"/>
      <c r="D103" s="154" t="s">
        <v>110</v>
      </c>
      <c r="E103" s="155"/>
      <c r="F103" s="155"/>
      <c r="G103" s="155"/>
      <c r="H103" s="155"/>
      <c r="I103" s="155"/>
      <c r="J103" s="156">
        <f>J834</f>
        <v>0</v>
      </c>
      <c r="K103" s="153"/>
      <c r="L103" s="157"/>
    </row>
    <row r="104" spans="2:12" s="10" customFormat="1" ht="19.899999999999999" customHeight="1">
      <c r="B104" s="152"/>
      <c r="C104" s="153"/>
      <c r="D104" s="154" t="s">
        <v>111</v>
      </c>
      <c r="E104" s="155"/>
      <c r="F104" s="155"/>
      <c r="G104" s="155"/>
      <c r="H104" s="155"/>
      <c r="I104" s="155"/>
      <c r="J104" s="156">
        <f>J841</f>
        <v>0</v>
      </c>
      <c r="K104" s="153"/>
      <c r="L104" s="157"/>
    </row>
    <row r="105" spans="2:12" s="9" customFormat="1" ht="24.95" customHeight="1">
      <c r="B105" s="146"/>
      <c r="C105" s="147"/>
      <c r="D105" s="148" t="s">
        <v>112</v>
      </c>
      <c r="E105" s="149"/>
      <c r="F105" s="149"/>
      <c r="G105" s="149"/>
      <c r="H105" s="149"/>
      <c r="I105" s="149"/>
      <c r="J105" s="150">
        <f>J843</f>
        <v>0</v>
      </c>
      <c r="K105" s="147"/>
      <c r="L105" s="151"/>
    </row>
    <row r="106" spans="2:12" s="10" customFormat="1" ht="19.899999999999999" customHeight="1">
      <c r="B106" s="152"/>
      <c r="C106" s="153"/>
      <c r="D106" s="154" t="s">
        <v>113</v>
      </c>
      <c r="E106" s="155"/>
      <c r="F106" s="155"/>
      <c r="G106" s="155"/>
      <c r="H106" s="155"/>
      <c r="I106" s="155"/>
      <c r="J106" s="156">
        <f>J844</f>
        <v>0</v>
      </c>
      <c r="K106" s="153"/>
      <c r="L106" s="157"/>
    </row>
    <row r="107" spans="2:12" s="10" customFormat="1" ht="19.899999999999999" customHeight="1">
      <c r="B107" s="152"/>
      <c r="C107" s="153"/>
      <c r="D107" s="154" t="s">
        <v>114</v>
      </c>
      <c r="E107" s="155"/>
      <c r="F107" s="155"/>
      <c r="G107" s="155"/>
      <c r="H107" s="155"/>
      <c r="I107" s="155"/>
      <c r="J107" s="156">
        <f>J849</f>
        <v>0</v>
      </c>
      <c r="K107" s="153"/>
      <c r="L107" s="157"/>
    </row>
    <row r="108" spans="2:12" s="10" customFormat="1" ht="19.899999999999999" customHeight="1">
      <c r="B108" s="152"/>
      <c r="C108" s="153"/>
      <c r="D108" s="154" t="s">
        <v>115</v>
      </c>
      <c r="E108" s="155"/>
      <c r="F108" s="155"/>
      <c r="G108" s="155"/>
      <c r="H108" s="155"/>
      <c r="I108" s="155"/>
      <c r="J108" s="156">
        <f>J910</f>
        <v>0</v>
      </c>
      <c r="K108" s="153"/>
      <c r="L108" s="157"/>
    </row>
    <row r="109" spans="2:12" s="10" customFormat="1" ht="19.899999999999999" customHeight="1">
      <c r="B109" s="152"/>
      <c r="C109" s="153"/>
      <c r="D109" s="154" t="s">
        <v>116</v>
      </c>
      <c r="E109" s="155"/>
      <c r="F109" s="155"/>
      <c r="G109" s="155"/>
      <c r="H109" s="155"/>
      <c r="I109" s="155"/>
      <c r="J109" s="156">
        <f>J914</f>
        <v>0</v>
      </c>
      <c r="K109" s="153"/>
      <c r="L109" s="157"/>
    </row>
    <row r="110" spans="2:12" s="10" customFormat="1" ht="19.899999999999999" customHeight="1">
      <c r="B110" s="152"/>
      <c r="C110" s="153"/>
      <c r="D110" s="154" t="s">
        <v>117</v>
      </c>
      <c r="E110" s="155"/>
      <c r="F110" s="155"/>
      <c r="G110" s="155"/>
      <c r="H110" s="155"/>
      <c r="I110" s="155"/>
      <c r="J110" s="156">
        <f>J924</f>
        <v>0</v>
      </c>
      <c r="K110" s="153"/>
      <c r="L110" s="157"/>
    </row>
    <row r="111" spans="2:12" s="10" customFormat="1" ht="19.899999999999999" customHeight="1">
      <c r="B111" s="152"/>
      <c r="C111" s="153"/>
      <c r="D111" s="154" t="s">
        <v>118</v>
      </c>
      <c r="E111" s="155"/>
      <c r="F111" s="155"/>
      <c r="G111" s="155"/>
      <c r="H111" s="155"/>
      <c r="I111" s="155"/>
      <c r="J111" s="156">
        <f>J938</f>
        <v>0</v>
      </c>
      <c r="K111" s="153"/>
      <c r="L111" s="157"/>
    </row>
    <row r="112" spans="2:12" s="10" customFormat="1" ht="19.899999999999999" customHeight="1">
      <c r="B112" s="152"/>
      <c r="C112" s="153"/>
      <c r="D112" s="154" t="s">
        <v>119</v>
      </c>
      <c r="E112" s="155"/>
      <c r="F112" s="155"/>
      <c r="G112" s="155"/>
      <c r="H112" s="155"/>
      <c r="I112" s="155"/>
      <c r="J112" s="156">
        <f>J948</f>
        <v>0</v>
      </c>
      <c r="K112" s="153"/>
      <c r="L112" s="157"/>
    </row>
    <row r="113" spans="1:31" s="10" customFormat="1" ht="19.899999999999999" customHeight="1">
      <c r="B113" s="152"/>
      <c r="C113" s="153"/>
      <c r="D113" s="154" t="s">
        <v>120</v>
      </c>
      <c r="E113" s="155"/>
      <c r="F113" s="155"/>
      <c r="G113" s="155"/>
      <c r="H113" s="155"/>
      <c r="I113" s="155"/>
      <c r="J113" s="156">
        <f>J999</f>
        <v>0</v>
      </c>
      <c r="K113" s="153"/>
      <c r="L113" s="157"/>
    </row>
    <row r="114" spans="1:31" s="10" customFormat="1" ht="19.899999999999999" customHeight="1">
      <c r="B114" s="152"/>
      <c r="C114" s="153"/>
      <c r="D114" s="154" t="s">
        <v>121</v>
      </c>
      <c r="E114" s="155"/>
      <c r="F114" s="155"/>
      <c r="G114" s="155"/>
      <c r="H114" s="155"/>
      <c r="I114" s="155"/>
      <c r="J114" s="156">
        <f>J1004</f>
        <v>0</v>
      </c>
      <c r="K114" s="153"/>
      <c r="L114" s="157"/>
    </row>
    <row r="115" spans="1:31" s="10" customFormat="1" ht="19.899999999999999" customHeight="1">
      <c r="B115" s="152"/>
      <c r="C115" s="153"/>
      <c r="D115" s="154" t="s">
        <v>122</v>
      </c>
      <c r="E115" s="155"/>
      <c r="F115" s="155"/>
      <c r="G115" s="155"/>
      <c r="H115" s="155"/>
      <c r="I115" s="155"/>
      <c r="J115" s="156">
        <f>J1039</f>
        <v>0</v>
      </c>
      <c r="K115" s="153"/>
      <c r="L115" s="157"/>
    </row>
    <row r="116" spans="1:31" s="10" customFormat="1" ht="19.899999999999999" customHeight="1">
      <c r="B116" s="152"/>
      <c r="C116" s="153"/>
      <c r="D116" s="154" t="s">
        <v>123</v>
      </c>
      <c r="E116" s="155"/>
      <c r="F116" s="155"/>
      <c r="G116" s="155"/>
      <c r="H116" s="155"/>
      <c r="I116" s="155"/>
      <c r="J116" s="156">
        <f>J1079</f>
        <v>0</v>
      </c>
      <c r="K116" s="153"/>
      <c r="L116" s="157"/>
    </row>
    <row r="117" spans="1:31" s="10" customFormat="1" ht="19.899999999999999" customHeight="1">
      <c r="B117" s="152"/>
      <c r="C117" s="153"/>
      <c r="D117" s="154" t="s">
        <v>124</v>
      </c>
      <c r="E117" s="155"/>
      <c r="F117" s="155"/>
      <c r="G117" s="155"/>
      <c r="H117" s="155"/>
      <c r="I117" s="155"/>
      <c r="J117" s="156">
        <f>J1089</f>
        <v>0</v>
      </c>
      <c r="K117" s="153"/>
      <c r="L117" s="157"/>
    </row>
    <row r="118" spans="1:31" s="10" customFormat="1" ht="19.899999999999999" customHeight="1">
      <c r="B118" s="152"/>
      <c r="C118" s="153"/>
      <c r="D118" s="154" t="s">
        <v>125</v>
      </c>
      <c r="E118" s="155"/>
      <c r="F118" s="155"/>
      <c r="G118" s="155"/>
      <c r="H118" s="155"/>
      <c r="I118" s="155"/>
      <c r="J118" s="156">
        <f>J1136</f>
        <v>0</v>
      </c>
      <c r="K118" s="153"/>
      <c r="L118" s="157"/>
    </row>
    <row r="119" spans="1:31" s="9" customFormat="1" ht="24.95" customHeight="1">
      <c r="B119" s="146"/>
      <c r="C119" s="147"/>
      <c r="D119" s="148" t="s">
        <v>126</v>
      </c>
      <c r="E119" s="149"/>
      <c r="F119" s="149"/>
      <c r="G119" s="149"/>
      <c r="H119" s="149"/>
      <c r="I119" s="149"/>
      <c r="J119" s="150">
        <f>J1153</f>
        <v>0</v>
      </c>
      <c r="K119" s="147"/>
      <c r="L119" s="151"/>
    </row>
    <row r="120" spans="1:31" s="9" customFormat="1" ht="24.95" customHeight="1">
      <c r="B120" s="146"/>
      <c r="C120" s="147"/>
      <c r="D120" s="148" t="s">
        <v>127</v>
      </c>
      <c r="E120" s="149"/>
      <c r="F120" s="149"/>
      <c r="G120" s="149"/>
      <c r="H120" s="149"/>
      <c r="I120" s="149"/>
      <c r="J120" s="150">
        <f>J1158</f>
        <v>0</v>
      </c>
      <c r="K120" s="147"/>
      <c r="L120" s="151"/>
    </row>
    <row r="121" spans="1:31" s="10" customFormat="1" ht="19.899999999999999" customHeight="1">
      <c r="B121" s="152"/>
      <c r="C121" s="153"/>
      <c r="D121" s="154" t="s">
        <v>128</v>
      </c>
      <c r="E121" s="155"/>
      <c r="F121" s="155"/>
      <c r="G121" s="155"/>
      <c r="H121" s="155"/>
      <c r="I121" s="155"/>
      <c r="J121" s="156">
        <f>J1159</f>
        <v>0</v>
      </c>
      <c r="K121" s="153"/>
      <c r="L121" s="157"/>
    </row>
    <row r="122" spans="1:31" s="10" customFormat="1" ht="19.899999999999999" customHeight="1">
      <c r="B122" s="152"/>
      <c r="C122" s="153"/>
      <c r="D122" s="154" t="s">
        <v>129</v>
      </c>
      <c r="E122" s="155"/>
      <c r="F122" s="155"/>
      <c r="G122" s="155"/>
      <c r="H122" s="155"/>
      <c r="I122" s="155"/>
      <c r="J122" s="156">
        <f>J1163</f>
        <v>0</v>
      </c>
      <c r="K122" s="153"/>
      <c r="L122" s="157"/>
    </row>
    <row r="123" spans="1:31" s="2" customFormat="1" ht="21.75" customHeight="1">
      <c r="A123" s="33"/>
      <c r="B123" s="34"/>
      <c r="C123" s="35"/>
      <c r="D123" s="35"/>
      <c r="E123" s="35"/>
      <c r="F123" s="35"/>
      <c r="G123" s="35"/>
      <c r="H123" s="35"/>
      <c r="I123" s="35"/>
      <c r="J123" s="35"/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53"/>
      <c r="C124" s="54"/>
      <c r="D124" s="54"/>
      <c r="E124" s="54"/>
      <c r="F124" s="54"/>
      <c r="G124" s="54"/>
      <c r="H124" s="54"/>
      <c r="I124" s="54"/>
      <c r="J124" s="54"/>
      <c r="K124" s="54"/>
      <c r="L124" s="50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8" spans="1:31" s="2" customFormat="1" ht="6.95" customHeight="1">
      <c r="A128" s="33"/>
      <c r="B128" s="55"/>
      <c r="C128" s="56"/>
      <c r="D128" s="56"/>
      <c r="E128" s="56"/>
      <c r="F128" s="56"/>
      <c r="G128" s="56"/>
      <c r="H128" s="56"/>
      <c r="I128" s="56"/>
      <c r="J128" s="56"/>
      <c r="K128" s="56"/>
      <c r="L128" s="50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3" s="2" customFormat="1" ht="24.95" customHeight="1">
      <c r="A129" s="33"/>
      <c r="B129" s="34"/>
      <c r="C129" s="23" t="s">
        <v>130</v>
      </c>
      <c r="D129" s="35"/>
      <c r="E129" s="35"/>
      <c r="F129" s="35"/>
      <c r="G129" s="35"/>
      <c r="H129" s="35"/>
      <c r="I129" s="35"/>
      <c r="J129" s="35"/>
      <c r="K129" s="35"/>
      <c r="L129" s="50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3" s="2" customFormat="1" ht="6.95" customHeight="1">
      <c r="A130" s="33"/>
      <c r="B130" s="34"/>
      <c r="C130" s="35"/>
      <c r="D130" s="35"/>
      <c r="E130" s="35"/>
      <c r="F130" s="35"/>
      <c r="G130" s="35"/>
      <c r="H130" s="35"/>
      <c r="I130" s="35"/>
      <c r="J130" s="35"/>
      <c r="K130" s="35"/>
      <c r="L130" s="50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3" s="2" customFormat="1" ht="12" customHeight="1">
      <c r="A131" s="33"/>
      <c r="B131" s="34"/>
      <c r="C131" s="29" t="s">
        <v>16</v>
      </c>
      <c r="D131" s="35"/>
      <c r="E131" s="35"/>
      <c r="F131" s="35"/>
      <c r="G131" s="35"/>
      <c r="H131" s="35"/>
      <c r="I131" s="35"/>
      <c r="J131" s="35"/>
      <c r="K131" s="35"/>
      <c r="L131" s="50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3" s="2" customFormat="1" ht="26.25" customHeight="1">
      <c r="A132" s="33"/>
      <c r="B132" s="34"/>
      <c r="C132" s="35"/>
      <c r="D132" s="35"/>
      <c r="E132" s="327" t="str">
        <f>E7</f>
        <v>ENERGETICKÉ ÚSPORY OBJEKTU MĚSTSKÉHO ÚŘADU MASARYKOVO NÁM. Č.P. 28, KONICE - rekonstrukce vytápění</v>
      </c>
      <c r="F132" s="328"/>
      <c r="G132" s="328"/>
      <c r="H132" s="328"/>
      <c r="I132" s="35"/>
      <c r="J132" s="35"/>
      <c r="K132" s="35"/>
      <c r="L132" s="50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3" s="2" customFormat="1" ht="12" customHeight="1">
      <c r="A133" s="33"/>
      <c r="B133" s="34"/>
      <c r="C133" s="29" t="s">
        <v>97</v>
      </c>
      <c r="D133" s="35"/>
      <c r="E133" s="35"/>
      <c r="F133" s="35"/>
      <c r="G133" s="35"/>
      <c r="H133" s="35"/>
      <c r="I133" s="35"/>
      <c r="J133" s="35"/>
      <c r="K133" s="35"/>
      <c r="L133" s="50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3" s="2" customFormat="1" ht="16.5" customHeight="1">
      <c r="A134" s="33"/>
      <c r="B134" s="34"/>
      <c r="C134" s="35"/>
      <c r="D134" s="35"/>
      <c r="E134" s="311" t="str">
        <f>E9</f>
        <v>D.1.1 - Architektonicko - stavební řešení</v>
      </c>
      <c r="F134" s="326"/>
      <c r="G134" s="326"/>
      <c r="H134" s="326"/>
      <c r="I134" s="35"/>
      <c r="J134" s="35"/>
      <c r="K134" s="35"/>
      <c r="L134" s="50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3" s="2" customFormat="1" ht="6.95" customHeight="1">
      <c r="A135" s="33"/>
      <c r="B135" s="34"/>
      <c r="C135" s="35"/>
      <c r="D135" s="35"/>
      <c r="E135" s="35"/>
      <c r="F135" s="35"/>
      <c r="G135" s="35"/>
      <c r="H135" s="35"/>
      <c r="I135" s="35"/>
      <c r="J135" s="35"/>
      <c r="K135" s="35"/>
      <c r="L135" s="50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3" s="2" customFormat="1" ht="12" customHeight="1">
      <c r="A136" s="33"/>
      <c r="B136" s="34"/>
      <c r="C136" s="29" t="s">
        <v>19</v>
      </c>
      <c r="D136" s="35"/>
      <c r="E136" s="35"/>
      <c r="F136" s="27" t="str">
        <f>F12</f>
        <v>Konice</v>
      </c>
      <c r="G136" s="35"/>
      <c r="H136" s="35"/>
      <c r="I136" s="29" t="s">
        <v>21</v>
      </c>
      <c r="J136" s="65" t="str">
        <f>IF(J12="","",J12)</f>
        <v>5. 5. 2025</v>
      </c>
      <c r="K136" s="35"/>
      <c r="L136" s="50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3" s="2" customFormat="1" ht="6.95" customHeight="1">
      <c r="A137" s="33"/>
      <c r="B137" s="34"/>
      <c r="C137" s="35"/>
      <c r="D137" s="35"/>
      <c r="E137" s="35"/>
      <c r="F137" s="35"/>
      <c r="G137" s="35"/>
      <c r="H137" s="35"/>
      <c r="I137" s="35"/>
      <c r="J137" s="35"/>
      <c r="K137" s="35"/>
      <c r="L137" s="50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3" s="2" customFormat="1" ht="40.15" customHeight="1">
      <c r="A138" s="33"/>
      <c r="B138" s="34"/>
      <c r="C138" s="29" t="s">
        <v>23</v>
      </c>
      <c r="D138" s="35"/>
      <c r="E138" s="35"/>
      <c r="F138" s="27" t="str">
        <f>E15</f>
        <v>Město Konice, Masarykovo nám. 27, 79852 Konice</v>
      </c>
      <c r="G138" s="35"/>
      <c r="H138" s="35"/>
      <c r="I138" s="29" t="s">
        <v>31</v>
      </c>
      <c r="J138" s="31" t="str">
        <f>E21</f>
        <v>Tomáš Samohýl a.t., Merudova 2421/47, Přerov 75002</v>
      </c>
      <c r="K138" s="35"/>
      <c r="L138" s="50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63" s="2" customFormat="1" ht="15.2" customHeight="1">
      <c r="A139" s="33"/>
      <c r="B139" s="34"/>
      <c r="C139" s="29" t="s">
        <v>29</v>
      </c>
      <c r="D139" s="35"/>
      <c r="E139" s="35"/>
      <c r="F139" s="27" t="str">
        <f>IF(E18="","",E18)</f>
        <v>Vyplň údaj</v>
      </c>
      <c r="G139" s="35"/>
      <c r="H139" s="35"/>
      <c r="I139" s="29" t="s">
        <v>36</v>
      </c>
      <c r="J139" s="31" t="str">
        <f>E24</f>
        <v xml:space="preserve"> </v>
      </c>
      <c r="K139" s="35"/>
      <c r="L139" s="50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63" s="2" customFormat="1" ht="10.35" customHeight="1">
      <c r="A140" s="33"/>
      <c r="B140" s="34"/>
      <c r="C140" s="35"/>
      <c r="D140" s="35"/>
      <c r="E140" s="35"/>
      <c r="F140" s="35"/>
      <c r="G140" s="35"/>
      <c r="H140" s="35"/>
      <c r="I140" s="35"/>
      <c r="J140" s="35"/>
      <c r="K140" s="35"/>
      <c r="L140" s="50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spans="1:63" s="11" customFormat="1" ht="29.25" customHeight="1">
      <c r="A141" s="158"/>
      <c r="B141" s="159"/>
      <c r="C141" s="160" t="s">
        <v>131</v>
      </c>
      <c r="D141" s="161" t="s">
        <v>64</v>
      </c>
      <c r="E141" s="161" t="s">
        <v>60</v>
      </c>
      <c r="F141" s="161" t="s">
        <v>61</v>
      </c>
      <c r="G141" s="161" t="s">
        <v>132</v>
      </c>
      <c r="H141" s="161" t="s">
        <v>133</v>
      </c>
      <c r="I141" s="161" t="s">
        <v>134</v>
      </c>
      <c r="J141" s="161" t="s">
        <v>101</v>
      </c>
      <c r="K141" s="162" t="s">
        <v>135</v>
      </c>
      <c r="L141" s="163"/>
      <c r="M141" s="74" t="s">
        <v>1</v>
      </c>
      <c r="N141" s="75" t="s">
        <v>43</v>
      </c>
      <c r="O141" s="75" t="s">
        <v>136</v>
      </c>
      <c r="P141" s="75" t="s">
        <v>137</v>
      </c>
      <c r="Q141" s="75" t="s">
        <v>138</v>
      </c>
      <c r="R141" s="75" t="s">
        <v>139</v>
      </c>
      <c r="S141" s="75" t="s">
        <v>140</v>
      </c>
      <c r="T141" s="76" t="s">
        <v>141</v>
      </c>
      <c r="U141" s="158"/>
      <c r="V141" s="158"/>
      <c r="W141" s="158"/>
      <c r="X141" s="158"/>
      <c r="Y141" s="158"/>
      <c r="Z141" s="158"/>
      <c r="AA141" s="158"/>
      <c r="AB141" s="158"/>
      <c r="AC141" s="158"/>
      <c r="AD141" s="158"/>
      <c r="AE141" s="158"/>
    </row>
    <row r="142" spans="1:63" s="2" customFormat="1" ht="22.9" customHeight="1">
      <c r="A142" s="33"/>
      <c r="B142" s="34"/>
      <c r="C142" s="81" t="s">
        <v>142</v>
      </c>
      <c r="D142" s="35"/>
      <c r="E142" s="35"/>
      <c r="F142" s="35"/>
      <c r="G142" s="35"/>
      <c r="H142" s="35"/>
      <c r="I142" s="35"/>
      <c r="J142" s="164">
        <f>BK142</f>
        <v>0</v>
      </c>
      <c r="K142" s="35"/>
      <c r="L142" s="38"/>
      <c r="M142" s="77"/>
      <c r="N142" s="165"/>
      <c r="O142" s="78"/>
      <c r="P142" s="166">
        <f>P143+P843+P1153+P1158</f>
        <v>0</v>
      </c>
      <c r="Q142" s="78"/>
      <c r="R142" s="166">
        <f>R143+R843+R1153+R1158</f>
        <v>49.266203324735997</v>
      </c>
      <c r="S142" s="78"/>
      <c r="T142" s="167">
        <f>T143+T843+T1153+T1158</f>
        <v>32.703917800000006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T142" s="17" t="s">
        <v>78</v>
      </c>
      <c r="AU142" s="17" t="s">
        <v>103</v>
      </c>
      <c r="BK142" s="168">
        <f>BK143+BK843+BK1153+BK1158</f>
        <v>0</v>
      </c>
    </row>
    <row r="143" spans="1:63" s="12" customFormat="1" ht="25.9" customHeight="1">
      <c r="B143" s="169"/>
      <c r="C143" s="170"/>
      <c r="D143" s="171" t="s">
        <v>78</v>
      </c>
      <c r="E143" s="172" t="s">
        <v>143</v>
      </c>
      <c r="F143" s="172" t="s">
        <v>144</v>
      </c>
      <c r="G143" s="170"/>
      <c r="H143" s="170"/>
      <c r="I143" s="173"/>
      <c r="J143" s="174">
        <f>BK143</f>
        <v>0</v>
      </c>
      <c r="K143" s="170"/>
      <c r="L143" s="175"/>
      <c r="M143" s="176"/>
      <c r="N143" s="177"/>
      <c r="O143" s="177"/>
      <c r="P143" s="178">
        <f>P144+P154+P164+P168+P737+P834+P841</f>
        <v>0</v>
      </c>
      <c r="Q143" s="177"/>
      <c r="R143" s="178">
        <f>R144+R154+R164+R168+R737+R834+R841</f>
        <v>35.695089195599998</v>
      </c>
      <c r="S143" s="177"/>
      <c r="T143" s="179">
        <f>T144+T154+T164+T168+T737+T834+T841</f>
        <v>31.793683800000004</v>
      </c>
      <c r="AR143" s="180" t="s">
        <v>87</v>
      </c>
      <c r="AT143" s="181" t="s">
        <v>78</v>
      </c>
      <c r="AU143" s="181" t="s">
        <v>79</v>
      </c>
      <c r="AY143" s="180" t="s">
        <v>145</v>
      </c>
      <c r="BK143" s="182">
        <f>BK144+BK154+BK164+BK168+BK737+BK834+BK841</f>
        <v>0</v>
      </c>
    </row>
    <row r="144" spans="1:63" s="12" customFormat="1" ht="22.9" customHeight="1">
      <c r="B144" s="169"/>
      <c r="C144" s="170"/>
      <c r="D144" s="171" t="s">
        <v>78</v>
      </c>
      <c r="E144" s="183" t="s">
        <v>87</v>
      </c>
      <c r="F144" s="183" t="s">
        <v>146</v>
      </c>
      <c r="G144" s="170"/>
      <c r="H144" s="170"/>
      <c r="I144" s="173"/>
      <c r="J144" s="184">
        <f>BK144</f>
        <v>0</v>
      </c>
      <c r="K144" s="170"/>
      <c r="L144" s="175"/>
      <c r="M144" s="176"/>
      <c r="N144" s="177"/>
      <c r="O144" s="177"/>
      <c r="P144" s="178">
        <f>SUM(P145:P153)</f>
        <v>0</v>
      </c>
      <c r="Q144" s="177"/>
      <c r="R144" s="178">
        <f>SUM(R145:R153)</f>
        <v>0</v>
      </c>
      <c r="S144" s="177"/>
      <c r="T144" s="179">
        <f>SUM(T145:T153)</f>
        <v>2.2949999999999999</v>
      </c>
      <c r="AR144" s="180" t="s">
        <v>87</v>
      </c>
      <c r="AT144" s="181" t="s">
        <v>78</v>
      </c>
      <c r="AU144" s="181" t="s">
        <v>87</v>
      </c>
      <c r="AY144" s="180" t="s">
        <v>145</v>
      </c>
      <c r="BK144" s="182">
        <f>SUM(BK145:BK153)</f>
        <v>0</v>
      </c>
    </row>
    <row r="145" spans="1:65" s="2" customFormat="1" ht="76.349999999999994" customHeight="1">
      <c r="A145" s="33"/>
      <c r="B145" s="34"/>
      <c r="C145" s="185" t="s">
        <v>87</v>
      </c>
      <c r="D145" s="185" t="s">
        <v>147</v>
      </c>
      <c r="E145" s="186" t="s">
        <v>148</v>
      </c>
      <c r="F145" s="187" t="s">
        <v>149</v>
      </c>
      <c r="G145" s="188" t="s">
        <v>150</v>
      </c>
      <c r="H145" s="189">
        <v>9</v>
      </c>
      <c r="I145" s="190"/>
      <c r="J145" s="191">
        <f>ROUND(I145*H145,2)</f>
        <v>0</v>
      </c>
      <c r="K145" s="187" t="s">
        <v>151</v>
      </c>
      <c r="L145" s="38"/>
      <c r="M145" s="192" t="s">
        <v>1</v>
      </c>
      <c r="N145" s="193" t="s">
        <v>44</v>
      </c>
      <c r="O145" s="70"/>
      <c r="P145" s="194">
        <f>O145*H145</f>
        <v>0</v>
      </c>
      <c r="Q145" s="194">
        <v>0</v>
      </c>
      <c r="R145" s="194">
        <f>Q145*H145</f>
        <v>0</v>
      </c>
      <c r="S145" s="194">
        <v>0.255</v>
      </c>
      <c r="T145" s="195">
        <f>S145*H145</f>
        <v>2.2949999999999999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6" t="s">
        <v>152</v>
      </c>
      <c r="AT145" s="196" t="s">
        <v>147</v>
      </c>
      <c r="AU145" s="196" t="s">
        <v>89</v>
      </c>
      <c r="AY145" s="17" t="s">
        <v>145</v>
      </c>
      <c r="BE145" s="197">
        <f>IF(N145="základní",J145,0)</f>
        <v>0</v>
      </c>
      <c r="BF145" s="197">
        <f>IF(N145="snížená",J145,0)</f>
        <v>0</v>
      </c>
      <c r="BG145" s="197">
        <f>IF(N145="zákl. přenesená",J145,0)</f>
        <v>0</v>
      </c>
      <c r="BH145" s="197">
        <f>IF(N145="sníž. přenesená",J145,0)</f>
        <v>0</v>
      </c>
      <c r="BI145" s="197">
        <f>IF(N145="nulová",J145,0)</f>
        <v>0</v>
      </c>
      <c r="BJ145" s="17" t="s">
        <v>87</v>
      </c>
      <c r="BK145" s="197">
        <f>ROUND(I145*H145,2)</f>
        <v>0</v>
      </c>
      <c r="BL145" s="17" t="s">
        <v>152</v>
      </c>
      <c r="BM145" s="196" t="s">
        <v>153</v>
      </c>
    </row>
    <row r="146" spans="1:65" s="13" customFormat="1">
      <c r="B146" s="198"/>
      <c r="C146" s="199"/>
      <c r="D146" s="200" t="s">
        <v>154</v>
      </c>
      <c r="E146" s="201" t="s">
        <v>1</v>
      </c>
      <c r="F146" s="202" t="s">
        <v>155</v>
      </c>
      <c r="G146" s="199"/>
      <c r="H146" s="203">
        <v>9</v>
      </c>
      <c r="I146" s="204"/>
      <c r="J146" s="199"/>
      <c r="K146" s="199"/>
      <c r="L146" s="205"/>
      <c r="M146" s="206"/>
      <c r="N146" s="207"/>
      <c r="O146" s="207"/>
      <c r="P146" s="207"/>
      <c r="Q146" s="207"/>
      <c r="R146" s="207"/>
      <c r="S146" s="207"/>
      <c r="T146" s="208"/>
      <c r="AT146" s="209" t="s">
        <v>154</v>
      </c>
      <c r="AU146" s="209" t="s">
        <v>89</v>
      </c>
      <c r="AV146" s="13" t="s">
        <v>89</v>
      </c>
      <c r="AW146" s="13" t="s">
        <v>35</v>
      </c>
      <c r="AX146" s="13" t="s">
        <v>79</v>
      </c>
      <c r="AY146" s="209" t="s">
        <v>145</v>
      </c>
    </row>
    <row r="147" spans="1:65" s="14" customFormat="1">
      <c r="B147" s="210"/>
      <c r="C147" s="211"/>
      <c r="D147" s="200" t="s">
        <v>154</v>
      </c>
      <c r="E147" s="212" t="s">
        <v>1</v>
      </c>
      <c r="F147" s="213" t="s">
        <v>156</v>
      </c>
      <c r="G147" s="211"/>
      <c r="H147" s="214">
        <v>9</v>
      </c>
      <c r="I147" s="215"/>
      <c r="J147" s="211"/>
      <c r="K147" s="211"/>
      <c r="L147" s="216"/>
      <c r="M147" s="217"/>
      <c r="N147" s="218"/>
      <c r="O147" s="218"/>
      <c r="P147" s="218"/>
      <c r="Q147" s="218"/>
      <c r="R147" s="218"/>
      <c r="S147" s="218"/>
      <c r="T147" s="219"/>
      <c r="AT147" s="220" t="s">
        <v>154</v>
      </c>
      <c r="AU147" s="220" t="s">
        <v>89</v>
      </c>
      <c r="AV147" s="14" t="s">
        <v>152</v>
      </c>
      <c r="AW147" s="14" t="s">
        <v>35</v>
      </c>
      <c r="AX147" s="14" t="s">
        <v>87</v>
      </c>
      <c r="AY147" s="220" t="s">
        <v>145</v>
      </c>
    </row>
    <row r="148" spans="1:65" s="2" customFormat="1" ht="44.25" customHeight="1">
      <c r="A148" s="33"/>
      <c r="B148" s="34"/>
      <c r="C148" s="185" t="s">
        <v>89</v>
      </c>
      <c r="D148" s="185" t="s">
        <v>147</v>
      </c>
      <c r="E148" s="186" t="s">
        <v>157</v>
      </c>
      <c r="F148" s="187" t="s">
        <v>158</v>
      </c>
      <c r="G148" s="188" t="s">
        <v>159</v>
      </c>
      <c r="H148" s="189">
        <v>2.7</v>
      </c>
      <c r="I148" s="190"/>
      <c r="J148" s="191">
        <f>ROUND(I148*H148,2)</f>
        <v>0</v>
      </c>
      <c r="K148" s="187" t="s">
        <v>151</v>
      </c>
      <c r="L148" s="38"/>
      <c r="M148" s="192" t="s">
        <v>1</v>
      </c>
      <c r="N148" s="193" t="s">
        <v>44</v>
      </c>
      <c r="O148" s="70"/>
      <c r="P148" s="194">
        <f>O148*H148</f>
        <v>0</v>
      </c>
      <c r="Q148" s="194">
        <v>0</v>
      </c>
      <c r="R148" s="194">
        <f>Q148*H148</f>
        <v>0</v>
      </c>
      <c r="S148" s="194">
        <v>0</v>
      </c>
      <c r="T148" s="195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6" t="s">
        <v>152</v>
      </c>
      <c r="AT148" s="196" t="s">
        <v>147</v>
      </c>
      <c r="AU148" s="196" t="s">
        <v>89</v>
      </c>
      <c r="AY148" s="17" t="s">
        <v>145</v>
      </c>
      <c r="BE148" s="197">
        <f>IF(N148="základní",J148,0)</f>
        <v>0</v>
      </c>
      <c r="BF148" s="197">
        <f>IF(N148="snížená",J148,0)</f>
        <v>0</v>
      </c>
      <c r="BG148" s="197">
        <f>IF(N148="zákl. přenesená",J148,0)</f>
        <v>0</v>
      </c>
      <c r="BH148" s="197">
        <f>IF(N148="sníž. přenesená",J148,0)</f>
        <v>0</v>
      </c>
      <c r="BI148" s="197">
        <f>IF(N148="nulová",J148,0)</f>
        <v>0</v>
      </c>
      <c r="BJ148" s="17" t="s">
        <v>87</v>
      </c>
      <c r="BK148" s="197">
        <f>ROUND(I148*H148,2)</f>
        <v>0</v>
      </c>
      <c r="BL148" s="17" t="s">
        <v>152</v>
      </c>
      <c r="BM148" s="196" t="s">
        <v>160</v>
      </c>
    </row>
    <row r="149" spans="1:65" s="13" customFormat="1">
      <c r="B149" s="198"/>
      <c r="C149" s="199"/>
      <c r="D149" s="200" t="s">
        <v>154</v>
      </c>
      <c r="E149" s="201" t="s">
        <v>1</v>
      </c>
      <c r="F149" s="202" t="s">
        <v>161</v>
      </c>
      <c r="G149" s="199"/>
      <c r="H149" s="203">
        <v>2.7</v>
      </c>
      <c r="I149" s="204"/>
      <c r="J149" s="199"/>
      <c r="K149" s="199"/>
      <c r="L149" s="205"/>
      <c r="M149" s="206"/>
      <c r="N149" s="207"/>
      <c r="O149" s="207"/>
      <c r="P149" s="207"/>
      <c r="Q149" s="207"/>
      <c r="R149" s="207"/>
      <c r="S149" s="207"/>
      <c r="T149" s="208"/>
      <c r="AT149" s="209" t="s">
        <v>154</v>
      </c>
      <c r="AU149" s="209" t="s">
        <v>89</v>
      </c>
      <c r="AV149" s="13" t="s">
        <v>89</v>
      </c>
      <c r="AW149" s="13" t="s">
        <v>35</v>
      </c>
      <c r="AX149" s="13" t="s">
        <v>79</v>
      </c>
      <c r="AY149" s="209" t="s">
        <v>145</v>
      </c>
    </row>
    <row r="150" spans="1:65" s="14" customFormat="1">
      <c r="B150" s="210"/>
      <c r="C150" s="211"/>
      <c r="D150" s="200" t="s">
        <v>154</v>
      </c>
      <c r="E150" s="212" t="s">
        <v>1</v>
      </c>
      <c r="F150" s="213" t="s">
        <v>156</v>
      </c>
      <c r="G150" s="211"/>
      <c r="H150" s="214">
        <v>2.7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154</v>
      </c>
      <c r="AU150" s="220" t="s">
        <v>89</v>
      </c>
      <c r="AV150" s="14" t="s">
        <v>152</v>
      </c>
      <c r="AW150" s="14" t="s">
        <v>35</v>
      </c>
      <c r="AX150" s="14" t="s">
        <v>87</v>
      </c>
      <c r="AY150" s="220" t="s">
        <v>145</v>
      </c>
    </row>
    <row r="151" spans="1:65" s="2" customFormat="1" ht="44.25" customHeight="1">
      <c r="A151" s="33"/>
      <c r="B151" s="34"/>
      <c r="C151" s="185" t="s">
        <v>162</v>
      </c>
      <c r="D151" s="185" t="s">
        <v>147</v>
      </c>
      <c r="E151" s="186" t="s">
        <v>163</v>
      </c>
      <c r="F151" s="187" t="s">
        <v>164</v>
      </c>
      <c r="G151" s="188" t="s">
        <v>159</v>
      </c>
      <c r="H151" s="189">
        <v>2.7</v>
      </c>
      <c r="I151" s="190"/>
      <c r="J151" s="191">
        <f>ROUND(I151*H151,2)</f>
        <v>0</v>
      </c>
      <c r="K151" s="187" t="s">
        <v>151</v>
      </c>
      <c r="L151" s="38"/>
      <c r="M151" s="192" t="s">
        <v>1</v>
      </c>
      <c r="N151" s="193" t="s">
        <v>44</v>
      </c>
      <c r="O151" s="70"/>
      <c r="P151" s="194">
        <f>O151*H151</f>
        <v>0</v>
      </c>
      <c r="Q151" s="194">
        <v>0</v>
      </c>
      <c r="R151" s="194">
        <f>Q151*H151</f>
        <v>0</v>
      </c>
      <c r="S151" s="194">
        <v>0</v>
      </c>
      <c r="T151" s="195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6" t="s">
        <v>152</v>
      </c>
      <c r="AT151" s="196" t="s">
        <v>147</v>
      </c>
      <c r="AU151" s="196" t="s">
        <v>89</v>
      </c>
      <c r="AY151" s="17" t="s">
        <v>145</v>
      </c>
      <c r="BE151" s="197">
        <f>IF(N151="základní",J151,0)</f>
        <v>0</v>
      </c>
      <c r="BF151" s="197">
        <f>IF(N151="snížená",J151,0)</f>
        <v>0</v>
      </c>
      <c r="BG151" s="197">
        <f>IF(N151="zákl. přenesená",J151,0)</f>
        <v>0</v>
      </c>
      <c r="BH151" s="197">
        <f>IF(N151="sníž. přenesená",J151,0)</f>
        <v>0</v>
      </c>
      <c r="BI151" s="197">
        <f>IF(N151="nulová",J151,0)</f>
        <v>0</v>
      </c>
      <c r="BJ151" s="17" t="s">
        <v>87</v>
      </c>
      <c r="BK151" s="197">
        <f>ROUND(I151*H151,2)</f>
        <v>0</v>
      </c>
      <c r="BL151" s="17" t="s">
        <v>152</v>
      </c>
      <c r="BM151" s="196" t="s">
        <v>165</v>
      </c>
    </row>
    <row r="152" spans="1:65" s="13" customFormat="1">
      <c r="B152" s="198"/>
      <c r="C152" s="199"/>
      <c r="D152" s="200" t="s">
        <v>154</v>
      </c>
      <c r="E152" s="201" t="s">
        <v>1</v>
      </c>
      <c r="F152" s="202" t="s">
        <v>161</v>
      </c>
      <c r="G152" s="199"/>
      <c r="H152" s="203">
        <v>2.7</v>
      </c>
      <c r="I152" s="204"/>
      <c r="J152" s="199"/>
      <c r="K152" s="199"/>
      <c r="L152" s="205"/>
      <c r="M152" s="206"/>
      <c r="N152" s="207"/>
      <c r="O152" s="207"/>
      <c r="P152" s="207"/>
      <c r="Q152" s="207"/>
      <c r="R152" s="207"/>
      <c r="S152" s="207"/>
      <c r="T152" s="208"/>
      <c r="AT152" s="209" t="s">
        <v>154</v>
      </c>
      <c r="AU152" s="209" t="s">
        <v>89</v>
      </c>
      <c r="AV152" s="13" t="s">
        <v>89</v>
      </c>
      <c r="AW152" s="13" t="s">
        <v>35</v>
      </c>
      <c r="AX152" s="13" t="s">
        <v>79</v>
      </c>
      <c r="AY152" s="209" t="s">
        <v>145</v>
      </c>
    </row>
    <row r="153" spans="1:65" s="14" customFormat="1">
      <c r="B153" s="210"/>
      <c r="C153" s="211"/>
      <c r="D153" s="200" t="s">
        <v>154</v>
      </c>
      <c r="E153" s="212" t="s">
        <v>1</v>
      </c>
      <c r="F153" s="213" t="s">
        <v>156</v>
      </c>
      <c r="G153" s="211"/>
      <c r="H153" s="214">
        <v>2.7</v>
      </c>
      <c r="I153" s="215"/>
      <c r="J153" s="211"/>
      <c r="K153" s="211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154</v>
      </c>
      <c r="AU153" s="220" t="s">
        <v>89</v>
      </c>
      <c r="AV153" s="14" t="s">
        <v>152</v>
      </c>
      <c r="AW153" s="14" t="s">
        <v>35</v>
      </c>
      <c r="AX153" s="14" t="s">
        <v>87</v>
      </c>
      <c r="AY153" s="220" t="s">
        <v>145</v>
      </c>
    </row>
    <row r="154" spans="1:65" s="12" customFormat="1" ht="22.9" customHeight="1">
      <c r="B154" s="169"/>
      <c r="C154" s="170"/>
      <c r="D154" s="171" t="s">
        <v>78</v>
      </c>
      <c r="E154" s="183" t="s">
        <v>152</v>
      </c>
      <c r="F154" s="183" t="s">
        <v>166</v>
      </c>
      <c r="G154" s="170"/>
      <c r="H154" s="170"/>
      <c r="I154" s="173"/>
      <c r="J154" s="184">
        <f>BK154</f>
        <v>0</v>
      </c>
      <c r="K154" s="170"/>
      <c r="L154" s="175"/>
      <c r="M154" s="176"/>
      <c r="N154" s="177"/>
      <c r="O154" s="177"/>
      <c r="P154" s="178">
        <f>SUM(P155:P163)</f>
        <v>0</v>
      </c>
      <c r="Q154" s="177"/>
      <c r="R154" s="178">
        <f>SUM(R155:R163)</f>
        <v>1.15607365</v>
      </c>
      <c r="S154" s="177"/>
      <c r="T154" s="179">
        <f>SUM(T155:T163)</f>
        <v>0</v>
      </c>
      <c r="AR154" s="180" t="s">
        <v>87</v>
      </c>
      <c r="AT154" s="181" t="s">
        <v>78</v>
      </c>
      <c r="AU154" s="181" t="s">
        <v>87</v>
      </c>
      <c r="AY154" s="180" t="s">
        <v>145</v>
      </c>
      <c r="BK154" s="182">
        <f>SUM(BK155:BK163)</f>
        <v>0</v>
      </c>
    </row>
    <row r="155" spans="1:65" s="2" customFormat="1" ht="24.2" customHeight="1">
      <c r="A155" s="33"/>
      <c r="B155" s="34"/>
      <c r="C155" s="185" t="s">
        <v>152</v>
      </c>
      <c r="D155" s="185" t="s">
        <v>147</v>
      </c>
      <c r="E155" s="186" t="s">
        <v>167</v>
      </c>
      <c r="F155" s="187" t="s">
        <v>168</v>
      </c>
      <c r="G155" s="188" t="s">
        <v>159</v>
      </c>
      <c r="H155" s="189">
        <v>0.35399999999999998</v>
      </c>
      <c r="I155" s="190"/>
      <c r="J155" s="191">
        <f>ROUND(I155*H155,2)</f>
        <v>0</v>
      </c>
      <c r="K155" s="187" t="s">
        <v>151</v>
      </c>
      <c r="L155" s="38"/>
      <c r="M155" s="192" t="s">
        <v>1</v>
      </c>
      <c r="N155" s="193" t="s">
        <v>44</v>
      </c>
      <c r="O155" s="70"/>
      <c r="P155" s="194">
        <f>O155*H155</f>
        <v>0</v>
      </c>
      <c r="Q155" s="194">
        <v>2.5019749999999998</v>
      </c>
      <c r="R155" s="194">
        <f>Q155*H155</f>
        <v>0.88569914999999988</v>
      </c>
      <c r="S155" s="194">
        <v>0</v>
      </c>
      <c r="T155" s="195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6" t="s">
        <v>152</v>
      </c>
      <c r="AT155" s="196" t="s">
        <v>147</v>
      </c>
      <c r="AU155" s="196" t="s">
        <v>89</v>
      </c>
      <c r="AY155" s="17" t="s">
        <v>145</v>
      </c>
      <c r="BE155" s="197">
        <f>IF(N155="základní",J155,0)</f>
        <v>0</v>
      </c>
      <c r="BF155" s="197">
        <f>IF(N155="snížená",J155,0)</f>
        <v>0</v>
      </c>
      <c r="BG155" s="197">
        <f>IF(N155="zákl. přenesená",J155,0)</f>
        <v>0</v>
      </c>
      <c r="BH155" s="197">
        <f>IF(N155="sníž. přenesená",J155,0)</f>
        <v>0</v>
      </c>
      <c r="BI155" s="197">
        <f>IF(N155="nulová",J155,0)</f>
        <v>0</v>
      </c>
      <c r="BJ155" s="17" t="s">
        <v>87</v>
      </c>
      <c r="BK155" s="197">
        <f>ROUND(I155*H155,2)</f>
        <v>0</v>
      </c>
      <c r="BL155" s="17" t="s">
        <v>152</v>
      </c>
      <c r="BM155" s="196" t="s">
        <v>169</v>
      </c>
    </row>
    <row r="156" spans="1:65" s="15" customFormat="1">
      <c r="B156" s="221"/>
      <c r="C156" s="222"/>
      <c r="D156" s="200" t="s">
        <v>154</v>
      </c>
      <c r="E156" s="223" t="s">
        <v>1</v>
      </c>
      <c r="F156" s="224" t="s">
        <v>170</v>
      </c>
      <c r="G156" s="222"/>
      <c r="H156" s="223" t="s">
        <v>1</v>
      </c>
      <c r="I156" s="225"/>
      <c r="J156" s="222"/>
      <c r="K156" s="222"/>
      <c r="L156" s="226"/>
      <c r="M156" s="227"/>
      <c r="N156" s="228"/>
      <c r="O156" s="228"/>
      <c r="P156" s="228"/>
      <c r="Q156" s="228"/>
      <c r="R156" s="228"/>
      <c r="S156" s="228"/>
      <c r="T156" s="229"/>
      <c r="AT156" s="230" t="s">
        <v>154</v>
      </c>
      <c r="AU156" s="230" t="s">
        <v>89</v>
      </c>
      <c r="AV156" s="15" t="s">
        <v>87</v>
      </c>
      <c r="AW156" s="15" t="s">
        <v>35</v>
      </c>
      <c r="AX156" s="15" t="s">
        <v>79</v>
      </c>
      <c r="AY156" s="230" t="s">
        <v>145</v>
      </c>
    </row>
    <row r="157" spans="1:65" s="13" customFormat="1">
      <c r="B157" s="198"/>
      <c r="C157" s="199"/>
      <c r="D157" s="200" t="s">
        <v>154</v>
      </c>
      <c r="E157" s="201" t="s">
        <v>1</v>
      </c>
      <c r="F157" s="202" t="s">
        <v>171</v>
      </c>
      <c r="G157" s="199"/>
      <c r="H157" s="203">
        <v>0.35399999999999998</v>
      </c>
      <c r="I157" s="204"/>
      <c r="J157" s="199"/>
      <c r="K157" s="199"/>
      <c r="L157" s="205"/>
      <c r="M157" s="206"/>
      <c r="N157" s="207"/>
      <c r="O157" s="207"/>
      <c r="P157" s="207"/>
      <c r="Q157" s="207"/>
      <c r="R157" s="207"/>
      <c r="S157" s="207"/>
      <c r="T157" s="208"/>
      <c r="AT157" s="209" t="s">
        <v>154</v>
      </c>
      <c r="AU157" s="209" t="s">
        <v>89</v>
      </c>
      <c r="AV157" s="13" t="s">
        <v>89</v>
      </c>
      <c r="AW157" s="13" t="s">
        <v>35</v>
      </c>
      <c r="AX157" s="13" t="s">
        <v>79</v>
      </c>
      <c r="AY157" s="209" t="s">
        <v>145</v>
      </c>
    </row>
    <row r="158" spans="1:65" s="14" customFormat="1">
      <c r="B158" s="210"/>
      <c r="C158" s="211"/>
      <c r="D158" s="200" t="s">
        <v>154</v>
      </c>
      <c r="E158" s="212" t="s">
        <v>1</v>
      </c>
      <c r="F158" s="213" t="s">
        <v>156</v>
      </c>
      <c r="G158" s="211"/>
      <c r="H158" s="214">
        <v>0.35399999999999998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154</v>
      </c>
      <c r="AU158" s="220" t="s">
        <v>89</v>
      </c>
      <c r="AV158" s="14" t="s">
        <v>152</v>
      </c>
      <c r="AW158" s="14" t="s">
        <v>35</v>
      </c>
      <c r="AX158" s="14" t="s">
        <v>87</v>
      </c>
      <c r="AY158" s="220" t="s">
        <v>145</v>
      </c>
    </row>
    <row r="159" spans="1:65" s="2" customFormat="1" ht="24.2" customHeight="1">
      <c r="A159" s="33"/>
      <c r="B159" s="34"/>
      <c r="C159" s="185" t="s">
        <v>172</v>
      </c>
      <c r="D159" s="185" t="s">
        <v>147</v>
      </c>
      <c r="E159" s="186" t="s">
        <v>173</v>
      </c>
      <c r="F159" s="187" t="s">
        <v>174</v>
      </c>
      <c r="G159" s="188" t="s">
        <v>150</v>
      </c>
      <c r="H159" s="189">
        <v>24.2</v>
      </c>
      <c r="I159" s="190"/>
      <c r="J159" s="191">
        <f>ROUND(I159*H159,2)</f>
        <v>0</v>
      </c>
      <c r="K159" s="187" t="s">
        <v>151</v>
      </c>
      <c r="L159" s="38"/>
      <c r="M159" s="192" t="s">
        <v>1</v>
      </c>
      <c r="N159" s="193" t="s">
        <v>44</v>
      </c>
      <c r="O159" s="70"/>
      <c r="P159" s="194">
        <f>O159*H159</f>
        <v>0</v>
      </c>
      <c r="Q159" s="194">
        <v>1.11725E-2</v>
      </c>
      <c r="R159" s="194">
        <f>Q159*H159</f>
        <v>0.27037450000000002</v>
      </c>
      <c r="S159" s="194">
        <v>0</v>
      </c>
      <c r="T159" s="195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6" t="s">
        <v>152</v>
      </c>
      <c r="AT159" s="196" t="s">
        <v>147</v>
      </c>
      <c r="AU159" s="196" t="s">
        <v>89</v>
      </c>
      <c r="AY159" s="17" t="s">
        <v>145</v>
      </c>
      <c r="BE159" s="197">
        <f>IF(N159="základní",J159,0)</f>
        <v>0</v>
      </c>
      <c r="BF159" s="197">
        <f>IF(N159="snížená",J159,0)</f>
        <v>0</v>
      </c>
      <c r="BG159" s="197">
        <f>IF(N159="zákl. přenesená",J159,0)</f>
        <v>0</v>
      </c>
      <c r="BH159" s="197">
        <f>IF(N159="sníž. přenesená",J159,0)</f>
        <v>0</v>
      </c>
      <c r="BI159" s="197">
        <f>IF(N159="nulová",J159,0)</f>
        <v>0</v>
      </c>
      <c r="BJ159" s="17" t="s">
        <v>87</v>
      </c>
      <c r="BK159" s="197">
        <f>ROUND(I159*H159,2)</f>
        <v>0</v>
      </c>
      <c r="BL159" s="17" t="s">
        <v>152</v>
      </c>
      <c r="BM159" s="196" t="s">
        <v>175</v>
      </c>
    </row>
    <row r="160" spans="1:65" s="15" customFormat="1">
      <c r="B160" s="221"/>
      <c r="C160" s="222"/>
      <c r="D160" s="200" t="s">
        <v>154</v>
      </c>
      <c r="E160" s="223" t="s">
        <v>1</v>
      </c>
      <c r="F160" s="224" t="s">
        <v>170</v>
      </c>
      <c r="G160" s="222"/>
      <c r="H160" s="223" t="s">
        <v>1</v>
      </c>
      <c r="I160" s="225"/>
      <c r="J160" s="222"/>
      <c r="K160" s="222"/>
      <c r="L160" s="226"/>
      <c r="M160" s="227"/>
      <c r="N160" s="228"/>
      <c r="O160" s="228"/>
      <c r="P160" s="228"/>
      <c r="Q160" s="228"/>
      <c r="R160" s="228"/>
      <c r="S160" s="228"/>
      <c r="T160" s="229"/>
      <c r="AT160" s="230" t="s">
        <v>154</v>
      </c>
      <c r="AU160" s="230" t="s">
        <v>89</v>
      </c>
      <c r="AV160" s="15" t="s">
        <v>87</v>
      </c>
      <c r="AW160" s="15" t="s">
        <v>35</v>
      </c>
      <c r="AX160" s="15" t="s">
        <v>79</v>
      </c>
      <c r="AY160" s="230" t="s">
        <v>145</v>
      </c>
    </row>
    <row r="161" spans="1:65" s="13" customFormat="1">
      <c r="B161" s="198"/>
      <c r="C161" s="199"/>
      <c r="D161" s="200" t="s">
        <v>154</v>
      </c>
      <c r="E161" s="201" t="s">
        <v>1</v>
      </c>
      <c r="F161" s="202" t="s">
        <v>176</v>
      </c>
      <c r="G161" s="199"/>
      <c r="H161" s="203">
        <v>24.2</v>
      </c>
      <c r="I161" s="204"/>
      <c r="J161" s="199"/>
      <c r="K161" s="199"/>
      <c r="L161" s="205"/>
      <c r="M161" s="206"/>
      <c r="N161" s="207"/>
      <c r="O161" s="207"/>
      <c r="P161" s="207"/>
      <c r="Q161" s="207"/>
      <c r="R161" s="207"/>
      <c r="S161" s="207"/>
      <c r="T161" s="208"/>
      <c r="AT161" s="209" t="s">
        <v>154</v>
      </c>
      <c r="AU161" s="209" t="s">
        <v>89</v>
      </c>
      <c r="AV161" s="13" t="s">
        <v>89</v>
      </c>
      <c r="AW161" s="13" t="s">
        <v>35</v>
      </c>
      <c r="AX161" s="13" t="s">
        <v>79</v>
      </c>
      <c r="AY161" s="209" t="s">
        <v>145</v>
      </c>
    </row>
    <row r="162" spans="1:65" s="14" customFormat="1">
      <c r="B162" s="210"/>
      <c r="C162" s="211"/>
      <c r="D162" s="200" t="s">
        <v>154</v>
      </c>
      <c r="E162" s="212" t="s">
        <v>1</v>
      </c>
      <c r="F162" s="213" t="s">
        <v>156</v>
      </c>
      <c r="G162" s="211"/>
      <c r="H162" s="214">
        <v>24.2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154</v>
      </c>
      <c r="AU162" s="220" t="s">
        <v>89</v>
      </c>
      <c r="AV162" s="14" t="s">
        <v>152</v>
      </c>
      <c r="AW162" s="14" t="s">
        <v>35</v>
      </c>
      <c r="AX162" s="14" t="s">
        <v>87</v>
      </c>
      <c r="AY162" s="220" t="s">
        <v>145</v>
      </c>
    </row>
    <row r="163" spans="1:65" s="2" customFormat="1" ht="24.2" customHeight="1">
      <c r="A163" s="33"/>
      <c r="B163" s="34"/>
      <c r="C163" s="185" t="s">
        <v>177</v>
      </c>
      <c r="D163" s="185" t="s">
        <v>147</v>
      </c>
      <c r="E163" s="186" t="s">
        <v>178</v>
      </c>
      <c r="F163" s="187" t="s">
        <v>179</v>
      </c>
      <c r="G163" s="188" t="s">
        <v>150</v>
      </c>
      <c r="H163" s="189">
        <v>24.2</v>
      </c>
      <c r="I163" s="190"/>
      <c r="J163" s="191">
        <f>ROUND(I163*H163,2)</f>
        <v>0</v>
      </c>
      <c r="K163" s="187" t="s">
        <v>151</v>
      </c>
      <c r="L163" s="38"/>
      <c r="M163" s="192" t="s">
        <v>1</v>
      </c>
      <c r="N163" s="193" t="s">
        <v>44</v>
      </c>
      <c r="O163" s="70"/>
      <c r="P163" s="194">
        <f>O163*H163</f>
        <v>0</v>
      </c>
      <c r="Q163" s="194">
        <v>0</v>
      </c>
      <c r="R163" s="194">
        <f>Q163*H163</f>
        <v>0</v>
      </c>
      <c r="S163" s="194">
        <v>0</v>
      </c>
      <c r="T163" s="195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96" t="s">
        <v>152</v>
      </c>
      <c r="AT163" s="196" t="s">
        <v>147</v>
      </c>
      <c r="AU163" s="196" t="s">
        <v>89</v>
      </c>
      <c r="AY163" s="17" t="s">
        <v>145</v>
      </c>
      <c r="BE163" s="197">
        <f>IF(N163="základní",J163,0)</f>
        <v>0</v>
      </c>
      <c r="BF163" s="197">
        <f>IF(N163="snížená",J163,0)</f>
        <v>0</v>
      </c>
      <c r="BG163" s="197">
        <f>IF(N163="zákl. přenesená",J163,0)</f>
        <v>0</v>
      </c>
      <c r="BH163" s="197">
        <f>IF(N163="sníž. přenesená",J163,0)</f>
        <v>0</v>
      </c>
      <c r="BI163" s="197">
        <f>IF(N163="nulová",J163,0)</f>
        <v>0</v>
      </c>
      <c r="BJ163" s="17" t="s">
        <v>87</v>
      </c>
      <c r="BK163" s="197">
        <f>ROUND(I163*H163,2)</f>
        <v>0</v>
      </c>
      <c r="BL163" s="17" t="s">
        <v>152</v>
      </c>
      <c r="BM163" s="196" t="s">
        <v>180</v>
      </c>
    </row>
    <row r="164" spans="1:65" s="12" customFormat="1" ht="22.9" customHeight="1">
      <c r="B164" s="169"/>
      <c r="C164" s="170"/>
      <c r="D164" s="171" t="s">
        <v>78</v>
      </c>
      <c r="E164" s="183" t="s">
        <v>172</v>
      </c>
      <c r="F164" s="183" t="s">
        <v>181</v>
      </c>
      <c r="G164" s="170"/>
      <c r="H164" s="170"/>
      <c r="I164" s="173"/>
      <c r="J164" s="184">
        <f>BK164</f>
        <v>0</v>
      </c>
      <c r="K164" s="170"/>
      <c r="L164" s="175"/>
      <c r="M164" s="176"/>
      <c r="N164" s="177"/>
      <c r="O164" s="177"/>
      <c r="P164" s="178">
        <f>SUM(P165:P167)</f>
        <v>0</v>
      </c>
      <c r="Q164" s="177"/>
      <c r="R164" s="178">
        <f>SUM(R165:R167)</f>
        <v>0.90900000000000003</v>
      </c>
      <c r="S164" s="177"/>
      <c r="T164" s="179">
        <f>SUM(T165:T167)</f>
        <v>0</v>
      </c>
      <c r="AR164" s="180" t="s">
        <v>87</v>
      </c>
      <c r="AT164" s="181" t="s">
        <v>78</v>
      </c>
      <c r="AU164" s="181" t="s">
        <v>87</v>
      </c>
      <c r="AY164" s="180" t="s">
        <v>145</v>
      </c>
      <c r="BK164" s="182">
        <f>SUM(BK165:BK167)</f>
        <v>0</v>
      </c>
    </row>
    <row r="165" spans="1:65" s="2" customFormat="1" ht="66.75" customHeight="1">
      <c r="A165" s="33"/>
      <c r="B165" s="34"/>
      <c r="C165" s="185" t="s">
        <v>182</v>
      </c>
      <c r="D165" s="185" t="s">
        <v>147</v>
      </c>
      <c r="E165" s="186" t="s">
        <v>183</v>
      </c>
      <c r="F165" s="187" t="s">
        <v>184</v>
      </c>
      <c r="G165" s="188" t="s">
        <v>150</v>
      </c>
      <c r="H165" s="189">
        <v>9</v>
      </c>
      <c r="I165" s="190"/>
      <c r="J165" s="191">
        <f>ROUND(I165*H165,2)</f>
        <v>0</v>
      </c>
      <c r="K165" s="187" t="s">
        <v>151</v>
      </c>
      <c r="L165" s="38"/>
      <c r="M165" s="192" t="s">
        <v>1</v>
      </c>
      <c r="N165" s="193" t="s">
        <v>44</v>
      </c>
      <c r="O165" s="70"/>
      <c r="P165" s="194">
        <f>O165*H165</f>
        <v>0</v>
      </c>
      <c r="Q165" s="194">
        <v>0.10100000000000001</v>
      </c>
      <c r="R165" s="194">
        <f>Q165*H165</f>
        <v>0.90900000000000003</v>
      </c>
      <c r="S165" s="194">
        <v>0</v>
      </c>
      <c r="T165" s="195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96" t="s">
        <v>152</v>
      </c>
      <c r="AT165" s="196" t="s">
        <v>147</v>
      </c>
      <c r="AU165" s="196" t="s">
        <v>89</v>
      </c>
      <c r="AY165" s="17" t="s">
        <v>145</v>
      </c>
      <c r="BE165" s="197">
        <f>IF(N165="základní",J165,0)</f>
        <v>0</v>
      </c>
      <c r="BF165" s="197">
        <f>IF(N165="snížená",J165,0)</f>
        <v>0</v>
      </c>
      <c r="BG165" s="197">
        <f>IF(N165="zákl. přenesená",J165,0)</f>
        <v>0</v>
      </c>
      <c r="BH165" s="197">
        <f>IF(N165="sníž. přenesená",J165,0)</f>
        <v>0</v>
      </c>
      <c r="BI165" s="197">
        <f>IF(N165="nulová",J165,0)</f>
        <v>0</v>
      </c>
      <c r="BJ165" s="17" t="s">
        <v>87</v>
      </c>
      <c r="BK165" s="197">
        <f>ROUND(I165*H165,2)</f>
        <v>0</v>
      </c>
      <c r="BL165" s="17" t="s">
        <v>152</v>
      </c>
      <c r="BM165" s="196" t="s">
        <v>185</v>
      </c>
    </row>
    <row r="166" spans="1:65" s="13" customFormat="1">
      <c r="B166" s="198"/>
      <c r="C166" s="199"/>
      <c r="D166" s="200" t="s">
        <v>154</v>
      </c>
      <c r="E166" s="201" t="s">
        <v>1</v>
      </c>
      <c r="F166" s="202" t="s">
        <v>155</v>
      </c>
      <c r="G166" s="199"/>
      <c r="H166" s="203">
        <v>9</v>
      </c>
      <c r="I166" s="204"/>
      <c r="J166" s="199"/>
      <c r="K166" s="199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154</v>
      </c>
      <c r="AU166" s="209" t="s">
        <v>89</v>
      </c>
      <c r="AV166" s="13" t="s">
        <v>89</v>
      </c>
      <c r="AW166" s="13" t="s">
        <v>35</v>
      </c>
      <c r="AX166" s="13" t="s">
        <v>79</v>
      </c>
      <c r="AY166" s="209" t="s">
        <v>145</v>
      </c>
    </row>
    <row r="167" spans="1:65" s="14" customFormat="1">
      <c r="B167" s="210"/>
      <c r="C167" s="211"/>
      <c r="D167" s="200" t="s">
        <v>154</v>
      </c>
      <c r="E167" s="212" t="s">
        <v>1</v>
      </c>
      <c r="F167" s="213" t="s">
        <v>156</v>
      </c>
      <c r="G167" s="211"/>
      <c r="H167" s="214">
        <v>9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154</v>
      </c>
      <c r="AU167" s="220" t="s">
        <v>89</v>
      </c>
      <c r="AV167" s="14" t="s">
        <v>152</v>
      </c>
      <c r="AW167" s="14" t="s">
        <v>35</v>
      </c>
      <c r="AX167" s="14" t="s">
        <v>87</v>
      </c>
      <c r="AY167" s="220" t="s">
        <v>145</v>
      </c>
    </row>
    <row r="168" spans="1:65" s="12" customFormat="1" ht="22.9" customHeight="1">
      <c r="B168" s="169"/>
      <c r="C168" s="170"/>
      <c r="D168" s="171" t="s">
        <v>78</v>
      </c>
      <c r="E168" s="183" t="s">
        <v>177</v>
      </c>
      <c r="F168" s="183" t="s">
        <v>186</v>
      </c>
      <c r="G168" s="170"/>
      <c r="H168" s="170"/>
      <c r="I168" s="173"/>
      <c r="J168" s="184">
        <f>BK168</f>
        <v>0</v>
      </c>
      <c r="K168" s="170"/>
      <c r="L168" s="175"/>
      <c r="M168" s="176"/>
      <c r="N168" s="177"/>
      <c r="O168" s="177"/>
      <c r="P168" s="178">
        <f>SUM(P169:P736)</f>
        <v>0</v>
      </c>
      <c r="Q168" s="177"/>
      <c r="R168" s="178">
        <f>SUM(R169:R736)</f>
        <v>33.630015545599996</v>
      </c>
      <c r="S168" s="177"/>
      <c r="T168" s="179">
        <f>SUM(T169:T736)</f>
        <v>1.8678000000000002E-3</v>
      </c>
      <c r="AR168" s="180" t="s">
        <v>87</v>
      </c>
      <c r="AT168" s="181" t="s">
        <v>78</v>
      </c>
      <c r="AU168" s="181" t="s">
        <v>87</v>
      </c>
      <c r="AY168" s="180" t="s">
        <v>145</v>
      </c>
      <c r="BK168" s="182">
        <f>SUM(BK169:BK736)</f>
        <v>0</v>
      </c>
    </row>
    <row r="169" spans="1:65" s="2" customFormat="1" ht="37.9" customHeight="1">
      <c r="A169" s="33"/>
      <c r="B169" s="34"/>
      <c r="C169" s="185" t="s">
        <v>187</v>
      </c>
      <c r="D169" s="185" t="s">
        <v>147</v>
      </c>
      <c r="E169" s="186" t="s">
        <v>188</v>
      </c>
      <c r="F169" s="187" t="s">
        <v>189</v>
      </c>
      <c r="G169" s="188" t="s">
        <v>150</v>
      </c>
      <c r="H169" s="189">
        <v>81.760000000000005</v>
      </c>
      <c r="I169" s="190"/>
      <c r="J169" s="191">
        <f>ROUND(I169*H169,2)</f>
        <v>0</v>
      </c>
      <c r="K169" s="187" t="s">
        <v>151</v>
      </c>
      <c r="L169" s="38"/>
      <c r="M169" s="192" t="s">
        <v>1</v>
      </c>
      <c r="N169" s="193" t="s">
        <v>44</v>
      </c>
      <c r="O169" s="70"/>
      <c r="P169" s="194">
        <f>O169*H169</f>
        <v>0</v>
      </c>
      <c r="Q169" s="194">
        <v>4.3839999999999999E-3</v>
      </c>
      <c r="R169" s="194">
        <f>Q169*H169</f>
        <v>0.35843584000000001</v>
      </c>
      <c r="S169" s="194">
        <v>0</v>
      </c>
      <c r="T169" s="195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6" t="s">
        <v>152</v>
      </c>
      <c r="AT169" s="196" t="s">
        <v>147</v>
      </c>
      <c r="AU169" s="196" t="s">
        <v>89</v>
      </c>
      <c r="AY169" s="17" t="s">
        <v>145</v>
      </c>
      <c r="BE169" s="197">
        <f>IF(N169="základní",J169,0)</f>
        <v>0</v>
      </c>
      <c r="BF169" s="197">
        <f>IF(N169="snížená",J169,0)</f>
        <v>0</v>
      </c>
      <c r="BG169" s="197">
        <f>IF(N169="zákl. přenesená",J169,0)</f>
        <v>0</v>
      </c>
      <c r="BH169" s="197">
        <f>IF(N169="sníž. přenesená",J169,0)</f>
        <v>0</v>
      </c>
      <c r="BI169" s="197">
        <f>IF(N169="nulová",J169,0)</f>
        <v>0</v>
      </c>
      <c r="BJ169" s="17" t="s">
        <v>87</v>
      </c>
      <c r="BK169" s="197">
        <f>ROUND(I169*H169,2)</f>
        <v>0</v>
      </c>
      <c r="BL169" s="17" t="s">
        <v>152</v>
      </c>
      <c r="BM169" s="196" t="s">
        <v>190</v>
      </c>
    </row>
    <row r="170" spans="1:65" s="15" customFormat="1">
      <c r="B170" s="221"/>
      <c r="C170" s="222"/>
      <c r="D170" s="200" t="s">
        <v>154</v>
      </c>
      <c r="E170" s="223" t="s">
        <v>1</v>
      </c>
      <c r="F170" s="224" t="s">
        <v>191</v>
      </c>
      <c r="G170" s="222"/>
      <c r="H170" s="223" t="s">
        <v>1</v>
      </c>
      <c r="I170" s="225"/>
      <c r="J170" s="222"/>
      <c r="K170" s="222"/>
      <c r="L170" s="226"/>
      <c r="M170" s="227"/>
      <c r="N170" s="228"/>
      <c r="O170" s="228"/>
      <c r="P170" s="228"/>
      <c r="Q170" s="228"/>
      <c r="R170" s="228"/>
      <c r="S170" s="228"/>
      <c r="T170" s="229"/>
      <c r="AT170" s="230" t="s">
        <v>154</v>
      </c>
      <c r="AU170" s="230" t="s">
        <v>89</v>
      </c>
      <c r="AV170" s="15" t="s">
        <v>87</v>
      </c>
      <c r="AW170" s="15" t="s">
        <v>35</v>
      </c>
      <c r="AX170" s="15" t="s">
        <v>79</v>
      </c>
      <c r="AY170" s="230" t="s">
        <v>145</v>
      </c>
    </row>
    <row r="171" spans="1:65" s="13" customFormat="1">
      <c r="B171" s="198"/>
      <c r="C171" s="199"/>
      <c r="D171" s="200" t="s">
        <v>154</v>
      </c>
      <c r="E171" s="201" t="s">
        <v>1</v>
      </c>
      <c r="F171" s="202" t="s">
        <v>192</v>
      </c>
      <c r="G171" s="199"/>
      <c r="H171" s="203">
        <v>40.69</v>
      </c>
      <c r="I171" s="204"/>
      <c r="J171" s="199"/>
      <c r="K171" s="199"/>
      <c r="L171" s="205"/>
      <c r="M171" s="206"/>
      <c r="N171" s="207"/>
      <c r="O171" s="207"/>
      <c r="P171" s="207"/>
      <c r="Q171" s="207"/>
      <c r="R171" s="207"/>
      <c r="S171" s="207"/>
      <c r="T171" s="208"/>
      <c r="AT171" s="209" t="s">
        <v>154</v>
      </c>
      <c r="AU171" s="209" t="s">
        <v>89</v>
      </c>
      <c r="AV171" s="13" t="s">
        <v>89</v>
      </c>
      <c r="AW171" s="13" t="s">
        <v>35</v>
      </c>
      <c r="AX171" s="13" t="s">
        <v>79</v>
      </c>
      <c r="AY171" s="209" t="s">
        <v>145</v>
      </c>
    </row>
    <row r="172" spans="1:65" s="15" customFormat="1">
      <c r="B172" s="221"/>
      <c r="C172" s="222"/>
      <c r="D172" s="200" t="s">
        <v>154</v>
      </c>
      <c r="E172" s="223" t="s">
        <v>1</v>
      </c>
      <c r="F172" s="224" t="s">
        <v>193</v>
      </c>
      <c r="G172" s="222"/>
      <c r="H172" s="223" t="s">
        <v>1</v>
      </c>
      <c r="I172" s="225"/>
      <c r="J172" s="222"/>
      <c r="K172" s="222"/>
      <c r="L172" s="226"/>
      <c r="M172" s="227"/>
      <c r="N172" s="228"/>
      <c r="O172" s="228"/>
      <c r="P172" s="228"/>
      <c r="Q172" s="228"/>
      <c r="R172" s="228"/>
      <c r="S172" s="228"/>
      <c r="T172" s="229"/>
      <c r="AT172" s="230" t="s">
        <v>154</v>
      </c>
      <c r="AU172" s="230" t="s">
        <v>89</v>
      </c>
      <c r="AV172" s="15" t="s">
        <v>87</v>
      </c>
      <c r="AW172" s="15" t="s">
        <v>35</v>
      </c>
      <c r="AX172" s="15" t="s">
        <v>79</v>
      </c>
      <c r="AY172" s="230" t="s">
        <v>145</v>
      </c>
    </row>
    <row r="173" spans="1:65" s="13" customFormat="1">
      <c r="B173" s="198"/>
      <c r="C173" s="199"/>
      <c r="D173" s="200" t="s">
        <v>154</v>
      </c>
      <c r="E173" s="201" t="s">
        <v>1</v>
      </c>
      <c r="F173" s="202" t="s">
        <v>194</v>
      </c>
      <c r="G173" s="199"/>
      <c r="H173" s="203">
        <v>41.07</v>
      </c>
      <c r="I173" s="204"/>
      <c r="J173" s="199"/>
      <c r="K173" s="199"/>
      <c r="L173" s="205"/>
      <c r="M173" s="206"/>
      <c r="N173" s="207"/>
      <c r="O173" s="207"/>
      <c r="P173" s="207"/>
      <c r="Q173" s="207"/>
      <c r="R173" s="207"/>
      <c r="S173" s="207"/>
      <c r="T173" s="208"/>
      <c r="AT173" s="209" t="s">
        <v>154</v>
      </c>
      <c r="AU173" s="209" t="s">
        <v>89</v>
      </c>
      <c r="AV173" s="13" t="s">
        <v>89</v>
      </c>
      <c r="AW173" s="13" t="s">
        <v>35</v>
      </c>
      <c r="AX173" s="13" t="s">
        <v>79</v>
      </c>
      <c r="AY173" s="209" t="s">
        <v>145</v>
      </c>
    </row>
    <row r="174" spans="1:65" s="14" customFormat="1">
      <c r="B174" s="210"/>
      <c r="C174" s="211"/>
      <c r="D174" s="200" t="s">
        <v>154</v>
      </c>
      <c r="E174" s="212" t="s">
        <v>1</v>
      </c>
      <c r="F174" s="213" t="s">
        <v>156</v>
      </c>
      <c r="G174" s="211"/>
      <c r="H174" s="214">
        <v>81.759999999999991</v>
      </c>
      <c r="I174" s="215"/>
      <c r="J174" s="211"/>
      <c r="K174" s="211"/>
      <c r="L174" s="216"/>
      <c r="M174" s="217"/>
      <c r="N174" s="218"/>
      <c r="O174" s="218"/>
      <c r="P174" s="218"/>
      <c r="Q174" s="218"/>
      <c r="R174" s="218"/>
      <c r="S174" s="218"/>
      <c r="T174" s="219"/>
      <c r="AT174" s="220" t="s">
        <v>154</v>
      </c>
      <c r="AU174" s="220" t="s">
        <v>89</v>
      </c>
      <c r="AV174" s="14" t="s">
        <v>152</v>
      </c>
      <c r="AW174" s="14" t="s">
        <v>35</v>
      </c>
      <c r="AX174" s="14" t="s">
        <v>87</v>
      </c>
      <c r="AY174" s="220" t="s">
        <v>145</v>
      </c>
    </row>
    <row r="175" spans="1:65" s="2" customFormat="1" ht="37.9" customHeight="1">
      <c r="A175" s="33"/>
      <c r="B175" s="34"/>
      <c r="C175" s="185" t="s">
        <v>195</v>
      </c>
      <c r="D175" s="185" t="s">
        <v>147</v>
      </c>
      <c r="E175" s="186" t="s">
        <v>196</v>
      </c>
      <c r="F175" s="187" t="s">
        <v>197</v>
      </c>
      <c r="G175" s="188" t="s">
        <v>150</v>
      </c>
      <c r="H175" s="189">
        <v>51.167999999999999</v>
      </c>
      <c r="I175" s="190"/>
      <c r="J175" s="191">
        <f>ROUND(I175*H175,2)</f>
        <v>0</v>
      </c>
      <c r="K175" s="187" t="s">
        <v>151</v>
      </c>
      <c r="L175" s="38"/>
      <c r="M175" s="192" t="s">
        <v>1</v>
      </c>
      <c r="N175" s="193" t="s">
        <v>44</v>
      </c>
      <c r="O175" s="70"/>
      <c r="P175" s="194">
        <f>O175*H175</f>
        <v>0</v>
      </c>
      <c r="Q175" s="194">
        <v>4.3839999999999999E-3</v>
      </c>
      <c r="R175" s="194">
        <f>Q175*H175</f>
        <v>0.224320512</v>
      </c>
      <c r="S175" s="194">
        <v>0</v>
      </c>
      <c r="T175" s="195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96" t="s">
        <v>152</v>
      </c>
      <c r="AT175" s="196" t="s">
        <v>147</v>
      </c>
      <c r="AU175" s="196" t="s">
        <v>89</v>
      </c>
      <c r="AY175" s="17" t="s">
        <v>145</v>
      </c>
      <c r="BE175" s="197">
        <f>IF(N175="základní",J175,0)</f>
        <v>0</v>
      </c>
      <c r="BF175" s="197">
        <f>IF(N175="snížená",J175,0)</f>
        <v>0</v>
      </c>
      <c r="BG175" s="197">
        <f>IF(N175="zákl. přenesená",J175,0)</f>
        <v>0</v>
      </c>
      <c r="BH175" s="197">
        <f>IF(N175="sníž. přenesená",J175,0)</f>
        <v>0</v>
      </c>
      <c r="BI175" s="197">
        <f>IF(N175="nulová",J175,0)</f>
        <v>0</v>
      </c>
      <c r="BJ175" s="17" t="s">
        <v>87</v>
      </c>
      <c r="BK175" s="197">
        <f>ROUND(I175*H175,2)</f>
        <v>0</v>
      </c>
      <c r="BL175" s="17" t="s">
        <v>152</v>
      </c>
      <c r="BM175" s="196" t="s">
        <v>198</v>
      </c>
    </row>
    <row r="176" spans="1:65" s="15" customFormat="1">
      <c r="B176" s="221"/>
      <c r="C176" s="222"/>
      <c r="D176" s="200" t="s">
        <v>154</v>
      </c>
      <c r="E176" s="223" t="s">
        <v>1</v>
      </c>
      <c r="F176" s="224" t="s">
        <v>199</v>
      </c>
      <c r="G176" s="222"/>
      <c r="H176" s="223" t="s">
        <v>1</v>
      </c>
      <c r="I176" s="225"/>
      <c r="J176" s="222"/>
      <c r="K176" s="222"/>
      <c r="L176" s="226"/>
      <c r="M176" s="227"/>
      <c r="N176" s="228"/>
      <c r="O176" s="228"/>
      <c r="P176" s="228"/>
      <c r="Q176" s="228"/>
      <c r="R176" s="228"/>
      <c r="S176" s="228"/>
      <c r="T176" s="229"/>
      <c r="AT176" s="230" t="s">
        <v>154</v>
      </c>
      <c r="AU176" s="230" t="s">
        <v>89</v>
      </c>
      <c r="AV176" s="15" t="s">
        <v>87</v>
      </c>
      <c r="AW176" s="15" t="s">
        <v>35</v>
      </c>
      <c r="AX176" s="15" t="s">
        <v>79</v>
      </c>
      <c r="AY176" s="230" t="s">
        <v>145</v>
      </c>
    </row>
    <row r="177" spans="1:65" s="13" customFormat="1">
      <c r="B177" s="198"/>
      <c r="C177" s="199"/>
      <c r="D177" s="200" t="s">
        <v>154</v>
      </c>
      <c r="E177" s="201" t="s">
        <v>1</v>
      </c>
      <c r="F177" s="202" t="s">
        <v>200</v>
      </c>
      <c r="G177" s="199"/>
      <c r="H177" s="203">
        <v>20</v>
      </c>
      <c r="I177" s="204"/>
      <c r="J177" s="199"/>
      <c r="K177" s="199"/>
      <c r="L177" s="205"/>
      <c r="M177" s="206"/>
      <c r="N177" s="207"/>
      <c r="O177" s="207"/>
      <c r="P177" s="207"/>
      <c r="Q177" s="207"/>
      <c r="R177" s="207"/>
      <c r="S177" s="207"/>
      <c r="T177" s="208"/>
      <c r="AT177" s="209" t="s">
        <v>154</v>
      </c>
      <c r="AU177" s="209" t="s">
        <v>89</v>
      </c>
      <c r="AV177" s="13" t="s">
        <v>89</v>
      </c>
      <c r="AW177" s="13" t="s">
        <v>35</v>
      </c>
      <c r="AX177" s="13" t="s">
        <v>79</v>
      </c>
      <c r="AY177" s="209" t="s">
        <v>145</v>
      </c>
    </row>
    <row r="178" spans="1:65" s="15" customFormat="1">
      <c r="B178" s="221"/>
      <c r="C178" s="222"/>
      <c r="D178" s="200" t="s">
        <v>154</v>
      </c>
      <c r="E178" s="223" t="s">
        <v>1</v>
      </c>
      <c r="F178" s="224" t="s">
        <v>193</v>
      </c>
      <c r="G178" s="222"/>
      <c r="H178" s="223" t="s">
        <v>1</v>
      </c>
      <c r="I178" s="225"/>
      <c r="J178" s="222"/>
      <c r="K178" s="222"/>
      <c r="L178" s="226"/>
      <c r="M178" s="227"/>
      <c r="N178" s="228"/>
      <c r="O178" s="228"/>
      <c r="P178" s="228"/>
      <c r="Q178" s="228"/>
      <c r="R178" s="228"/>
      <c r="S178" s="228"/>
      <c r="T178" s="229"/>
      <c r="AT178" s="230" t="s">
        <v>154</v>
      </c>
      <c r="AU178" s="230" t="s">
        <v>89</v>
      </c>
      <c r="AV178" s="15" t="s">
        <v>87</v>
      </c>
      <c r="AW178" s="15" t="s">
        <v>35</v>
      </c>
      <c r="AX178" s="15" t="s">
        <v>79</v>
      </c>
      <c r="AY178" s="230" t="s">
        <v>145</v>
      </c>
    </row>
    <row r="179" spans="1:65" s="13" customFormat="1">
      <c r="B179" s="198"/>
      <c r="C179" s="199"/>
      <c r="D179" s="200" t="s">
        <v>154</v>
      </c>
      <c r="E179" s="201" t="s">
        <v>1</v>
      </c>
      <c r="F179" s="202" t="s">
        <v>201</v>
      </c>
      <c r="G179" s="199"/>
      <c r="H179" s="203">
        <v>31.167999999999999</v>
      </c>
      <c r="I179" s="204"/>
      <c r="J179" s="199"/>
      <c r="K179" s="199"/>
      <c r="L179" s="205"/>
      <c r="M179" s="206"/>
      <c r="N179" s="207"/>
      <c r="O179" s="207"/>
      <c r="P179" s="207"/>
      <c r="Q179" s="207"/>
      <c r="R179" s="207"/>
      <c r="S179" s="207"/>
      <c r="T179" s="208"/>
      <c r="AT179" s="209" t="s">
        <v>154</v>
      </c>
      <c r="AU179" s="209" t="s">
        <v>89</v>
      </c>
      <c r="AV179" s="13" t="s">
        <v>89</v>
      </c>
      <c r="AW179" s="13" t="s">
        <v>35</v>
      </c>
      <c r="AX179" s="13" t="s">
        <v>79</v>
      </c>
      <c r="AY179" s="209" t="s">
        <v>145</v>
      </c>
    </row>
    <row r="180" spans="1:65" s="14" customFormat="1">
      <c r="B180" s="210"/>
      <c r="C180" s="211"/>
      <c r="D180" s="200" t="s">
        <v>154</v>
      </c>
      <c r="E180" s="212" t="s">
        <v>1</v>
      </c>
      <c r="F180" s="213" t="s">
        <v>156</v>
      </c>
      <c r="G180" s="211"/>
      <c r="H180" s="214">
        <v>51.167999999999999</v>
      </c>
      <c r="I180" s="215"/>
      <c r="J180" s="211"/>
      <c r="K180" s="211"/>
      <c r="L180" s="216"/>
      <c r="M180" s="217"/>
      <c r="N180" s="218"/>
      <c r="O180" s="218"/>
      <c r="P180" s="218"/>
      <c r="Q180" s="218"/>
      <c r="R180" s="218"/>
      <c r="S180" s="218"/>
      <c r="T180" s="219"/>
      <c r="AT180" s="220" t="s">
        <v>154</v>
      </c>
      <c r="AU180" s="220" t="s">
        <v>89</v>
      </c>
      <c r="AV180" s="14" t="s">
        <v>152</v>
      </c>
      <c r="AW180" s="14" t="s">
        <v>35</v>
      </c>
      <c r="AX180" s="14" t="s">
        <v>87</v>
      </c>
      <c r="AY180" s="220" t="s">
        <v>145</v>
      </c>
    </row>
    <row r="181" spans="1:65" s="2" customFormat="1" ht="24.2" customHeight="1">
      <c r="A181" s="33"/>
      <c r="B181" s="34"/>
      <c r="C181" s="185" t="s">
        <v>202</v>
      </c>
      <c r="D181" s="185" t="s">
        <v>147</v>
      </c>
      <c r="E181" s="186" t="s">
        <v>203</v>
      </c>
      <c r="F181" s="187" t="s">
        <v>204</v>
      </c>
      <c r="G181" s="188" t="s">
        <v>150</v>
      </c>
      <c r="H181" s="189">
        <v>5.8</v>
      </c>
      <c r="I181" s="190"/>
      <c r="J181" s="191">
        <f>ROUND(I181*H181,2)</f>
        <v>0</v>
      </c>
      <c r="K181" s="187" t="s">
        <v>151</v>
      </c>
      <c r="L181" s="38"/>
      <c r="M181" s="192" t="s">
        <v>1</v>
      </c>
      <c r="N181" s="193" t="s">
        <v>44</v>
      </c>
      <c r="O181" s="70"/>
      <c r="P181" s="194">
        <f>O181*H181</f>
        <v>0</v>
      </c>
      <c r="Q181" s="194">
        <v>3.4680000000000002E-2</v>
      </c>
      <c r="R181" s="194">
        <f>Q181*H181</f>
        <v>0.20114400000000002</v>
      </c>
      <c r="S181" s="194">
        <v>0</v>
      </c>
      <c r="T181" s="195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96" t="s">
        <v>152</v>
      </c>
      <c r="AT181" s="196" t="s">
        <v>147</v>
      </c>
      <c r="AU181" s="196" t="s">
        <v>89</v>
      </c>
      <c r="AY181" s="17" t="s">
        <v>145</v>
      </c>
      <c r="BE181" s="197">
        <f>IF(N181="základní",J181,0)</f>
        <v>0</v>
      </c>
      <c r="BF181" s="197">
        <f>IF(N181="snížená",J181,0)</f>
        <v>0</v>
      </c>
      <c r="BG181" s="197">
        <f>IF(N181="zákl. přenesená",J181,0)</f>
        <v>0</v>
      </c>
      <c r="BH181" s="197">
        <f>IF(N181="sníž. přenesená",J181,0)</f>
        <v>0</v>
      </c>
      <c r="BI181" s="197">
        <f>IF(N181="nulová",J181,0)</f>
        <v>0</v>
      </c>
      <c r="BJ181" s="17" t="s">
        <v>87</v>
      </c>
      <c r="BK181" s="197">
        <f>ROUND(I181*H181,2)</f>
        <v>0</v>
      </c>
      <c r="BL181" s="17" t="s">
        <v>152</v>
      </c>
      <c r="BM181" s="196" t="s">
        <v>205</v>
      </c>
    </row>
    <row r="182" spans="1:65" s="15" customFormat="1">
      <c r="B182" s="221"/>
      <c r="C182" s="222"/>
      <c r="D182" s="200" t="s">
        <v>154</v>
      </c>
      <c r="E182" s="223" t="s">
        <v>1</v>
      </c>
      <c r="F182" s="224" t="s">
        <v>206</v>
      </c>
      <c r="G182" s="222"/>
      <c r="H182" s="223" t="s">
        <v>1</v>
      </c>
      <c r="I182" s="225"/>
      <c r="J182" s="222"/>
      <c r="K182" s="222"/>
      <c r="L182" s="226"/>
      <c r="M182" s="227"/>
      <c r="N182" s="228"/>
      <c r="O182" s="228"/>
      <c r="P182" s="228"/>
      <c r="Q182" s="228"/>
      <c r="R182" s="228"/>
      <c r="S182" s="228"/>
      <c r="T182" s="229"/>
      <c r="AT182" s="230" t="s">
        <v>154</v>
      </c>
      <c r="AU182" s="230" t="s">
        <v>89</v>
      </c>
      <c r="AV182" s="15" t="s">
        <v>87</v>
      </c>
      <c r="AW182" s="15" t="s">
        <v>35</v>
      </c>
      <c r="AX182" s="15" t="s">
        <v>79</v>
      </c>
      <c r="AY182" s="230" t="s">
        <v>145</v>
      </c>
    </row>
    <row r="183" spans="1:65" s="13" customFormat="1">
      <c r="B183" s="198"/>
      <c r="C183" s="199"/>
      <c r="D183" s="200" t="s">
        <v>154</v>
      </c>
      <c r="E183" s="201" t="s">
        <v>1</v>
      </c>
      <c r="F183" s="202" t="s">
        <v>207</v>
      </c>
      <c r="G183" s="199"/>
      <c r="H183" s="203">
        <v>1.72</v>
      </c>
      <c r="I183" s="204"/>
      <c r="J183" s="199"/>
      <c r="K183" s="199"/>
      <c r="L183" s="205"/>
      <c r="M183" s="206"/>
      <c r="N183" s="207"/>
      <c r="O183" s="207"/>
      <c r="P183" s="207"/>
      <c r="Q183" s="207"/>
      <c r="R183" s="207"/>
      <c r="S183" s="207"/>
      <c r="T183" s="208"/>
      <c r="AT183" s="209" t="s">
        <v>154</v>
      </c>
      <c r="AU183" s="209" t="s">
        <v>89</v>
      </c>
      <c r="AV183" s="13" t="s">
        <v>89</v>
      </c>
      <c r="AW183" s="13" t="s">
        <v>35</v>
      </c>
      <c r="AX183" s="13" t="s">
        <v>79</v>
      </c>
      <c r="AY183" s="209" t="s">
        <v>145</v>
      </c>
    </row>
    <row r="184" spans="1:65" s="13" customFormat="1">
      <c r="B184" s="198"/>
      <c r="C184" s="199"/>
      <c r="D184" s="200" t="s">
        <v>154</v>
      </c>
      <c r="E184" s="201" t="s">
        <v>1</v>
      </c>
      <c r="F184" s="202" t="s">
        <v>208</v>
      </c>
      <c r="G184" s="199"/>
      <c r="H184" s="203">
        <v>0.98</v>
      </c>
      <c r="I184" s="204"/>
      <c r="J184" s="199"/>
      <c r="K184" s="199"/>
      <c r="L184" s="205"/>
      <c r="M184" s="206"/>
      <c r="N184" s="207"/>
      <c r="O184" s="207"/>
      <c r="P184" s="207"/>
      <c r="Q184" s="207"/>
      <c r="R184" s="207"/>
      <c r="S184" s="207"/>
      <c r="T184" s="208"/>
      <c r="AT184" s="209" t="s">
        <v>154</v>
      </c>
      <c r="AU184" s="209" t="s">
        <v>89</v>
      </c>
      <c r="AV184" s="13" t="s">
        <v>89</v>
      </c>
      <c r="AW184" s="13" t="s">
        <v>35</v>
      </c>
      <c r="AX184" s="13" t="s">
        <v>79</v>
      </c>
      <c r="AY184" s="209" t="s">
        <v>145</v>
      </c>
    </row>
    <row r="185" spans="1:65" s="13" customFormat="1">
      <c r="B185" s="198"/>
      <c r="C185" s="199"/>
      <c r="D185" s="200" t="s">
        <v>154</v>
      </c>
      <c r="E185" s="201" t="s">
        <v>1</v>
      </c>
      <c r="F185" s="202" t="s">
        <v>209</v>
      </c>
      <c r="G185" s="199"/>
      <c r="H185" s="203">
        <v>0.96</v>
      </c>
      <c r="I185" s="204"/>
      <c r="J185" s="199"/>
      <c r="K185" s="199"/>
      <c r="L185" s="205"/>
      <c r="M185" s="206"/>
      <c r="N185" s="207"/>
      <c r="O185" s="207"/>
      <c r="P185" s="207"/>
      <c r="Q185" s="207"/>
      <c r="R185" s="207"/>
      <c r="S185" s="207"/>
      <c r="T185" s="208"/>
      <c r="AT185" s="209" t="s">
        <v>154</v>
      </c>
      <c r="AU185" s="209" t="s">
        <v>89</v>
      </c>
      <c r="AV185" s="13" t="s">
        <v>89</v>
      </c>
      <c r="AW185" s="13" t="s">
        <v>35</v>
      </c>
      <c r="AX185" s="13" t="s">
        <v>79</v>
      </c>
      <c r="AY185" s="209" t="s">
        <v>145</v>
      </c>
    </row>
    <row r="186" spans="1:65" s="13" customFormat="1">
      <c r="B186" s="198"/>
      <c r="C186" s="199"/>
      <c r="D186" s="200" t="s">
        <v>154</v>
      </c>
      <c r="E186" s="201" t="s">
        <v>1</v>
      </c>
      <c r="F186" s="202" t="s">
        <v>210</v>
      </c>
      <c r="G186" s="199"/>
      <c r="H186" s="203">
        <v>0.6</v>
      </c>
      <c r="I186" s="204"/>
      <c r="J186" s="199"/>
      <c r="K186" s="199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154</v>
      </c>
      <c r="AU186" s="209" t="s">
        <v>89</v>
      </c>
      <c r="AV186" s="13" t="s">
        <v>89</v>
      </c>
      <c r="AW186" s="13" t="s">
        <v>35</v>
      </c>
      <c r="AX186" s="13" t="s">
        <v>79</v>
      </c>
      <c r="AY186" s="209" t="s">
        <v>145</v>
      </c>
    </row>
    <row r="187" spans="1:65" s="13" customFormat="1">
      <c r="B187" s="198"/>
      <c r="C187" s="199"/>
      <c r="D187" s="200" t="s">
        <v>154</v>
      </c>
      <c r="E187" s="201" t="s">
        <v>1</v>
      </c>
      <c r="F187" s="202" t="s">
        <v>211</v>
      </c>
      <c r="G187" s="199"/>
      <c r="H187" s="203">
        <v>1.06</v>
      </c>
      <c r="I187" s="204"/>
      <c r="J187" s="199"/>
      <c r="K187" s="199"/>
      <c r="L187" s="205"/>
      <c r="M187" s="206"/>
      <c r="N187" s="207"/>
      <c r="O187" s="207"/>
      <c r="P187" s="207"/>
      <c r="Q187" s="207"/>
      <c r="R187" s="207"/>
      <c r="S187" s="207"/>
      <c r="T187" s="208"/>
      <c r="AT187" s="209" t="s">
        <v>154</v>
      </c>
      <c r="AU187" s="209" t="s">
        <v>89</v>
      </c>
      <c r="AV187" s="13" t="s">
        <v>89</v>
      </c>
      <c r="AW187" s="13" t="s">
        <v>35</v>
      </c>
      <c r="AX187" s="13" t="s">
        <v>79</v>
      </c>
      <c r="AY187" s="209" t="s">
        <v>145</v>
      </c>
    </row>
    <row r="188" spans="1:65" s="13" customFormat="1">
      <c r="B188" s="198"/>
      <c r="C188" s="199"/>
      <c r="D188" s="200" t="s">
        <v>154</v>
      </c>
      <c r="E188" s="201" t="s">
        <v>1</v>
      </c>
      <c r="F188" s="202" t="s">
        <v>212</v>
      </c>
      <c r="G188" s="199"/>
      <c r="H188" s="203">
        <v>0.48</v>
      </c>
      <c r="I188" s="204"/>
      <c r="J188" s="199"/>
      <c r="K188" s="199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154</v>
      </c>
      <c r="AU188" s="209" t="s">
        <v>89</v>
      </c>
      <c r="AV188" s="13" t="s">
        <v>89</v>
      </c>
      <c r="AW188" s="13" t="s">
        <v>35</v>
      </c>
      <c r="AX188" s="13" t="s">
        <v>79</v>
      </c>
      <c r="AY188" s="209" t="s">
        <v>145</v>
      </c>
    </row>
    <row r="189" spans="1:65" s="14" customFormat="1">
      <c r="B189" s="210"/>
      <c r="C189" s="211"/>
      <c r="D189" s="200" t="s">
        <v>154</v>
      </c>
      <c r="E189" s="212" t="s">
        <v>1</v>
      </c>
      <c r="F189" s="213" t="s">
        <v>156</v>
      </c>
      <c r="G189" s="211"/>
      <c r="H189" s="214">
        <v>5.8000000000000007</v>
      </c>
      <c r="I189" s="215"/>
      <c r="J189" s="211"/>
      <c r="K189" s="211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154</v>
      </c>
      <c r="AU189" s="220" t="s">
        <v>89</v>
      </c>
      <c r="AV189" s="14" t="s">
        <v>152</v>
      </c>
      <c r="AW189" s="14" t="s">
        <v>35</v>
      </c>
      <c r="AX189" s="14" t="s">
        <v>87</v>
      </c>
      <c r="AY189" s="220" t="s">
        <v>145</v>
      </c>
    </row>
    <row r="190" spans="1:65" s="2" customFormat="1" ht="24.2" customHeight="1">
      <c r="A190" s="33"/>
      <c r="B190" s="34"/>
      <c r="C190" s="185" t="s">
        <v>213</v>
      </c>
      <c r="D190" s="185" t="s">
        <v>147</v>
      </c>
      <c r="E190" s="186" t="s">
        <v>214</v>
      </c>
      <c r="F190" s="187" t="s">
        <v>215</v>
      </c>
      <c r="G190" s="188" t="s">
        <v>150</v>
      </c>
      <c r="H190" s="189">
        <v>659.89800000000002</v>
      </c>
      <c r="I190" s="190"/>
      <c r="J190" s="191">
        <f>ROUND(I190*H190,2)</f>
        <v>0</v>
      </c>
      <c r="K190" s="187" t="s">
        <v>151</v>
      </c>
      <c r="L190" s="38"/>
      <c r="M190" s="192" t="s">
        <v>1</v>
      </c>
      <c r="N190" s="193" t="s">
        <v>44</v>
      </c>
      <c r="O190" s="70"/>
      <c r="P190" s="194">
        <f>O190*H190</f>
        <v>0</v>
      </c>
      <c r="Q190" s="194">
        <v>7.0400000000000003E-3</v>
      </c>
      <c r="R190" s="194">
        <f>Q190*H190</f>
        <v>4.6456819200000004</v>
      </c>
      <c r="S190" s="194">
        <v>0</v>
      </c>
      <c r="T190" s="195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6" t="s">
        <v>152</v>
      </c>
      <c r="AT190" s="196" t="s">
        <v>147</v>
      </c>
      <c r="AU190" s="196" t="s">
        <v>89</v>
      </c>
      <c r="AY190" s="17" t="s">
        <v>145</v>
      </c>
      <c r="BE190" s="197">
        <f>IF(N190="základní",J190,0)</f>
        <v>0</v>
      </c>
      <c r="BF190" s="197">
        <f>IF(N190="snížená",J190,0)</f>
        <v>0</v>
      </c>
      <c r="BG190" s="197">
        <f>IF(N190="zákl. přenesená",J190,0)</f>
        <v>0</v>
      </c>
      <c r="BH190" s="197">
        <f>IF(N190="sníž. přenesená",J190,0)</f>
        <v>0</v>
      </c>
      <c r="BI190" s="197">
        <f>IF(N190="nulová",J190,0)</f>
        <v>0</v>
      </c>
      <c r="BJ190" s="17" t="s">
        <v>87</v>
      </c>
      <c r="BK190" s="197">
        <f>ROUND(I190*H190,2)</f>
        <v>0</v>
      </c>
      <c r="BL190" s="17" t="s">
        <v>152</v>
      </c>
      <c r="BM190" s="196" t="s">
        <v>216</v>
      </c>
    </row>
    <row r="191" spans="1:65" s="15" customFormat="1">
      <c r="B191" s="221"/>
      <c r="C191" s="222"/>
      <c r="D191" s="200" t="s">
        <v>154</v>
      </c>
      <c r="E191" s="223" t="s">
        <v>1</v>
      </c>
      <c r="F191" s="224" t="s">
        <v>217</v>
      </c>
      <c r="G191" s="222"/>
      <c r="H191" s="223" t="s">
        <v>1</v>
      </c>
      <c r="I191" s="225"/>
      <c r="J191" s="222"/>
      <c r="K191" s="222"/>
      <c r="L191" s="226"/>
      <c r="M191" s="227"/>
      <c r="N191" s="228"/>
      <c r="O191" s="228"/>
      <c r="P191" s="228"/>
      <c r="Q191" s="228"/>
      <c r="R191" s="228"/>
      <c r="S191" s="228"/>
      <c r="T191" s="229"/>
      <c r="AT191" s="230" t="s">
        <v>154</v>
      </c>
      <c r="AU191" s="230" t="s">
        <v>89</v>
      </c>
      <c r="AV191" s="15" t="s">
        <v>87</v>
      </c>
      <c r="AW191" s="15" t="s">
        <v>35</v>
      </c>
      <c r="AX191" s="15" t="s">
        <v>79</v>
      </c>
      <c r="AY191" s="230" t="s">
        <v>145</v>
      </c>
    </row>
    <row r="192" spans="1:65" s="15" customFormat="1">
      <c r="B192" s="221"/>
      <c r="C192" s="222"/>
      <c r="D192" s="200" t="s">
        <v>154</v>
      </c>
      <c r="E192" s="223" t="s">
        <v>1</v>
      </c>
      <c r="F192" s="224" t="s">
        <v>218</v>
      </c>
      <c r="G192" s="222"/>
      <c r="H192" s="223" t="s">
        <v>1</v>
      </c>
      <c r="I192" s="225"/>
      <c r="J192" s="222"/>
      <c r="K192" s="222"/>
      <c r="L192" s="226"/>
      <c r="M192" s="227"/>
      <c r="N192" s="228"/>
      <c r="O192" s="228"/>
      <c r="P192" s="228"/>
      <c r="Q192" s="228"/>
      <c r="R192" s="228"/>
      <c r="S192" s="228"/>
      <c r="T192" s="229"/>
      <c r="AT192" s="230" t="s">
        <v>154</v>
      </c>
      <c r="AU192" s="230" t="s">
        <v>89</v>
      </c>
      <c r="AV192" s="15" t="s">
        <v>87</v>
      </c>
      <c r="AW192" s="15" t="s">
        <v>35</v>
      </c>
      <c r="AX192" s="15" t="s">
        <v>79</v>
      </c>
      <c r="AY192" s="230" t="s">
        <v>145</v>
      </c>
    </row>
    <row r="193" spans="2:51" s="13" customFormat="1">
      <c r="B193" s="198"/>
      <c r="C193" s="199"/>
      <c r="D193" s="200" t="s">
        <v>154</v>
      </c>
      <c r="E193" s="201" t="s">
        <v>1</v>
      </c>
      <c r="F193" s="202" t="s">
        <v>219</v>
      </c>
      <c r="G193" s="199"/>
      <c r="H193" s="203">
        <v>42.5</v>
      </c>
      <c r="I193" s="204"/>
      <c r="J193" s="199"/>
      <c r="K193" s="199"/>
      <c r="L193" s="205"/>
      <c r="M193" s="206"/>
      <c r="N193" s="207"/>
      <c r="O193" s="207"/>
      <c r="P193" s="207"/>
      <c r="Q193" s="207"/>
      <c r="R193" s="207"/>
      <c r="S193" s="207"/>
      <c r="T193" s="208"/>
      <c r="AT193" s="209" t="s">
        <v>154</v>
      </c>
      <c r="AU193" s="209" t="s">
        <v>89</v>
      </c>
      <c r="AV193" s="13" t="s">
        <v>89</v>
      </c>
      <c r="AW193" s="13" t="s">
        <v>35</v>
      </c>
      <c r="AX193" s="13" t="s">
        <v>79</v>
      </c>
      <c r="AY193" s="209" t="s">
        <v>145</v>
      </c>
    </row>
    <row r="194" spans="2:51" s="15" customFormat="1">
      <c r="B194" s="221"/>
      <c r="C194" s="222"/>
      <c r="D194" s="200" t="s">
        <v>154</v>
      </c>
      <c r="E194" s="223" t="s">
        <v>1</v>
      </c>
      <c r="F194" s="224" t="s">
        <v>217</v>
      </c>
      <c r="G194" s="222"/>
      <c r="H194" s="223" t="s">
        <v>1</v>
      </c>
      <c r="I194" s="225"/>
      <c r="J194" s="222"/>
      <c r="K194" s="222"/>
      <c r="L194" s="226"/>
      <c r="M194" s="227"/>
      <c r="N194" s="228"/>
      <c r="O194" s="228"/>
      <c r="P194" s="228"/>
      <c r="Q194" s="228"/>
      <c r="R194" s="228"/>
      <c r="S194" s="228"/>
      <c r="T194" s="229"/>
      <c r="AT194" s="230" t="s">
        <v>154</v>
      </c>
      <c r="AU194" s="230" t="s">
        <v>89</v>
      </c>
      <c r="AV194" s="15" t="s">
        <v>87</v>
      </c>
      <c r="AW194" s="15" t="s">
        <v>35</v>
      </c>
      <c r="AX194" s="15" t="s">
        <v>79</v>
      </c>
      <c r="AY194" s="230" t="s">
        <v>145</v>
      </c>
    </row>
    <row r="195" spans="2:51" s="15" customFormat="1">
      <c r="B195" s="221"/>
      <c r="C195" s="222"/>
      <c r="D195" s="200" t="s">
        <v>154</v>
      </c>
      <c r="E195" s="223" t="s">
        <v>1</v>
      </c>
      <c r="F195" s="224" t="s">
        <v>218</v>
      </c>
      <c r="G195" s="222"/>
      <c r="H195" s="223" t="s">
        <v>1</v>
      </c>
      <c r="I195" s="225"/>
      <c r="J195" s="222"/>
      <c r="K195" s="222"/>
      <c r="L195" s="226"/>
      <c r="M195" s="227"/>
      <c r="N195" s="228"/>
      <c r="O195" s="228"/>
      <c r="P195" s="228"/>
      <c r="Q195" s="228"/>
      <c r="R195" s="228"/>
      <c r="S195" s="228"/>
      <c r="T195" s="229"/>
      <c r="AT195" s="230" t="s">
        <v>154</v>
      </c>
      <c r="AU195" s="230" t="s">
        <v>89</v>
      </c>
      <c r="AV195" s="15" t="s">
        <v>87</v>
      </c>
      <c r="AW195" s="15" t="s">
        <v>35</v>
      </c>
      <c r="AX195" s="15" t="s">
        <v>79</v>
      </c>
      <c r="AY195" s="230" t="s">
        <v>145</v>
      </c>
    </row>
    <row r="196" spans="2:51" s="13" customFormat="1">
      <c r="B196" s="198"/>
      <c r="C196" s="199"/>
      <c r="D196" s="200" t="s">
        <v>154</v>
      </c>
      <c r="E196" s="201" t="s">
        <v>1</v>
      </c>
      <c r="F196" s="202" t="s">
        <v>220</v>
      </c>
      <c r="G196" s="199"/>
      <c r="H196" s="203">
        <v>427</v>
      </c>
      <c r="I196" s="204"/>
      <c r="J196" s="199"/>
      <c r="K196" s="199"/>
      <c r="L196" s="205"/>
      <c r="M196" s="206"/>
      <c r="N196" s="207"/>
      <c r="O196" s="207"/>
      <c r="P196" s="207"/>
      <c r="Q196" s="207"/>
      <c r="R196" s="207"/>
      <c r="S196" s="207"/>
      <c r="T196" s="208"/>
      <c r="AT196" s="209" t="s">
        <v>154</v>
      </c>
      <c r="AU196" s="209" t="s">
        <v>89</v>
      </c>
      <c r="AV196" s="13" t="s">
        <v>89</v>
      </c>
      <c r="AW196" s="13" t="s">
        <v>35</v>
      </c>
      <c r="AX196" s="13" t="s">
        <v>79</v>
      </c>
      <c r="AY196" s="209" t="s">
        <v>145</v>
      </c>
    </row>
    <row r="197" spans="2:51" s="13" customFormat="1">
      <c r="B197" s="198"/>
      <c r="C197" s="199"/>
      <c r="D197" s="200" t="s">
        <v>154</v>
      </c>
      <c r="E197" s="201" t="s">
        <v>1</v>
      </c>
      <c r="F197" s="202" t="s">
        <v>221</v>
      </c>
      <c r="G197" s="199"/>
      <c r="H197" s="203">
        <v>-3.3119999999999998</v>
      </c>
      <c r="I197" s="204"/>
      <c r="J197" s="199"/>
      <c r="K197" s="199"/>
      <c r="L197" s="205"/>
      <c r="M197" s="206"/>
      <c r="N197" s="207"/>
      <c r="O197" s="207"/>
      <c r="P197" s="207"/>
      <c r="Q197" s="207"/>
      <c r="R197" s="207"/>
      <c r="S197" s="207"/>
      <c r="T197" s="208"/>
      <c r="AT197" s="209" t="s">
        <v>154</v>
      </c>
      <c r="AU197" s="209" t="s">
        <v>89</v>
      </c>
      <c r="AV197" s="13" t="s">
        <v>89</v>
      </c>
      <c r="AW197" s="13" t="s">
        <v>35</v>
      </c>
      <c r="AX197" s="13" t="s">
        <v>79</v>
      </c>
      <c r="AY197" s="209" t="s">
        <v>145</v>
      </c>
    </row>
    <row r="198" spans="2:51" s="15" customFormat="1">
      <c r="B198" s="221"/>
      <c r="C198" s="222"/>
      <c r="D198" s="200" t="s">
        <v>154</v>
      </c>
      <c r="E198" s="223" t="s">
        <v>1</v>
      </c>
      <c r="F198" s="224" t="s">
        <v>222</v>
      </c>
      <c r="G198" s="222"/>
      <c r="H198" s="223" t="s">
        <v>1</v>
      </c>
      <c r="I198" s="225"/>
      <c r="J198" s="222"/>
      <c r="K198" s="222"/>
      <c r="L198" s="226"/>
      <c r="M198" s="227"/>
      <c r="N198" s="228"/>
      <c r="O198" s="228"/>
      <c r="P198" s="228"/>
      <c r="Q198" s="228"/>
      <c r="R198" s="228"/>
      <c r="S198" s="228"/>
      <c r="T198" s="229"/>
      <c r="AT198" s="230" t="s">
        <v>154</v>
      </c>
      <c r="AU198" s="230" t="s">
        <v>89</v>
      </c>
      <c r="AV198" s="15" t="s">
        <v>87</v>
      </c>
      <c r="AW198" s="15" t="s">
        <v>35</v>
      </c>
      <c r="AX198" s="15" t="s">
        <v>79</v>
      </c>
      <c r="AY198" s="230" t="s">
        <v>145</v>
      </c>
    </row>
    <row r="199" spans="2:51" s="13" customFormat="1">
      <c r="B199" s="198"/>
      <c r="C199" s="199"/>
      <c r="D199" s="200" t="s">
        <v>154</v>
      </c>
      <c r="E199" s="201" t="s">
        <v>1</v>
      </c>
      <c r="F199" s="202" t="s">
        <v>223</v>
      </c>
      <c r="G199" s="199"/>
      <c r="H199" s="203">
        <v>19</v>
      </c>
      <c r="I199" s="204"/>
      <c r="J199" s="199"/>
      <c r="K199" s="199"/>
      <c r="L199" s="205"/>
      <c r="M199" s="206"/>
      <c r="N199" s="207"/>
      <c r="O199" s="207"/>
      <c r="P199" s="207"/>
      <c r="Q199" s="207"/>
      <c r="R199" s="207"/>
      <c r="S199" s="207"/>
      <c r="T199" s="208"/>
      <c r="AT199" s="209" t="s">
        <v>154</v>
      </c>
      <c r="AU199" s="209" t="s">
        <v>89</v>
      </c>
      <c r="AV199" s="13" t="s">
        <v>89</v>
      </c>
      <c r="AW199" s="13" t="s">
        <v>35</v>
      </c>
      <c r="AX199" s="13" t="s">
        <v>79</v>
      </c>
      <c r="AY199" s="209" t="s">
        <v>145</v>
      </c>
    </row>
    <row r="200" spans="2:51" s="15" customFormat="1">
      <c r="B200" s="221"/>
      <c r="C200" s="222"/>
      <c r="D200" s="200" t="s">
        <v>154</v>
      </c>
      <c r="E200" s="223" t="s">
        <v>1</v>
      </c>
      <c r="F200" s="224" t="s">
        <v>218</v>
      </c>
      <c r="G200" s="222"/>
      <c r="H200" s="223" t="s">
        <v>1</v>
      </c>
      <c r="I200" s="225"/>
      <c r="J200" s="222"/>
      <c r="K200" s="222"/>
      <c r="L200" s="226"/>
      <c r="M200" s="227"/>
      <c r="N200" s="228"/>
      <c r="O200" s="228"/>
      <c r="P200" s="228"/>
      <c r="Q200" s="228"/>
      <c r="R200" s="228"/>
      <c r="S200" s="228"/>
      <c r="T200" s="229"/>
      <c r="AT200" s="230" t="s">
        <v>154</v>
      </c>
      <c r="AU200" s="230" t="s">
        <v>89</v>
      </c>
      <c r="AV200" s="15" t="s">
        <v>87</v>
      </c>
      <c r="AW200" s="15" t="s">
        <v>35</v>
      </c>
      <c r="AX200" s="15" t="s">
        <v>79</v>
      </c>
      <c r="AY200" s="230" t="s">
        <v>145</v>
      </c>
    </row>
    <row r="201" spans="2:51" s="13" customFormat="1">
      <c r="B201" s="198"/>
      <c r="C201" s="199"/>
      <c r="D201" s="200" t="s">
        <v>154</v>
      </c>
      <c r="E201" s="201" t="s">
        <v>1</v>
      </c>
      <c r="F201" s="202" t="s">
        <v>224</v>
      </c>
      <c r="G201" s="199"/>
      <c r="H201" s="203">
        <v>77</v>
      </c>
      <c r="I201" s="204"/>
      <c r="J201" s="199"/>
      <c r="K201" s="199"/>
      <c r="L201" s="205"/>
      <c r="M201" s="206"/>
      <c r="N201" s="207"/>
      <c r="O201" s="207"/>
      <c r="P201" s="207"/>
      <c r="Q201" s="207"/>
      <c r="R201" s="207"/>
      <c r="S201" s="207"/>
      <c r="T201" s="208"/>
      <c r="AT201" s="209" t="s">
        <v>154</v>
      </c>
      <c r="AU201" s="209" t="s">
        <v>89</v>
      </c>
      <c r="AV201" s="13" t="s">
        <v>89</v>
      </c>
      <c r="AW201" s="13" t="s">
        <v>35</v>
      </c>
      <c r="AX201" s="13" t="s">
        <v>79</v>
      </c>
      <c r="AY201" s="209" t="s">
        <v>145</v>
      </c>
    </row>
    <row r="202" spans="2:51" s="15" customFormat="1">
      <c r="B202" s="221"/>
      <c r="C202" s="222"/>
      <c r="D202" s="200" t="s">
        <v>154</v>
      </c>
      <c r="E202" s="223" t="s">
        <v>1</v>
      </c>
      <c r="F202" s="224" t="s">
        <v>225</v>
      </c>
      <c r="G202" s="222"/>
      <c r="H202" s="223" t="s">
        <v>1</v>
      </c>
      <c r="I202" s="225"/>
      <c r="J202" s="222"/>
      <c r="K202" s="222"/>
      <c r="L202" s="226"/>
      <c r="M202" s="227"/>
      <c r="N202" s="228"/>
      <c r="O202" s="228"/>
      <c r="P202" s="228"/>
      <c r="Q202" s="228"/>
      <c r="R202" s="228"/>
      <c r="S202" s="228"/>
      <c r="T202" s="229"/>
      <c r="AT202" s="230" t="s">
        <v>154</v>
      </c>
      <c r="AU202" s="230" t="s">
        <v>89</v>
      </c>
      <c r="AV202" s="15" t="s">
        <v>87</v>
      </c>
      <c r="AW202" s="15" t="s">
        <v>35</v>
      </c>
      <c r="AX202" s="15" t="s">
        <v>79</v>
      </c>
      <c r="AY202" s="230" t="s">
        <v>145</v>
      </c>
    </row>
    <row r="203" spans="2:51" s="15" customFormat="1">
      <c r="B203" s="221"/>
      <c r="C203" s="222"/>
      <c r="D203" s="200" t="s">
        <v>154</v>
      </c>
      <c r="E203" s="223" t="s">
        <v>1</v>
      </c>
      <c r="F203" s="224" t="s">
        <v>218</v>
      </c>
      <c r="G203" s="222"/>
      <c r="H203" s="223" t="s">
        <v>1</v>
      </c>
      <c r="I203" s="225"/>
      <c r="J203" s="222"/>
      <c r="K203" s="222"/>
      <c r="L203" s="226"/>
      <c r="M203" s="227"/>
      <c r="N203" s="228"/>
      <c r="O203" s="228"/>
      <c r="P203" s="228"/>
      <c r="Q203" s="228"/>
      <c r="R203" s="228"/>
      <c r="S203" s="228"/>
      <c r="T203" s="229"/>
      <c r="AT203" s="230" t="s">
        <v>154</v>
      </c>
      <c r="AU203" s="230" t="s">
        <v>89</v>
      </c>
      <c r="AV203" s="15" t="s">
        <v>87</v>
      </c>
      <c r="AW203" s="15" t="s">
        <v>35</v>
      </c>
      <c r="AX203" s="15" t="s">
        <v>79</v>
      </c>
      <c r="AY203" s="230" t="s">
        <v>145</v>
      </c>
    </row>
    <row r="204" spans="2:51" s="13" customFormat="1">
      <c r="B204" s="198"/>
      <c r="C204" s="199"/>
      <c r="D204" s="200" t="s">
        <v>154</v>
      </c>
      <c r="E204" s="201" t="s">
        <v>1</v>
      </c>
      <c r="F204" s="202" t="s">
        <v>226</v>
      </c>
      <c r="G204" s="199"/>
      <c r="H204" s="203">
        <v>137</v>
      </c>
      <c r="I204" s="204"/>
      <c r="J204" s="199"/>
      <c r="K204" s="199"/>
      <c r="L204" s="205"/>
      <c r="M204" s="206"/>
      <c r="N204" s="207"/>
      <c r="O204" s="207"/>
      <c r="P204" s="207"/>
      <c r="Q204" s="207"/>
      <c r="R204" s="207"/>
      <c r="S204" s="207"/>
      <c r="T204" s="208"/>
      <c r="AT204" s="209" t="s">
        <v>154</v>
      </c>
      <c r="AU204" s="209" t="s">
        <v>89</v>
      </c>
      <c r="AV204" s="13" t="s">
        <v>89</v>
      </c>
      <c r="AW204" s="13" t="s">
        <v>35</v>
      </c>
      <c r="AX204" s="13" t="s">
        <v>79</v>
      </c>
      <c r="AY204" s="209" t="s">
        <v>145</v>
      </c>
    </row>
    <row r="205" spans="2:51" s="13" customFormat="1">
      <c r="B205" s="198"/>
      <c r="C205" s="199"/>
      <c r="D205" s="200" t="s">
        <v>154</v>
      </c>
      <c r="E205" s="201" t="s">
        <v>1</v>
      </c>
      <c r="F205" s="202" t="s">
        <v>227</v>
      </c>
      <c r="G205" s="199"/>
      <c r="H205" s="203">
        <v>-32.76</v>
      </c>
      <c r="I205" s="204"/>
      <c r="J205" s="199"/>
      <c r="K205" s="199"/>
      <c r="L205" s="205"/>
      <c r="M205" s="206"/>
      <c r="N205" s="207"/>
      <c r="O205" s="207"/>
      <c r="P205" s="207"/>
      <c r="Q205" s="207"/>
      <c r="R205" s="207"/>
      <c r="S205" s="207"/>
      <c r="T205" s="208"/>
      <c r="AT205" s="209" t="s">
        <v>154</v>
      </c>
      <c r="AU205" s="209" t="s">
        <v>89</v>
      </c>
      <c r="AV205" s="13" t="s">
        <v>89</v>
      </c>
      <c r="AW205" s="13" t="s">
        <v>35</v>
      </c>
      <c r="AX205" s="13" t="s">
        <v>79</v>
      </c>
      <c r="AY205" s="209" t="s">
        <v>145</v>
      </c>
    </row>
    <row r="206" spans="2:51" s="13" customFormat="1">
      <c r="B206" s="198"/>
      <c r="C206" s="199"/>
      <c r="D206" s="200" t="s">
        <v>154</v>
      </c>
      <c r="E206" s="201" t="s">
        <v>1</v>
      </c>
      <c r="F206" s="202" t="s">
        <v>228</v>
      </c>
      <c r="G206" s="199"/>
      <c r="H206" s="203">
        <v>-4.7300000000000004</v>
      </c>
      <c r="I206" s="204"/>
      <c r="J206" s="199"/>
      <c r="K206" s="199"/>
      <c r="L206" s="205"/>
      <c r="M206" s="206"/>
      <c r="N206" s="207"/>
      <c r="O206" s="207"/>
      <c r="P206" s="207"/>
      <c r="Q206" s="207"/>
      <c r="R206" s="207"/>
      <c r="S206" s="207"/>
      <c r="T206" s="208"/>
      <c r="AT206" s="209" t="s">
        <v>154</v>
      </c>
      <c r="AU206" s="209" t="s">
        <v>89</v>
      </c>
      <c r="AV206" s="13" t="s">
        <v>89</v>
      </c>
      <c r="AW206" s="13" t="s">
        <v>35</v>
      </c>
      <c r="AX206" s="13" t="s">
        <v>79</v>
      </c>
      <c r="AY206" s="209" t="s">
        <v>145</v>
      </c>
    </row>
    <row r="207" spans="2:51" s="13" customFormat="1">
      <c r="B207" s="198"/>
      <c r="C207" s="199"/>
      <c r="D207" s="200" t="s">
        <v>154</v>
      </c>
      <c r="E207" s="201" t="s">
        <v>1</v>
      </c>
      <c r="F207" s="202" t="s">
        <v>229</v>
      </c>
      <c r="G207" s="199"/>
      <c r="H207" s="203">
        <v>-1.08</v>
      </c>
      <c r="I207" s="204"/>
      <c r="J207" s="199"/>
      <c r="K207" s="199"/>
      <c r="L207" s="205"/>
      <c r="M207" s="206"/>
      <c r="N207" s="207"/>
      <c r="O207" s="207"/>
      <c r="P207" s="207"/>
      <c r="Q207" s="207"/>
      <c r="R207" s="207"/>
      <c r="S207" s="207"/>
      <c r="T207" s="208"/>
      <c r="AT207" s="209" t="s">
        <v>154</v>
      </c>
      <c r="AU207" s="209" t="s">
        <v>89</v>
      </c>
      <c r="AV207" s="13" t="s">
        <v>89</v>
      </c>
      <c r="AW207" s="13" t="s">
        <v>35</v>
      </c>
      <c r="AX207" s="13" t="s">
        <v>79</v>
      </c>
      <c r="AY207" s="209" t="s">
        <v>145</v>
      </c>
    </row>
    <row r="208" spans="2:51" s="13" customFormat="1">
      <c r="B208" s="198"/>
      <c r="C208" s="199"/>
      <c r="D208" s="200" t="s">
        <v>154</v>
      </c>
      <c r="E208" s="201" t="s">
        <v>1</v>
      </c>
      <c r="F208" s="202" t="s">
        <v>230</v>
      </c>
      <c r="G208" s="199"/>
      <c r="H208" s="203">
        <v>-0.72</v>
      </c>
      <c r="I208" s="204"/>
      <c r="J208" s="199"/>
      <c r="K208" s="199"/>
      <c r="L208" s="205"/>
      <c r="M208" s="206"/>
      <c r="N208" s="207"/>
      <c r="O208" s="207"/>
      <c r="P208" s="207"/>
      <c r="Q208" s="207"/>
      <c r="R208" s="207"/>
      <c r="S208" s="207"/>
      <c r="T208" s="208"/>
      <c r="AT208" s="209" t="s">
        <v>154</v>
      </c>
      <c r="AU208" s="209" t="s">
        <v>89</v>
      </c>
      <c r="AV208" s="13" t="s">
        <v>89</v>
      </c>
      <c r="AW208" s="13" t="s">
        <v>35</v>
      </c>
      <c r="AX208" s="13" t="s">
        <v>79</v>
      </c>
      <c r="AY208" s="209" t="s">
        <v>145</v>
      </c>
    </row>
    <row r="209" spans="1:65" s="14" customFormat="1">
      <c r="B209" s="210"/>
      <c r="C209" s="211"/>
      <c r="D209" s="200" t="s">
        <v>154</v>
      </c>
      <c r="E209" s="212" t="s">
        <v>1</v>
      </c>
      <c r="F209" s="213" t="s">
        <v>156</v>
      </c>
      <c r="G209" s="211"/>
      <c r="H209" s="214">
        <v>659.89800000000002</v>
      </c>
      <c r="I209" s="215"/>
      <c r="J209" s="211"/>
      <c r="K209" s="211"/>
      <c r="L209" s="216"/>
      <c r="M209" s="217"/>
      <c r="N209" s="218"/>
      <c r="O209" s="218"/>
      <c r="P209" s="218"/>
      <c r="Q209" s="218"/>
      <c r="R209" s="218"/>
      <c r="S209" s="218"/>
      <c r="T209" s="219"/>
      <c r="AT209" s="220" t="s">
        <v>154</v>
      </c>
      <c r="AU209" s="220" t="s">
        <v>89</v>
      </c>
      <c r="AV209" s="14" t="s">
        <v>152</v>
      </c>
      <c r="AW209" s="14" t="s">
        <v>35</v>
      </c>
      <c r="AX209" s="14" t="s">
        <v>87</v>
      </c>
      <c r="AY209" s="220" t="s">
        <v>145</v>
      </c>
    </row>
    <row r="210" spans="1:65" s="2" customFormat="1" ht="24.2" customHeight="1">
      <c r="A210" s="33"/>
      <c r="B210" s="34"/>
      <c r="C210" s="185" t="s">
        <v>8</v>
      </c>
      <c r="D210" s="185" t="s">
        <v>147</v>
      </c>
      <c r="E210" s="186" t="s">
        <v>231</v>
      </c>
      <c r="F210" s="187" t="s">
        <v>232</v>
      </c>
      <c r="G210" s="188" t="s">
        <v>150</v>
      </c>
      <c r="H210" s="189">
        <v>1269.46</v>
      </c>
      <c r="I210" s="190"/>
      <c r="J210" s="191">
        <f>ROUND(I210*H210,2)</f>
        <v>0</v>
      </c>
      <c r="K210" s="187" t="s">
        <v>151</v>
      </c>
      <c r="L210" s="38"/>
      <c r="M210" s="192" t="s">
        <v>1</v>
      </c>
      <c r="N210" s="193" t="s">
        <v>44</v>
      </c>
      <c r="O210" s="70"/>
      <c r="P210" s="194">
        <f>O210*H210</f>
        <v>0</v>
      </c>
      <c r="Q210" s="194">
        <v>2.63E-4</v>
      </c>
      <c r="R210" s="194">
        <f>Q210*H210</f>
        <v>0.33386798000000001</v>
      </c>
      <c r="S210" s="194">
        <v>0</v>
      </c>
      <c r="T210" s="195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96" t="s">
        <v>152</v>
      </c>
      <c r="AT210" s="196" t="s">
        <v>147</v>
      </c>
      <c r="AU210" s="196" t="s">
        <v>89</v>
      </c>
      <c r="AY210" s="17" t="s">
        <v>145</v>
      </c>
      <c r="BE210" s="197">
        <f>IF(N210="základní",J210,0)</f>
        <v>0</v>
      </c>
      <c r="BF210" s="197">
        <f>IF(N210="snížená",J210,0)</f>
        <v>0</v>
      </c>
      <c r="BG210" s="197">
        <f>IF(N210="zákl. přenesená",J210,0)</f>
        <v>0</v>
      </c>
      <c r="BH210" s="197">
        <f>IF(N210="sníž. přenesená",J210,0)</f>
        <v>0</v>
      </c>
      <c r="BI210" s="197">
        <f>IF(N210="nulová",J210,0)</f>
        <v>0</v>
      </c>
      <c r="BJ210" s="17" t="s">
        <v>87</v>
      </c>
      <c r="BK210" s="197">
        <f>ROUND(I210*H210,2)</f>
        <v>0</v>
      </c>
      <c r="BL210" s="17" t="s">
        <v>152</v>
      </c>
      <c r="BM210" s="196" t="s">
        <v>233</v>
      </c>
    </row>
    <row r="211" spans="1:65" s="15" customFormat="1">
      <c r="B211" s="221"/>
      <c r="C211" s="222"/>
      <c r="D211" s="200" t="s">
        <v>154</v>
      </c>
      <c r="E211" s="223" t="s">
        <v>1</v>
      </c>
      <c r="F211" s="224" t="s">
        <v>217</v>
      </c>
      <c r="G211" s="222"/>
      <c r="H211" s="223" t="s">
        <v>1</v>
      </c>
      <c r="I211" s="225"/>
      <c r="J211" s="222"/>
      <c r="K211" s="222"/>
      <c r="L211" s="226"/>
      <c r="M211" s="227"/>
      <c r="N211" s="228"/>
      <c r="O211" s="228"/>
      <c r="P211" s="228"/>
      <c r="Q211" s="228"/>
      <c r="R211" s="228"/>
      <c r="S211" s="228"/>
      <c r="T211" s="229"/>
      <c r="AT211" s="230" t="s">
        <v>154</v>
      </c>
      <c r="AU211" s="230" t="s">
        <v>89</v>
      </c>
      <c r="AV211" s="15" t="s">
        <v>87</v>
      </c>
      <c r="AW211" s="15" t="s">
        <v>35</v>
      </c>
      <c r="AX211" s="15" t="s">
        <v>79</v>
      </c>
      <c r="AY211" s="230" t="s">
        <v>145</v>
      </c>
    </row>
    <row r="212" spans="1:65" s="15" customFormat="1">
      <c r="B212" s="221"/>
      <c r="C212" s="222"/>
      <c r="D212" s="200" t="s">
        <v>154</v>
      </c>
      <c r="E212" s="223" t="s">
        <v>1</v>
      </c>
      <c r="F212" s="224" t="s">
        <v>218</v>
      </c>
      <c r="G212" s="222"/>
      <c r="H212" s="223" t="s">
        <v>1</v>
      </c>
      <c r="I212" s="225"/>
      <c r="J212" s="222"/>
      <c r="K212" s="222"/>
      <c r="L212" s="226"/>
      <c r="M212" s="227"/>
      <c r="N212" s="228"/>
      <c r="O212" s="228"/>
      <c r="P212" s="228"/>
      <c r="Q212" s="228"/>
      <c r="R212" s="228"/>
      <c r="S212" s="228"/>
      <c r="T212" s="229"/>
      <c r="AT212" s="230" t="s">
        <v>154</v>
      </c>
      <c r="AU212" s="230" t="s">
        <v>89</v>
      </c>
      <c r="AV212" s="15" t="s">
        <v>87</v>
      </c>
      <c r="AW212" s="15" t="s">
        <v>35</v>
      </c>
      <c r="AX212" s="15" t="s">
        <v>79</v>
      </c>
      <c r="AY212" s="230" t="s">
        <v>145</v>
      </c>
    </row>
    <row r="213" spans="1:65" s="13" customFormat="1">
      <c r="B213" s="198"/>
      <c r="C213" s="199"/>
      <c r="D213" s="200" t="s">
        <v>154</v>
      </c>
      <c r="E213" s="201" t="s">
        <v>1</v>
      </c>
      <c r="F213" s="202" t="s">
        <v>219</v>
      </c>
      <c r="G213" s="199"/>
      <c r="H213" s="203">
        <v>42.5</v>
      </c>
      <c r="I213" s="204"/>
      <c r="J213" s="199"/>
      <c r="K213" s="199"/>
      <c r="L213" s="205"/>
      <c r="M213" s="206"/>
      <c r="N213" s="207"/>
      <c r="O213" s="207"/>
      <c r="P213" s="207"/>
      <c r="Q213" s="207"/>
      <c r="R213" s="207"/>
      <c r="S213" s="207"/>
      <c r="T213" s="208"/>
      <c r="AT213" s="209" t="s">
        <v>154</v>
      </c>
      <c r="AU213" s="209" t="s">
        <v>89</v>
      </c>
      <c r="AV213" s="13" t="s">
        <v>89</v>
      </c>
      <c r="AW213" s="13" t="s">
        <v>35</v>
      </c>
      <c r="AX213" s="13" t="s">
        <v>79</v>
      </c>
      <c r="AY213" s="209" t="s">
        <v>145</v>
      </c>
    </row>
    <row r="214" spans="1:65" s="15" customFormat="1">
      <c r="B214" s="221"/>
      <c r="C214" s="222"/>
      <c r="D214" s="200" t="s">
        <v>154</v>
      </c>
      <c r="E214" s="223" t="s">
        <v>1</v>
      </c>
      <c r="F214" s="224" t="s">
        <v>234</v>
      </c>
      <c r="G214" s="222"/>
      <c r="H214" s="223" t="s">
        <v>1</v>
      </c>
      <c r="I214" s="225"/>
      <c r="J214" s="222"/>
      <c r="K214" s="222"/>
      <c r="L214" s="226"/>
      <c r="M214" s="227"/>
      <c r="N214" s="228"/>
      <c r="O214" s="228"/>
      <c r="P214" s="228"/>
      <c r="Q214" s="228"/>
      <c r="R214" s="228"/>
      <c r="S214" s="228"/>
      <c r="T214" s="229"/>
      <c r="AT214" s="230" t="s">
        <v>154</v>
      </c>
      <c r="AU214" s="230" t="s">
        <v>89</v>
      </c>
      <c r="AV214" s="15" t="s">
        <v>87</v>
      </c>
      <c r="AW214" s="15" t="s">
        <v>35</v>
      </c>
      <c r="AX214" s="15" t="s">
        <v>79</v>
      </c>
      <c r="AY214" s="230" t="s">
        <v>145</v>
      </c>
    </row>
    <row r="215" spans="1:65" s="15" customFormat="1">
      <c r="B215" s="221"/>
      <c r="C215" s="222"/>
      <c r="D215" s="200" t="s">
        <v>154</v>
      </c>
      <c r="E215" s="223" t="s">
        <v>1</v>
      </c>
      <c r="F215" s="224" t="s">
        <v>235</v>
      </c>
      <c r="G215" s="222"/>
      <c r="H215" s="223" t="s">
        <v>1</v>
      </c>
      <c r="I215" s="225"/>
      <c r="J215" s="222"/>
      <c r="K215" s="222"/>
      <c r="L215" s="226"/>
      <c r="M215" s="227"/>
      <c r="N215" s="228"/>
      <c r="O215" s="228"/>
      <c r="P215" s="228"/>
      <c r="Q215" s="228"/>
      <c r="R215" s="228"/>
      <c r="S215" s="228"/>
      <c r="T215" s="229"/>
      <c r="AT215" s="230" t="s">
        <v>154</v>
      </c>
      <c r="AU215" s="230" t="s">
        <v>89</v>
      </c>
      <c r="AV215" s="15" t="s">
        <v>87</v>
      </c>
      <c r="AW215" s="15" t="s">
        <v>35</v>
      </c>
      <c r="AX215" s="15" t="s">
        <v>79</v>
      </c>
      <c r="AY215" s="230" t="s">
        <v>145</v>
      </c>
    </row>
    <row r="216" spans="1:65" s="13" customFormat="1">
      <c r="B216" s="198"/>
      <c r="C216" s="199"/>
      <c r="D216" s="200" t="s">
        <v>154</v>
      </c>
      <c r="E216" s="201" t="s">
        <v>1</v>
      </c>
      <c r="F216" s="202" t="s">
        <v>236</v>
      </c>
      <c r="G216" s="199"/>
      <c r="H216" s="203">
        <v>15</v>
      </c>
      <c r="I216" s="204"/>
      <c r="J216" s="199"/>
      <c r="K216" s="199"/>
      <c r="L216" s="205"/>
      <c r="M216" s="206"/>
      <c r="N216" s="207"/>
      <c r="O216" s="207"/>
      <c r="P216" s="207"/>
      <c r="Q216" s="207"/>
      <c r="R216" s="207"/>
      <c r="S216" s="207"/>
      <c r="T216" s="208"/>
      <c r="AT216" s="209" t="s">
        <v>154</v>
      </c>
      <c r="AU216" s="209" t="s">
        <v>89</v>
      </c>
      <c r="AV216" s="13" t="s">
        <v>89</v>
      </c>
      <c r="AW216" s="13" t="s">
        <v>35</v>
      </c>
      <c r="AX216" s="13" t="s">
        <v>79</v>
      </c>
      <c r="AY216" s="209" t="s">
        <v>145</v>
      </c>
    </row>
    <row r="217" spans="1:65" s="13" customFormat="1">
      <c r="B217" s="198"/>
      <c r="C217" s="199"/>
      <c r="D217" s="200" t="s">
        <v>154</v>
      </c>
      <c r="E217" s="201" t="s">
        <v>1</v>
      </c>
      <c r="F217" s="202" t="s">
        <v>237</v>
      </c>
      <c r="G217" s="199"/>
      <c r="H217" s="203">
        <v>-1.6</v>
      </c>
      <c r="I217" s="204"/>
      <c r="J217" s="199"/>
      <c r="K217" s="199"/>
      <c r="L217" s="205"/>
      <c r="M217" s="206"/>
      <c r="N217" s="207"/>
      <c r="O217" s="207"/>
      <c r="P217" s="207"/>
      <c r="Q217" s="207"/>
      <c r="R217" s="207"/>
      <c r="S217" s="207"/>
      <c r="T217" s="208"/>
      <c r="AT217" s="209" t="s">
        <v>154</v>
      </c>
      <c r="AU217" s="209" t="s">
        <v>89</v>
      </c>
      <c r="AV217" s="13" t="s">
        <v>89</v>
      </c>
      <c r="AW217" s="13" t="s">
        <v>35</v>
      </c>
      <c r="AX217" s="13" t="s">
        <v>79</v>
      </c>
      <c r="AY217" s="209" t="s">
        <v>145</v>
      </c>
    </row>
    <row r="218" spans="1:65" s="13" customFormat="1">
      <c r="B218" s="198"/>
      <c r="C218" s="199"/>
      <c r="D218" s="200" t="s">
        <v>154</v>
      </c>
      <c r="E218" s="201" t="s">
        <v>1</v>
      </c>
      <c r="F218" s="202" t="s">
        <v>238</v>
      </c>
      <c r="G218" s="199"/>
      <c r="H218" s="203">
        <v>10.5</v>
      </c>
      <c r="I218" s="204"/>
      <c r="J218" s="199"/>
      <c r="K218" s="199"/>
      <c r="L218" s="205"/>
      <c r="M218" s="206"/>
      <c r="N218" s="207"/>
      <c r="O218" s="207"/>
      <c r="P218" s="207"/>
      <c r="Q218" s="207"/>
      <c r="R218" s="207"/>
      <c r="S218" s="207"/>
      <c r="T218" s="208"/>
      <c r="AT218" s="209" t="s">
        <v>154</v>
      </c>
      <c r="AU218" s="209" t="s">
        <v>89</v>
      </c>
      <c r="AV218" s="13" t="s">
        <v>89</v>
      </c>
      <c r="AW218" s="13" t="s">
        <v>35</v>
      </c>
      <c r="AX218" s="13" t="s">
        <v>79</v>
      </c>
      <c r="AY218" s="209" t="s">
        <v>145</v>
      </c>
    </row>
    <row r="219" spans="1:65" s="15" customFormat="1">
      <c r="B219" s="221"/>
      <c r="C219" s="222"/>
      <c r="D219" s="200" t="s">
        <v>154</v>
      </c>
      <c r="E219" s="223" t="s">
        <v>1</v>
      </c>
      <c r="F219" s="224" t="s">
        <v>239</v>
      </c>
      <c r="G219" s="222"/>
      <c r="H219" s="223" t="s">
        <v>1</v>
      </c>
      <c r="I219" s="225"/>
      <c r="J219" s="222"/>
      <c r="K219" s="222"/>
      <c r="L219" s="226"/>
      <c r="M219" s="227"/>
      <c r="N219" s="228"/>
      <c r="O219" s="228"/>
      <c r="P219" s="228"/>
      <c r="Q219" s="228"/>
      <c r="R219" s="228"/>
      <c r="S219" s="228"/>
      <c r="T219" s="229"/>
      <c r="AT219" s="230" t="s">
        <v>154</v>
      </c>
      <c r="AU219" s="230" t="s">
        <v>89</v>
      </c>
      <c r="AV219" s="15" t="s">
        <v>87</v>
      </c>
      <c r="AW219" s="15" t="s">
        <v>35</v>
      </c>
      <c r="AX219" s="15" t="s">
        <v>79</v>
      </c>
      <c r="AY219" s="230" t="s">
        <v>145</v>
      </c>
    </row>
    <row r="220" spans="1:65" s="13" customFormat="1">
      <c r="B220" s="198"/>
      <c r="C220" s="199"/>
      <c r="D220" s="200" t="s">
        <v>154</v>
      </c>
      <c r="E220" s="201" t="s">
        <v>1</v>
      </c>
      <c r="F220" s="202" t="s">
        <v>240</v>
      </c>
      <c r="G220" s="199"/>
      <c r="H220" s="203">
        <v>209</v>
      </c>
      <c r="I220" s="204"/>
      <c r="J220" s="199"/>
      <c r="K220" s="199"/>
      <c r="L220" s="205"/>
      <c r="M220" s="206"/>
      <c r="N220" s="207"/>
      <c r="O220" s="207"/>
      <c r="P220" s="207"/>
      <c r="Q220" s="207"/>
      <c r="R220" s="207"/>
      <c r="S220" s="207"/>
      <c r="T220" s="208"/>
      <c r="AT220" s="209" t="s">
        <v>154</v>
      </c>
      <c r="AU220" s="209" t="s">
        <v>89</v>
      </c>
      <c r="AV220" s="13" t="s">
        <v>89</v>
      </c>
      <c r="AW220" s="13" t="s">
        <v>35</v>
      </c>
      <c r="AX220" s="13" t="s">
        <v>79</v>
      </c>
      <c r="AY220" s="209" t="s">
        <v>145</v>
      </c>
    </row>
    <row r="221" spans="1:65" s="13" customFormat="1">
      <c r="B221" s="198"/>
      <c r="C221" s="199"/>
      <c r="D221" s="200" t="s">
        <v>154</v>
      </c>
      <c r="E221" s="201" t="s">
        <v>1</v>
      </c>
      <c r="F221" s="202" t="s">
        <v>241</v>
      </c>
      <c r="G221" s="199"/>
      <c r="H221" s="203">
        <v>-47.88</v>
      </c>
      <c r="I221" s="204"/>
      <c r="J221" s="199"/>
      <c r="K221" s="199"/>
      <c r="L221" s="205"/>
      <c r="M221" s="206"/>
      <c r="N221" s="207"/>
      <c r="O221" s="207"/>
      <c r="P221" s="207"/>
      <c r="Q221" s="207"/>
      <c r="R221" s="207"/>
      <c r="S221" s="207"/>
      <c r="T221" s="208"/>
      <c r="AT221" s="209" t="s">
        <v>154</v>
      </c>
      <c r="AU221" s="209" t="s">
        <v>89</v>
      </c>
      <c r="AV221" s="13" t="s">
        <v>89</v>
      </c>
      <c r="AW221" s="13" t="s">
        <v>35</v>
      </c>
      <c r="AX221" s="13" t="s">
        <v>79</v>
      </c>
      <c r="AY221" s="209" t="s">
        <v>145</v>
      </c>
    </row>
    <row r="222" spans="1:65" s="15" customFormat="1">
      <c r="B222" s="221"/>
      <c r="C222" s="222"/>
      <c r="D222" s="200" t="s">
        <v>154</v>
      </c>
      <c r="E222" s="223" t="s">
        <v>1</v>
      </c>
      <c r="F222" s="224" t="s">
        <v>217</v>
      </c>
      <c r="G222" s="222"/>
      <c r="H222" s="223" t="s">
        <v>1</v>
      </c>
      <c r="I222" s="225"/>
      <c r="J222" s="222"/>
      <c r="K222" s="222"/>
      <c r="L222" s="226"/>
      <c r="M222" s="227"/>
      <c r="N222" s="228"/>
      <c r="O222" s="228"/>
      <c r="P222" s="228"/>
      <c r="Q222" s="228"/>
      <c r="R222" s="228"/>
      <c r="S222" s="228"/>
      <c r="T222" s="229"/>
      <c r="AT222" s="230" t="s">
        <v>154</v>
      </c>
      <c r="AU222" s="230" t="s">
        <v>89</v>
      </c>
      <c r="AV222" s="15" t="s">
        <v>87</v>
      </c>
      <c r="AW222" s="15" t="s">
        <v>35</v>
      </c>
      <c r="AX222" s="15" t="s">
        <v>79</v>
      </c>
      <c r="AY222" s="230" t="s">
        <v>145</v>
      </c>
    </row>
    <row r="223" spans="1:65" s="15" customFormat="1">
      <c r="B223" s="221"/>
      <c r="C223" s="222"/>
      <c r="D223" s="200" t="s">
        <v>154</v>
      </c>
      <c r="E223" s="223" t="s">
        <v>1</v>
      </c>
      <c r="F223" s="224" t="s">
        <v>218</v>
      </c>
      <c r="G223" s="222"/>
      <c r="H223" s="223" t="s">
        <v>1</v>
      </c>
      <c r="I223" s="225"/>
      <c r="J223" s="222"/>
      <c r="K223" s="222"/>
      <c r="L223" s="226"/>
      <c r="M223" s="227"/>
      <c r="N223" s="228"/>
      <c r="O223" s="228"/>
      <c r="P223" s="228"/>
      <c r="Q223" s="228"/>
      <c r="R223" s="228"/>
      <c r="S223" s="228"/>
      <c r="T223" s="229"/>
      <c r="AT223" s="230" t="s">
        <v>154</v>
      </c>
      <c r="AU223" s="230" t="s">
        <v>89</v>
      </c>
      <c r="AV223" s="15" t="s">
        <v>87</v>
      </c>
      <c r="AW223" s="15" t="s">
        <v>35</v>
      </c>
      <c r="AX223" s="15" t="s">
        <v>79</v>
      </c>
      <c r="AY223" s="230" t="s">
        <v>145</v>
      </c>
    </row>
    <row r="224" spans="1:65" s="13" customFormat="1">
      <c r="B224" s="198"/>
      <c r="C224" s="199"/>
      <c r="D224" s="200" t="s">
        <v>154</v>
      </c>
      <c r="E224" s="201" t="s">
        <v>1</v>
      </c>
      <c r="F224" s="202" t="s">
        <v>220</v>
      </c>
      <c r="G224" s="199"/>
      <c r="H224" s="203">
        <v>427</v>
      </c>
      <c r="I224" s="204"/>
      <c r="J224" s="199"/>
      <c r="K224" s="199"/>
      <c r="L224" s="205"/>
      <c r="M224" s="206"/>
      <c r="N224" s="207"/>
      <c r="O224" s="207"/>
      <c r="P224" s="207"/>
      <c r="Q224" s="207"/>
      <c r="R224" s="207"/>
      <c r="S224" s="207"/>
      <c r="T224" s="208"/>
      <c r="AT224" s="209" t="s">
        <v>154</v>
      </c>
      <c r="AU224" s="209" t="s">
        <v>89</v>
      </c>
      <c r="AV224" s="13" t="s">
        <v>89</v>
      </c>
      <c r="AW224" s="13" t="s">
        <v>35</v>
      </c>
      <c r="AX224" s="13" t="s">
        <v>79</v>
      </c>
      <c r="AY224" s="209" t="s">
        <v>145</v>
      </c>
    </row>
    <row r="225" spans="2:51" s="13" customFormat="1">
      <c r="B225" s="198"/>
      <c r="C225" s="199"/>
      <c r="D225" s="200" t="s">
        <v>154</v>
      </c>
      <c r="E225" s="201" t="s">
        <v>1</v>
      </c>
      <c r="F225" s="202" t="s">
        <v>221</v>
      </c>
      <c r="G225" s="199"/>
      <c r="H225" s="203">
        <v>-3.3119999999999998</v>
      </c>
      <c r="I225" s="204"/>
      <c r="J225" s="199"/>
      <c r="K225" s="199"/>
      <c r="L225" s="205"/>
      <c r="M225" s="206"/>
      <c r="N225" s="207"/>
      <c r="O225" s="207"/>
      <c r="P225" s="207"/>
      <c r="Q225" s="207"/>
      <c r="R225" s="207"/>
      <c r="S225" s="207"/>
      <c r="T225" s="208"/>
      <c r="AT225" s="209" t="s">
        <v>154</v>
      </c>
      <c r="AU225" s="209" t="s">
        <v>89</v>
      </c>
      <c r="AV225" s="13" t="s">
        <v>89</v>
      </c>
      <c r="AW225" s="13" t="s">
        <v>35</v>
      </c>
      <c r="AX225" s="13" t="s">
        <v>79</v>
      </c>
      <c r="AY225" s="209" t="s">
        <v>145</v>
      </c>
    </row>
    <row r="226" spans="2:51" s="15" customFormat="1">
      <c r="B226" s="221"/>
      <c r="C226" s="222"/>
      <c r="D226" s="200" t="s">
        <v>154</v>
      </c>
      <c r="E226" s="223" t="s">
        <v>1</v>
      </c>
      <c r="F226" s="224" t="s">
        <v>222</v>
      </c>
      <c r="G226" s="222"/>
      <c r="H226" s="223" t="s">
        <v>1</v>
      </c>
      <c r="I226" s="225"/>
      <c r="J226" s="222"/>
      <c r="K226" s="222"/>
      <c r="L226" s="226"/>
      <c r="M226" s="227"/>
      <c r="N226" s="228"/>
      <c r="O226" s="228"/>
      <c r="P226" s="228"/>
      <c r="Q226" s="228"/>
      <c r="R226" s="228"/>
      <c r="S226" s="228"/>
      <c r="T226" s="229"/>
      <c r="AT226" s="230" t="s">
        <v>154</v>
      </c>
      <c r="AU226" s="230" t="s">
        <v>89</v>
      </c>
      <c r="AV226" s="15" t="s">
        <v>87</v>
      </c>
      <c r="AW226" s="15" t="s">
        <v>35</v>
      </c>
      <c r="AX226" s="15" t="s">
        <v>79</v>
      </c>
      <c r="AY226" s="230" t="s">
        <v>145</v>
      </c>
    </row>
    <row r="227" spans="2:51" s="13" customFormat="1">
      <c r="B227" s="198"/>
      <c r="C227" s="199"/>
      <c r="D227" s="200" t="s">
        <v>154</v>
      </c>
      <c r="E227" s="201" t="s">
        <v>1</v>
      </c>
      <c r="F227" s="202" t="s">
        <v>223</v>
      </c>
      <c r="G227" s="199"/>
      <c r="H227" s="203">
        <v>19</v>
      </c>
      <c r="I227" s="204"/>
      <c r="J227" s="199"/>
      <c r="K227" s="199"/>
      <c r="L227" s="205"/>
      <c r="M227" s="206"/>
      <c r="N227" s="207"/>
      <c r="O227" s="207"/>
      <c r="P227" s="207"/>
      <c r="Q227" s="207"/>
      <c r="R227" s="207"/>
      <c r="S227" s="207"/>
      <c r="T227" s="208"/>
      <c r="AT227" s="209" t="s">
        <v>154</v>
      </c>
      <c r="AU227" s="209" t="s">
        <v>89</v>
      </c>
      <c r="AV227" s="13" t="s">
        <v>89</v>
      </c>
      <c r="AW227" s="13" t="s">
        <v>35</v>
      </c>
      <c r="AX227" s="13" t="s">
        <v>79</v>
      </c>
      <c r="AY227" s="209" t="s">
        <v>145</v>
      </c>
    </row>
    <row r="228" spans="2:51" s="13" customFormat="1">
      <c r="B228" s="198"/>
      <c r="C228" s="199"/>
      <c r="D228" s="200" t="s">
        <v>154</v>
      </c>
      <c r="E228" s="201" t="s">
        <v>1</v>
      </c>
      <c r="F228" s="202" t="s">
        <v>242</v>
      </c>
      <c r="G228" s="199"/>
      <c r="H228" s="203">
        <v>28.8</v>
      </c>
      <c r="I228" s="204"/>
      <c r="J228" s="199"/>
      <c r="K228" s="199"/>
      <c r="L228" s="205"/>
      <c r="M228" s="206"/>
      <c r="N228" s="207"/>
      <c r="O228" s="207"/>
      <c r="P228" s="207"/>
      <c r="Q228" s="207"/>
      <c r="R228" s="207"/>
      <c r="S228" s="207"/>
      <c r="T228" s="208"/>
      <c r="AT228" s="209" t="s">
        <v>154</v>
      </c>
      <c r="AU228" s="209" t="s">
        <v>89</v>
      </c>
      <c r="AV228" s="13" t="s">
        <v>89</v>
      </c>
      <c r="AW228" s="13" t="s">
        <v>35</v>
      </c>
      <c r="AX228" s="13" t="s">
        <v>79</v>
      </c>
      <c r="AY228" s="209" t="s">
        <v>145</v>
      </c>
    </row>
    <row r="229" spans="2:51" s="15" customFormat="1">
      <c r="B229" s="221"/>
      <c r="C229" s="222"/>
      <c r="D229" s="200" t="s">
        <v>154</v>
      </c>
      <c r="E229" s="223" t="s">
        <v>1</v>
      </c>
      <c r="F229" s="224" t="s">
        <v>218</v>
      </c>
      <c r="G229" s="222"/>
      <c r="H229" s="223" t="s">
        <v>1</v>
      </c>
      <c r="I229" s="225"/>
      <c r="J229" s="222"/>
      <c r="K229" s="222"/>
      <c r="L229" s="226"/>
      <c r="M229" s="227"/>
      <c r="N229" s="228"/>
      <c r="O229" s="228"/>
      <c r="P229" s="228"/>
      <c r="Q229" s="228"/>
      <c r="R229" s="228"/>
      <c r="S229" s="228"/>
      <c r="T229" s="229"/>
      <c r="AT229" s="230" t="s">
        <v>154</v>
      </c>
      <c r="AU229" s="230" t="s">
        <v>89</v>
      </c>
      <c r="AV229" s="15" t="s">
        <v>87</v>
      </c>
      <c r="AW229" s="15" t="s">
        <v>35</v>
      </c>
      <c r="AX229" s="15" t="s">
        <v>79</v>
      </c>
      <c r="AY229" s="230" t="s">
        <v>145</v>
      </c>
    </row>
    <row r="230" spans="2:51" s="13" customFormat="1">
      <c r="B230" s="198"/>
      <c r="C230" s="199"/>
      <c r="D230" s="200" t="s">
        <v>154</v>
      </c>
      <c r="E230" s="201" t="s">
        <v>1</v>
      </c>
      <c r="F230" s="202" t="s">
        <v>224</v>
      </c>
      <c r="G230" s="199"/>
      <c r="H230" s="203">
        <v>77</v>
      </c>
      <c r="I230" s="204"/>
      <c r="J230" s="199"/>
      <c r="K230" s="199"/>
      <c r="L230" s="205"/>
      <c r="M230" s="206"/>
      <c r="N230" s="207"/>
      <c r="O230" s="207"/>
      <c r="P230" s="207"/>
      <c r="Q230" s="207"/>
      <c r="R230" s="207"/>
      <c r="S230" s="207"/>
      <c r="T230" s="208"/>
      <c r="AT230" s="209" t="s">
        <v>154</v>
      </c>
      <c r="AU230" s="209" t="s">
        <v>89</v>
      </c>
      <c r="AV230" s="13" t="s">
        <v>89</v>
      </c>
      <c r="AW230" s="13" t="s">
        <v>35</v>
      </c>
      <c r="AX230" s="13" t="s">
        <v>79</v>
      </c>
      <c r="AY230" s="209" t="s">
        <v>145</v>
      </c>
    </row>
    <row r="231" spans="2:51" s="15" customFormat="1">
      <c r="B231" s="221"/>
      <c r="C231" s="222"/>
      <c r="D231" s="200" t="s">
        <v>154</v>
      </c>
      <c r="E231" s="223" t="s">
        <v>1</v>
      </c>
      <c r="F231" s="224" t="s">
        <v>225</v>
      </c>
      <c r="G231" s="222"/>
      <c r="H231" s="223" t="s">
        <v>1</v>
      </c>
      <c r="I231" s="225"/>
      <c r="J231" s="222"/>
      <c r="K231" s="222"/>
      <c r="L231" s="226"/>
      <c r="M231" s="227"/>
      <c r="N231" s="228"/>
      <c r="O231" s="228"/>
      <c r="P231" s="228"/>
      <c r="Q231" s="228"/>
      <c r="R231" s="228"/>
      <c r="S231" s="228"/>
      <c r="T231" s="229"/>
      <c r="AT231" s="230" t="s">
        <v>154</v>
      </c>
      <c r="AU231" s="230" t="s">
        <v>89</v>
      </c>
      <c r="AV231" s="15" t="s">
        <v>87</v>
      </c>
      <c r="AW231" s="15" t="s">
        <v>35</v>
      </c>
      <c r="AX231" s="15" t="s">
        <v>79</v>
      </c>
      <c r="AY231" s="230" t="s">
        <v>145</v>
      </c>
    </row>
    <row r="232" spans="2:51" s="15" customFormat="1">
      <c r="B232" s="221"/>
      <c r="C232" s="222"/>
      <c r="D232" s="200" t="s">
        <v>154</v>
      </c>
      <c r="E232" s="223" t="s">
        <v>1</v>
      </c>
      <c r="F232" s="224" t="s">
        <v>218</v>
      </c>
      <c r="G232" s="222"/>
      <c r="H232" s="223" t="s">
        <v>1</v>
      </c>
      <c r="I232" s="225"/>
      <c r="J232" s="222"/>
      <c r="K232" s="222"/>
      <c r="L232" s="226"/>
      <c r="M232" s="227"/>
      <c r="N232" s="228"/>
      <c r="O232" s="228"/>
      <c r="P232" s="228"/>
      <c r="Q232" s="228"/>
      <c r="R232" s="228"/>
      <c r="S232" s="228"/>
      <c r="T232" s="229"/>
      <c r="AT232" s="230" t="s">
        <v>154</v>
      </c>
      <c r="AU232" s="230" t="s">
        <v>89</v>
      </c>
      <c r="AV232" s="15" t="s">
        <v>87</v>
      </c>
      <c r="AW232" s="15" t="s">
        <v>35</v>
      </c>
      <c r="AX232" s="15" t="s">
        <v>79</v>
      </c>
      <c r="AY232" s="230" t="s">
        <v>145</v>
      </c>
    </row>
    <row r="233" spans="2:51" s="13" customFormat="1">
      <c r="B233" s="198"/>
      <c r="C233" s="199"/>
      <c r="D233" s="200" t="s">
        <v>154</v>
      </c>
      <c r="E233" s="201" t="s">
        <v>1</v>
      </c>
      <c r="F233" s="202" t="s">
        <v>226</v>
      </c>
      <c r="G233" s="199"/>
      <c r="H233" s="203">
        <v>137</v>
      </c>
      <c r="I233" s="204"/>
      <c r="J233" s="199"/>
      <c r="K233" s="199"/>
      <c r="L233" s="205"/>
      <c r="M233" s="206"/>
      <c r="N233" s="207"/>
      <c r="O233" s="207"/>
      <c r="P233" s="207"/>
      <c r="Q233" s="207"/>
      <c r="R233" s="207"/>
      <c r="S233" s="207"/>
      <c r="T233" s="208"/>
      <c r="AT233" s="209" t="s">
        <v>154</v>
      </c>
      <c r="AU233" s="209" t="s">
        <v>89</v>
      </c>
      <c r="AV233" s="13" t="s">
        <v>89</v>
      </c>
      <c r="AW233" s="13" t="s">
        <v>35</v>
      </c>
      <c r="AX233" s="13" t="s">
        <v>79</v>
      </c>
      <c r="AY233" s="209" t="s">
        <v>145</v>
      </c>
    </row>
    <row r="234" spans="2:51" s="13" customFormat="1">
      <c r="B234" s="198"/>
      <c r="C234" s="199"/>
      <c r="D234" s="200" t="s">
        <v>154</v>
      </c>
      <c r="E234" s="201" t="s">
        <v>1</v>
      </c>
      <c r="F234" s="202" t="s">
        <v>227</v>
      </c>
      <c r="G234" s="199"/>
      <c r="H234" s="203">
        <v>-32.76</v>
      </c>
      <c r="I234" s="204"/>
      <c r="J234" s="199"/>
      <c r="K234" s="199"/>
      <c r="L234" s="205"/>
      <c r="M234" s="206"/>
      <c r="N234" s="207"/>
      <c r="O234" s="207"/>
      <c r="P234" s="207"/>
      <c r="Q234" s="207"/>
      <c r="R234" s="207"/>
      <c r="S234" s="207"/>
      <c r="T234" s="208"/>
      <c r="AT234" s="209" t="s">
        <v>154</v>
      </c>
      <c r="AU234" s="209" t="s">
        <v>89</v>
      </c>
      <c r="AV234" s="13" t="s">
        <v>89</v>
      </c>
      <c r="AW234" s="13" t="s">
        <v>35</v>
      </c>
      <c r="AX234" s="13" t="s">
        <v>79</v>
      </c>
      <c r="AY234" s="209" t="s">
        <v>145</v>
      </c>
    </row>
    <row r="235" spans="2:51" s="13" customFormat="1">
      <c r="B235" s="198"/>
      <c r="C235" s="199"/>
      <c r="D235" s="200" t="s">
        <v>154</v>
      </c>
      <c r="E235" s="201" t="s">
        <v>1</v>
      </c>
      <c r="F235" s="202" t="s">
        <v>228</v>
      </c>
      <c r="G235" s="199"/>
      <c r="H235" s="203">
        <v>-4.7300000000000004</v>
      </c>
      <c r="I235" s="204"/>
      <c r="J235" s="199"/>
      <c r="K235" s="199"/>
      <c r="L235" s="205"/>
      <c r="M235" s="206"/>
      <c r="N235" s="207"/>
      <c r="O235" s="207"/>
      <c r="P235" s="207"/>
      <c r="Q235" s="207"/>
      <c r="R235" s="207"/>
      <c r="S235" s="207"/>
      <c r="T235" s="208"/>
      <c r="AT235" s="209" t="s">
        <v>154</v>
      </c>
      <c r="AU235" s="209" t="s">
        <v>89</v>
      </c>
      <c r="AV235" s="13" t="s">
        <v>89</v>
      </c>
      <c r="AW235" s="13" t="s">
        <v>35</v>
      </c>
      <c r="AX235" s="13" t="s">
        <v>79</v>
      </c>
      <c r="AY235" s="209" t="s">
        <v>145</v>
      </c>
    </row>
    <row r="236" spans="2:51" s="13" customFormat="1">
      <c r="B236" s="198"/>
      <c r="C236" s="199"/>
      <c r="D236" s="200" t="s">
        <v>154</v>
      </c>
      <c r="E236" s="201" t="s">
        <v>1</v>
      </c>
      <c r="F236" s="202" t="s">
        <v>229</v>
      </c>
      <c r="G236" s="199"/>
      <c r="H236" s="203">
        <v>-1.08</v>
      </c>
      <c r="I236" s="204"/>
      <c r="J236" s="199"/>
      <c r="K236" s="199"/>
      <c r="L236" s="205"/>
      <c r="M236" s="206"/>
      <c r="N236" s="207"/>
      <c r="O236" s="207"/>
      <c r="P236" s="207"/>
      <c r="Q236" s="207"/>
      <c r="R236" s="207"/>
      <c r="S236" s="207"/>
      <c r="T236" s="208"/>
      <c r="AT236" s="209" t="s">
        <v>154</v>
      </c>
      <c r="AU236" s="209" t="s">
        <v>89</v>
      </c>
      <c r="AV236" s="13" t="s">
        <v>89</v>
      </c>
      <c r="AW236" s="13" t="s">
        <v>35</v>
      </c>
      <c r="AX236" s="13" t="s">
        <v>79</v>
      </c>
      <c r="AY236" s="209" t="s">
        <v>145</v>
      </c>
    </row>
    <row r="237" spans="2:51" s="13" customFormat="1">
      <c r="B237" s="198"/>
      <c r="C237" s="199"/>
      <c r="D237" s="200" t="s">
        <v>154</v>
      </c>
      <c r="E237" s="201" t="s">
        <v>1</v>
      </c>
      <c r="F237" s="202" t="s">
        <v>230</v>
      </c>
      <c r="G237" s="199"/>
      <c r="H237" s="203">
        <v>-0.72</v>
      </c>
      <c r="I237" s="204"/>
      <c r="J237" s="199"/>
      <c r="K237" s="199"/>
      <c r="L237" s="205"/>
      <c r="M237" s="206"/>
      <c r="N237" s="207"/>
      <c r="O237" s="207"/>
      <c r="P237" s="207"/>
      <c r="Q237" s="207"/>
      <c r="R237" s="207"/>
      <c r="S237" s="207"/>
      <c r="T237" s="208"/>
      <c r="AT237" s="209" t="s">
        <v>154</v>
      </c>
      <c r="AU237" s="209" t="s">
        <v>89</v>
      </c>
      <c r="AV237" s="13" t="s">
        <v>89</v>
      </c>
      <c r="AW237" s="13" t="s">
        <v>35</v>
      </c>
      <c r="AX237" s="13" t="s">
        <v>79</v>
      </c>
      <c r="AY237" s="209" t="s">
        <v>145</v>
      </c>
    </row>
    <row r="238" spans="2:51" s="15" customFormat="1">
      <c r="B238" s="221"/>
      <c r="C238" s="222"/>
      <c r="D238" s="200" t="s">
        <v>154</v>
      </c>
      <c r="E238" s="223" t="s">
        <v>1</v>
      </c>
      <c r="F238" s="224" t="s">
        <v>243</v>
      </c>
      <c r="G238" s="222"/>
      <c r="H238" s="223" t="s">
        <v>1</v>
      </c>
      <c r="I238" s="225"/>
      <c r="J238" s="222"/>
      <c r="K238" s="222"/>
      <c r="L238" s="226"/>
      <c r="M238" s="227"/>
      <c r="N238" s="228"/>
      <c r="O238" s="228"/>
      <c r="P238" s="228"/>
      <c r="Q238" s="228"/>
      <c r="R238" s="228"/>
      <c r="S238" s="228"/>
      <c r="T238" s="229"/>
      <c r="AT238" s="230" t="s">
        <v>154</v>
      </c>
      <c r="AU238" s="230" t="s">
        <v>89</v>
      </c>
      <c r="AV238" s="15" t="s">
        <v>87</v>
      </c>
      <c r="AW238" s="15" t="s">
        <v>35</v>
      </c>
      <c r="AX238" s="15" t="s">
        <v>79</v>
      </c>
      <c r="AY238" s="230" t="s">
        <v>145</v>
      </c>
    </row>
    <row r="239" spans="2:51" s="13" customFormat="1">
      <c r="B239" s="198"/>
      <c r="C239" s="199"/>
      <c r="D239" s="200" t="s">
        <v>154</v>
      </c>
      <c r="E239" s="201" t="s">
        <v>1</v>
      </c>
      <c r="F239" s="202" t="s">
        <v>244</v>
      </c>
      <c r="G239" s="199"/>
      <c r="H239" s="203">
        <v>13.1</v>
      </c>
      <c r="I239" s="204"/>
      <c r="J239" s="199"/>
      <c r="K239" s="199"/>
      <c r="L239" s="205"/>
      <c r="M239" s="206"/>
      <c r="N239" s="207"/>
      <c r="O239" s="207"/>
      <c r="P239" s="207"/>
      <c r="Q239" s="207"/>
      <c r="R239" s="207"/>
      <c r="S239" s="207"/>
      <c r="T239" s="208"/>
      <c r="AT239" s="209" t="s">
        <v>154</v>
      </c>
      <c r="AU239" s="209" t="s">
        <v>89</v>
      </c>
      <c r="AV239" s="13" t="s">
        <v>89</v>
      </c>
      <c r="AW239" s="13" t="s">
        <v>35</v>
      </c>
      <c r="AX239" s="13" t="s">
        <v>79</v>
      </c>
      <c r="AY239" s="209" t="s">
        <v>145</v>
      </c>
    </row>
    <row r="240" spans="2:51" s="15" customFormat="1">
      <c r="B240" s="221"/>
      <c r="C240" s="222"/>
      <c r="D240" s="200" t="s">
        <v>154</v>
      </c>
      <c r="E240" s="223" t="s">
        <v>1</v>
      </c>
      <c r="F240" s="224" t="s">
        <v>245</v>
      </c>
      <c r="G240" s="222"/>
      <c r="H240" s="223" t="s">
        <v>1</v>
      </c>
      <c r="I240" s="225"/>
      <c r="J240" s="222"/>
      <c r="K240" s="222"/>
      <c r="L240" s="226"/>
      <c r="M240" s="227"/>
      <c r="N240" s="228"/>
      <c r="O240" s="228"/>
      <c r="P240" s="228"/>
      <c r="Q240" s="228"/>
      <c r="R240" s="228"/>
      <c r="S240" s="228"/>
      <c r="T240" s="229"/>
      <c r="AT240" s="230" t="s">
        <v>154</v>
      </c>
      <c r="AU240" s="230" t="s">
        <v>89</v>
      </c>
      <c r="AV240" s="15" t="s">
        <v>87</v>
      </c>
      <c r="AW240" s="15" t="s">
        <v>35</v>
      </c>
      <c r="AX240" s="15" t="s">
        <v>79</v>
      </c>
      <c r="AY240" s="230" t="s">
        <v>145</v>
      </c>
    </row>
    <row r="241" spans="2:51" s="13" customFormat="1">
      <c r="B241" s="198"/>
      <c r="C241" s="199"/>
      <c r="D241" s="200" t="s">
        <v>154</v>
      </c>
      <c r="E241" s="201" t="s">
        <v>1</v>
      </c>
      <c r="F241" s="202" t="s">
        <v>246</v>
      </c>
      <c r="G241" s="199"/>
      <c r="H241" s="203">
        <v>238.8</v>
      </c>
      <c r="I241" s="204"/>
      <c r="J241" s="199"/>
      <c r="K241" s="199"/>
      <c r="L241" s="205"/>
      <c r="M241" s="206"/>
      <c r="N241" s="207"/>
      <c r="O241" s="207"/>
      <c r="P241" s="207"/>
      <c r="Q241" s="207"/>
      <c r="R241" s="207"/>
      <c r="S241" s="207"/>
      <c r="T241" s="208"/>
      <c r="AT241" s="209" t="s">
        <v>154</v>
      </c>
      <c r="AU241" s="209" t="s">
        <v>89</v>
      </c>
      <c r="AV241" s="13" t="s">
        <v>89</v>
      </c>
      <c r="AW241" s="13" t="s">
        <v>35</v>
      </c>
      <c r="AX241" s="13" t="s">
        <v>79</v>
      </c>
      <c r="AY241" s="209" t="s">
        <v>145</v>
      </c>
    </row>
    <row r="242" spans="2:51" s="13" customFormat="1">
      <c r="B242" s="198"/>
      <c r="C242" s="199"/>
      <c r="D242" s="200" t="s">
        <v>154</v>
      </c>
      <c r="E242" s="201" t="s">
        <v>1</v>
      </c>
      <c r="F242" s="202" t="s">
        <v>247</v>
      </c>
      <c r="G242" s="199"/>
      <c r="H242" s="203">
        <v>-63</v>
      </c>
      <c r="I242" s="204"/>
      <c r="J242" s="199"/>
      <c r="K242" s="199"/>
      <c r="L242" s="205"/>
      <c r="M242" s="206"/>
      <c r="N242" s="207"/>
      <c r="O242" s="207"/>
      <c r="P242" s="207"/>
      <c r="Q242" s="207"/>
      <c r="R242" s="207"/>
      <c r="S242" s="207"/>
      <c r="T242" s="208"/>
      <c r="AT242" s="209" t="s">
        <v>154</v>
      </c>
      <c r="AU242" s="209" t="s">
        <v>89</v>
      </c>
      <c r="AV242" s="13" t="s">
        <v>89</v>
      </c>
      <c r="AW242" s="13" t="s">
        <v>35</v>
      </c>
      <c r="AX242" s="13" t="s">
        <v>79</v>
      </c>
      <c r="AY242" s="209" t="s">
        <v>145</v>
      </c>
    </row>
    <row r="243" spans="2:51" s="13" customFormat="1">
      <c r="B243" s="198"/>
      <c r="C243" s="199"/>
      <c r="D243" s="200" t="s">
        <v>154</v>
      </c>
      <c r="E243" s="201" t="s">
        <v>1</v>
      </c>
      <c r="F243" s="202" t="s">
        <v>248</v>
      </c>
      <c r="G243" s="199"/>
      <c r="H243" s="203">
        <v>-1.8180000000000001</v>
      </c>
      <c r="I243" s="204"/>
      <c r="J243" s="199"/>
      <c r="K243" s="199"/>
      <c r="L243" s="205"/>
      <c r="M243" s="206"/>
      <c r="N243" s="207"/>
      <c r="O243" s="207"/>
      <c r="P243" s="207"/>
      <c r="Q243" s="207"/>
      <c r="R243" s="207"/>
      <c r="S243" s="207"/>
      <c r="T243" s="208"/>
      <c r="AT243" s="209" t="s">
        <v>154</v>
      </c>
      <c r="AU243" s="209" t="s">
        <v>89</v>
      </c>
      <c r="AV243" s="13" t="s">
        <v>89</v>
      </c>
      <c r="AW243" s="13" t="s">
        <v>35</v>
      </c>
      <c r="AX243" s="13" t="s">
        <v>79</v>
      </c>
      <c r="AY243" s="209" t="s">
        <v>145</v>
      </c>
    </row>
    <row r="244" spans="2:51" s="15" customFormat="1">
      <c r="B244" s="221"/>
      <c r="C244" s="222"/>
      <c r="D244" s="200" t="s">
        <v>154</v>
      </c>
      <c r="E244" s="223" t="s">
        <v>1</v>
      </c>
      <c r="F244" s="224" t="s">
        <v>243</v>
      </c>
      <c r="G244" s="222"/>
      <c r="H244" s="223" t="s">
        <v>1</v>
      </c>
      <c r="I244" s="225"/>
      <c r="J244" s="222"/>
      <c r="K244" s="222"/>
      <c r="L244" s="226"/>
      <c r="M244" s="227"/>
      <c r="N244" s="228"/>
      <c r="O244" s="228"/>
      <c r="P244" s="228"/>
      <c r="Q244" s="228"/>
      <c r="R244" s="228"/>
      <c r="S244" s="228"/>
      <c r="T244" s="229"/>
      <c r="AT244" s="230" t="s">
        <v>154</v>
      </c>
      <c r="AU244" s="230" t="s">
        <v>89</v>
      </c>
      <c r="AV244" s="15" t="s">
        <v>87</v>
      </c>
      <c r="AW244" s="15" t="s">
        <v>35</v>
      </c>
      <c r="AX244" s="15" t="s">
        <v>79</v>
      </c>
      <c r="AY244" s="230" t="s">
        <v>145</v>
      </c>
    </row>
    <row r="245" spans="2:51" s="13" customFormat="1">
      <c r="B245" s="198"/>
      <c r="C245" s="199"/>
      <c r="D245" s="200" t="s">
        <v>154</v>
      </c>
      <c r="E245" s="201" t="s">
        <v>1</v>
      </c>
      <c r="F245" s="202" t="s">
        <v>249</v>
      </c>
      <c r="G245" s="199"/>
      <c r="H245" s="203">
        <v>23</v>
      </c>
      <c r="I245" s="204"/>
      <c r="J245" s="199"/>
      <c r="K245" s="199"/>
      <c r="L245" s="205"/>
      <c r="M245" s="206"/>
      <c r="N245" s="207"/>
      <c r="O245" s="207"/>
      <c r="P245" s="207"/>
      <c r="Q245" s="207"/>
      <c r="R245" s="207"/>
      <c r="S245" s="207"/>
      <c r="T245" s="208"/>
      <c r="AT245" s="209" t="s">
        <v>154</v>
      </c>
      <c r="AU245" s="209" t="s">
        <v>89</v>
      </c>
      <c r="AV245" s="13" t="s">
        <v>89</v>
      </c>
      <c r="AW245" s="13" t="s">
        <v>35</v>
      </c>
      <c r="AX245" s="13" t="s">
        <v>79</v>
      </c>
      <c r="AY245" s="209" t="s">
        <v>145</v>
      </c>
    </row>
    <row r="246" spans="2:51" s="15" customFormat="1">
      <c r="B246" s="221"/>
      <c r="C246" s="222"/>
      <c r="D246" s="200" t="s">
        <v>154</v>
      </c>
      <c r="E246" s="223" t="s">
        <v>1</v>
      </c>
      <c r="F246" s="224" t="s">
        <v>250</v>
      </c>
      <c r="G246" s="222"/>
      <c r="H246" s="223" t="s">
        <v>1</v>
      </c>
      <c r="I246" s="225"/>
      <c r="J246" s="222"/>
      <c r="K246" s="222"/>
      <c r="L246" s="226"/>
      <c r="M246" s="227"/>
      <c r="N246" s="228"/>
      <c r="O246" s="228"/>
      <c r="P246" s="228"/>
      <c r="Q246" s="228"/>
      <c r="R246" s="228"/>
      <c r="S246" s="228"/>
      <c r="T246" s="229"/>
      <c r="AT246" s="230" t="s">
        <v>154</v>
      </c>
      <c r="AU246" s="230" t="s">
        <v>89</v>
      </c>
      <c r="AV246" s="15" t="s">
        <v>87</v>
      </c>
      <c r="AW246" s="15" t="s">
        <v>35</v>
      </c>
      <c r="AX246" s="15" t="s">
        <v>79</v>
      </c>
      <c r="AY246" s="230" t="s">
        <v>145</v>
      </c>
    </row>
    <row r="247" spans="2:51" s="15" customFormat="1">
      <c r="B247" s="221"/>
      <c r="C247" s="222"/>
      <c r="D247" s="200" t="s">
        <v>154</v>
      </c>
      <c r="E247" s="223" t="s">
        <v>1</v>
      </c>
      <c r="F247" s="224" t="s">
        <v>245</v>
      </c>
      <c r="G247" s="222"/>
      <c r="H247" s="223" t="s">
        <v>1</v>
      </c>
      <c r="I247" s="225"/>
      <c r="J247" s="222"/>
      <c r="K247" s="222"/>
      <c r="L247" s="226"/>
      <c r="M247" s="227"/>
      <c r="N247" s="228"/>
      <c r="O247" s="228"/>
      <c r="P247" s="228"/>
      <c r="Q247" s="228"/>
      <c r="R247" s="228"/>
      <c r="S247" s="228"/>
      <c r="T247" s="229"/>
      <c r="AT247" s="230" t="s">
        <v>154</v>
      </c>
      <c r="AU247" s="230" t="s">
        <v>89</v>
      </c>
      <c r="AV247" s="15" t="s">
        <v>87</v>
      </c>
      <c r="AW247" s="15" t="s">
        <v>35</v>
      </c>
      <c r="AX247" s="15" t="s">
        <v>79</v>
      </c>
      <c r="AY247" s="230" t="s">
        <v>145</v>
      </c>
    </row>
    <row r="248" spans="2:51" s="13" customFormat="1">
      <c r="B248" s="198"/>
      <c r="C248" s="199"/>
      <c r="D248" s="200" t="s">
        <v>154</v>
      </c>
      <c r="E248" s="201" t="s">
        <v>1</v>
      </c>
      <c r="F248" s="202" t="s">
        <v>251</v>
      </c>
      <c r="G248" s="199"/>
      <c r="H248" s="203">
        <v>147</v>
      </c>
      <c r="I248" s="204"/>
      <c r="J248" s="199"/>
      <c r="K248" s="199"/>
      <c r="L248" s="205"/>
      <c r="M248" s="206"/>
      <c r="N248" s="207"/>
      <c r="O248" s="207"/>
      <c r="P248" s="207"/>
      <c r="Q248" s="207"/>
      <c r="R248" s="207"/>
      <c r="S248" s="207"/>
      <c r="T248" s="208"/>
      <c r="AT248" s="209" t="s">
        <v>154</v>
      </c>
      <c r="AU248" s="209" t="s">
        <v>89</v>
      </c>
      <c r="AV248" s="13" t="s">
        <v>89</v>
      </c>
      <c r="AW248" s="13" t="s">
        <v>35</v>
      </c>
      <c r="AX248" s="13" t="s">
        <v>79</v>
      </c>
      <c r="AY248" s="209" t="s">
        <v>145</v>
      </c>
    </row>
    <row r="249" spans="2:51" s="13" customFormat="1">
      <c r="B249" s="198"/>
      <c r="C249" s="199"/>
      <c r="D249" s="200" t="s">
        <v>154</v>
      </c>
      <c r="E249" s="201" t="s">
        <v>1</v>
      </c>
      <c r="F249" s="202" t="s">
        <v>252</v>
      </c>
      <c r="G249" s="199"/>
      <c r="H249" s="203">
        <v>-22.68</v>
      </c>
      <c r="I249" s="204"/>
      <c r="J249" s="199"/>
      <c r="K249" s="199"/>
      <c r="L249" s="205"/>
      <c r="M249" s="206"/>
      <c r="N249" s="207"/>
      <c r="O249" s="207"/>
      <c r="P249" s="207"/>
      <c r="Q249" s="207"/>
      <c r="R249" s="207"/>
      <c r="S249" s="207"/>
      <c r="T249" s="208"/>
      <c r="AT249" s="209" t="s">
        <v>154</v>
      </c>
      <c r="AU249" s="209" t="s">
        <v>89</v>
      </c>
      <c r="AV249" s="13" t="s">
        <v>89</v>
      </c>
      <c r="AW249" s="13" t="s">
        <v>35</v>
      </c>
      <c r="AX249" s="13" t="s">
        <v>79</v>
      </c>
      <c r="AY249" s="209" t="s">
        <v>145</v>
      </c>
    </row>
    <row r="250" spans="2:51" s="13" customFormat="1">
      <c r="B250" s="198"/>
      <c r="C250" s="199"/>
      <c r="D250" s="200" t="s">
        <v>154</v>
      </c>
      <c r="E250" s="201" t="s">
        <v>1</v>
      </c>
      <c r="F250" s="202" t="s">
        <v>253</v>
      </c>
      <c r="G250" s="199"/>
      <c r="H250" s="203">
        <v>-2.16</v>
      </c>
      <c r="I250" s="204"/>
      <c r="J250" s="199"/>
      <c r="K250" s="199"/>
      <c r="L250" s="205"/>
      <c r="M250" s="206"/>
      <c r="N250" s="207"/>
      <c r="O250" s="207"/>
      <c r="P250" s="207"/>
      <c r="Q250" s="207"/>
      <c r="R250" s="207"/>
      <c r="S250" s="207"/>
      <c r="T250" s="208"/>
      <c r="AT250" s="209" t="s">
        <v>154</v>
      </c>
      <c r="AU250" s="209" t="s">
        <v>89</v>
      </c>
      <c r="AV250" s="13" t="s">
        <v>89</v>
      </c>
      <c r="AW250" s="13" t="s">
        <v>35</v>
      </c>
      <c r="AX250" s="13" t="s">
        <v>79</v>
      </c>
      <c r="AY250" s="209" t="s">
        <v>145</v>
      </c>
    </row>
    <row r="251" spans="2:51" s="15" customFormat="1">
      <c r="B251" s="221"/>
      <c r="C251" s="222"/>
      <c r="D251" s="200" t="s">
        <v>154</v>
      </c>
      <c r="E251" s="223" t="s">
        <v>1</v>
      </c>
      <c r="F251" s="224" t="s">
        <v>243</v>
      </c>
      <c r="G251" s="222"/>
      <c r="H251" s="223" t="s">
        <v>1</v>
      </c>
      <c r="I251" s="225"/>
      <c r="J251" s="222"/>
      <c r="K251" s="222"/>
      <c r="L251" s="226"/>
      <c r="M251" s="227"/>
      <c r="N251" s="228"/>
      <c r="O251" s="228"/>
      <c r="P251" s="228"/>
      <c r="Q251" s="228"/>
      <c r="R251" s="228"/>
      <c r="S251" s="228"/>
      <c r="T251" s="229"/>
      <c r="AT251" s="230" t="s">
        <v>154</v>
      </c>
      <c r="AU251" s="230" t="s">
        <v>89</v>
      </c>
      <c r="AV251" s="15" t="s">
        <v>87</v>
      </c>
      <c r="AW251" s="15" t="s">
        <v>35</v>
      </c>
      <c r="AX251" s="15" t="s">
        <v>79</v>
      </c>
      <c r="AY251" s="230" t="s">
        <v>145</v>
      </c>
    </row>
    <row r="252" spans="2:51" s="13" customFormat="1">
      <c r="B252" s="198"/>
      <c r="C252" s="199"/>
      <c r="D252" s="200" t="s">
        <v>154</v>
      </c>
      <c r="E252" s="201" t="s">
        <v>1</v>
      </c>
      <c r="F252" s="202" t="s">
        <v>254</v>
      </c>
      <c r="G252" s="199"/>
      <c r="H252" s="203">
        <v>11.5</v>
      </c>
      <c r="I252" s="204"/>
      <c r="J252" s="199"/>
      <c r="K252" s="199"/>
      <c r="L252" s="205"/>
      <c r="M252" s="206"/>
      <c r="N252" s="207"/>
      <c r="O252" s="207"/>
      <c r="P252" s="207"/>
      <c r="Q252" s="207"/>
      <c r="R252" s="207"/>
      <c r="S252" s="207"/>
      <c r="T252" s="208"/>
      <c r="AT252" s="209" t="s">
        <v>154</v>
      </c>
      <c r="AU252" s="209" t="s">
        <v>89</v>
      </c>
      <c r="AV252" s="13" t="s">
        <v>89</v>
      </c>
      <c r="AW252" s="13" t="s">
        <v>35</v>
      </c>
      <c r="AX252" s="13" t="s">
        <v>79</v>
      </c>
      <c r="AY252" s="209" t="s">
        <v>145</v>
      </c>
    </row>
    <row r="253" spans="2:51" s="15" customFormat="1">
      <c r="B253" s="221"/>
      <c r="C253" s="222"/>
      <c r="D253" s="200" t="s">
        <v>154</v>
      </c>
      <c r="E253" s="223" t="s">
        <v>1</v>
      </c>
      <c r="F253" s="224" t="s">
        <v>245</v>
      </c>
      <c r="G253" s="222"/>
      <c r="H253" s="223" t="s">
        <v>1</v>
      </c>
      <c r="I253" s="225"/>
      <c r="J253" s="222"/>
      <c r="K253" s="222"/>
      <c r="L253" s="226"/>
      <c r="M253" s="227"/>
      <c r="N253" s="228"/>
      <c r="O253" s="228"/>
      <c r="P253" s="228"/>
      <c r="Q253" s="228"/>
      <c r="R253" s="228"/>
      <c r="S253" s="228"/>
      <c r="T253" s="229"/>
      <c r="AT253" s="230" t="s">
        <v>154</v>
      </c>
      <c r="AU253" s="230" t="s">
        <v>89</v>
      </c>
      <c r="AV253" s="15" t="s">
        <v>87</v>
      </c>
      <c r="AW253" s="15" t="s">
        <v>35</v>
      </c>
      <c r="AX253" s="15" t="s">
        <v>79</v>
      </c>
      <c r="AY253" s="230" t="s">
        <v>145</v>
      </c>
    </row>
    <row r="254" spans="2:51" s="13" customFormat="1">
      <c r="B254" s="198"/>
      <c r="C254" s="199"/>
      <c r="D254" s="200" t="s">
        <v>154</v>
      </c>
      <c r="E254" s="201" t="s">
        <v>1</v>
      </c>
      <c r="F254" s="202" t="s">
        <v>255</v>
      </c>
      <c r="G254" s="199"/>
      <c r="H254" s="203">
        <v>48</v>
      </c>
      <c r="I254" s="204"/>
      <c r="J254" s="199"/>
      <c r="K254" s="199"/>
      <c r="L254" s="205"/>
      <c r="M254" s="206"/>
      <c r="N254" s="207"/>
      <c r="O254" s="207"/>
      <c r="P254" s="207"/>
      <c r="Q254" s="207"/>
      <c r="R254" s="207"/>
      <c r="S254" s="207"/>
      <c r="T254" s="208"/>
      <c r="AT254" s="209" t="s">
        <v>154</v>
      </c>
      <c r="AU254" s="209" t="s">
        <v>89</v>
      </c>
      <c r="AV254" s="13" t="s">
        <v>89</v>
      </c>
      <c r="AW254" s="13" t="s">
        <v>35</v>
      </c>
      <c r="AX254" s="13" t="s">
        <v>79</v>
      </c>
      <c r="AY254" s="209" t="s">
        <v>145</v>
      </c>
    </row>
    <row r="255" spans="2:51" s="15" customFormat="1">
      <c r="B255" s="221"/>
      <c r="C255" s="222"/>
      <c r="D255" s="200" t="s">
        <v>154</v>
      </c>
      <c r="E255" s="223" t="s">
        <v>1</v>
      </c>
      <c r="F255" s="224" t="s">
        <v>243</v>
      </c>
      <c r="G255" s="222"/>
      <c r="H255" s="223" t="s">
        <v>1</v>
      </c>
      <c r="I255" s="225"/>
      <c r="J255" s="222"/>
      <c r="K255" s="222"/>
      <c r="L255" s="226"/>
      <c r="M255" s="227"/>
      <c r="N255" s="228"/>
      <c r="O255" s="228"/>
      <c r="P255" s="228"/>
      <c r="Q255" s="228"/>
      <c r="R255" s="228"/>
      <c r="S255" s="228"/>
      <c r="T255" s="229"/>
      <c r="AT255" s="230" t="s">
        <v>154</v>
      </c>
      <c r="AU255" s="230" t="s">
        <v>89</v>
      </c>
      <c r="AV255" s="15" t="s">
        <v>87</v>
      </c>
      <c r="AW255" s="15" t="s">
        <v>35</v>
      </c>
      <c r="AX255" s="15" t="s">
        <v>79</v>
      </c>
      <c r="AY255" s="230" t="s">
        <v>145</v>
      </c>
    </row>
    <row r="256" spans="2:51" s="13" customFormat="1">
      <c r="B256" s="198"/>
      <c r="C256" s="199"/>
      <c r="D256" s="200" t="s">
        <v>154</v>
      </c>
      <c r="E256" s="201" t="s">
        <v>1</v>
      </c>
      <c r="F256" s="202" t="s">
        <v>256</v>
      </c>
      <c r="G256" s="199"/>
      <c r="H256" s="203">
        <v>4</v>
      </c>
      <c r="I256" s="204"/>
      <c r="J256" s="199"/>
      <c r="K256" s="199"/>
      <c r="L256" s="205"/>
      <c r="M256" s="206"/>
      <c r="N256" s="207"/>
      <c r="O256" s="207"/>
      <c r="P256" s="207"/>
      <c r="Q256" s="207"/>
      <c r="R256" s="207"/>
      <c r="S256" s="207"/>
      <c r="T256" s="208"/>
      <c r="AT256" s="209" t="s">
        <v>154</v>
      </c>
      <c r="AU256" s="209" t="s">
        <v>89</v>
      </c>
      <c r="AV256" s="13" t="s">
        <v>89</v>
      </c>
      <c r="AW256" s="13" t="s">
        <v>35</v>
      </c>
      <c r="AX256" s="13" t="s">
        <v>79</v>
      </c>
      <c r="AY256" s="209" t="s">
        <v>145</v>
      </c>
    </row>
    <row r="257" spans="1:65" s="14" customFormat="1">
      <c r="B257" s="210"/>
      <c r="C257" s="211"/>
      <c r="D257" s="200" t="s">
        <v>154</v>
      </c>
      <c r="E257" s="212" t="s">
        <v>1</v>
      </c>
      <c r="F257" s="213" t="s">
        <v>156</v>
      </c>
      <c r="G257" s="211"/>
      <c r="H257" s="214">
        <v>1269.46</v>
      </c>
      <c r="I257" s="215"/>
      <c r="J257" s="211"/>
      <c r="K257" s="211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154</v>
      </c>
      <c r="AU257" s="220" t="s">
        <v>89</v>
      </c>
      <c r="AV257" s="14" t="s">
        <v>152</v>
      </c>
      <c r="AW257" s="14" t="s">
        <v>35</v>
      </c>
      <c r="AX257" s="14" t="s">
        <v>87</v>
      </c>
      <c r="AY257" s="220" t="s">
        <v>145</v>
      </c>
    </row>
    <row r="258" spans="1:65" s="2" customFormat="1" ht="24.2" customHeight="1">
      <c r="A258" s="33"/>
      <c r="B258" s="34"/>
      <c r="C258" s="185" t="s">
        <v>257</v>
      </c>
      <c r="D258" s="185" t="s">
        <v>147</v>
      </c>
      <c r="E258" s="186" t="s">
        <v>258</v>
      </c>
      <c r="F258" s="187" t="s">
        <v>259</v>
      </c>
      <c r="G258" s="188" t="s">
        <v>150</v>
      </c>
      <c r="H258" s="189">
        <v>56.6</v>
      </c>
      <c r="I258" s="190"/>
      <c r="J258" s="191">
        <f>ROUND(I258*H258,2)</f>
        <v>0</v>
      </c>
      <c r="K258" s="187" t="s">
        <v>151</v>
      </c>
      <c r="L258" s="38"/>
      <c r="M258" s="192" t="s">
        <v>1</v>
      </c>
      <c r="N258" s="193" t="s">
        <v>44</v>
      </c>
      <c r="O258" s="70"/>
      <c r="P258" s="194">
        <f>O258*H258</f>
        <v>0</v>
      </c>
      <c r="Q258" s="194">
        <v>1.8000000000000001E-4</v>
      </c>
      <c r="R258" s="194">
        <f>Q258*H258</f>
        <v>1.0188000000000001E-2</v>
      </c>
      <c r="S258" s="194">
        <v>0</v>
      </c>
      <c r="T258" s="195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96" t="s">
        <v>152</v>
      </c>
      <c r="AT258" s="196" t="s">
        <v>147</v>
      </c>
      <c r="AU258" s="196" t="s">
        <v>89</v>
      </c>
      <c r="AY258" s="17" t="s">
        <v>145</v>
      </c>
      <c r="BE258" s="197">
        <f>IF(N258="základní",J258,0)</f>
        <v>0</v>
      </c>
      <c r="BF258" s="197">
        <f>IF(N258="snížená",J258,0)</f>
        <v>0</v>
      </c>
      <c r="BG258" s="197">
        <f>IF(N258="zákl. přenesená",J258,0)</f>
        <v>0</v>
      </c>
      <c r="BH258" s="197">
        <f>IF(N258="sníž. přenesená",J258,0)</f>
        <v>0</v>
      </c>
      <c r="BI258" s="197">
        <f>IF(N258="nulová",J258,0)</f>
        <v>0</v>
      </c>
      <c r="BJ258" s="17" t="s">
        <v>87</v>
      </c>
      <c r="BK258" s="197">
        <f>ROUND(I258*H258,2)</f>
        <v>0</v>
      </c>
      <c r="BL258" s="17" t="s">
        <v>152</v>
      </c>
      <c r="BM258" s="196" t="s">
        <v>260</v>
      </c>
    </row>
    <row r="259" spans="1:65" s="15" customFormat="1">
      <c r="B259" s="221"/>
      <c r="C259" s="222"/>
      <c r="D259" s="200" t="s">
        <v>154</v>
      </c>
      <c r="E259" s="223" t="s">
        <v>1</v>
      </c>
      <c r="F259" s="224" t="s">
        <v>234</v>
      </c>
      <c r="G259" s="222"/>
      <c r="H259" s="223" t="s">
        <v>1</v>
      </c>
      <c r="I259" s="225"/>
      <c r="J259" s="222"/>
      <c r="K259" s="222"/>
      <c r="L259" s="226"/>
      <c r="M259" s="227"/>
      <c r="N259" s="228"/>
      <c r="O259" s="228"/>
      <c r="P259" s="228"/>
      <c r="Q259" s="228"/>
      <c r="R259" s="228"/>
      <c r="S259" s="228"/>
      <c r="T259" s="229"/>
      <c r="AT259" s="230" t="s">
        <v>154</v>
      </c>
      <c r="AU259" s="230" t="s">
        <v>89</v>
      </c>
      <c r="AV259" s="15" t="s">
        <v>87</v>
      </c>
      <c r="AW259" s="15" t="s">
        <v>35</v>
      </c>
      <c r="AX259" s="15" t="s">
        <v>79</v>
      </c>
      <c r="AY259" s="230" t="s">
        <v>145</v>
      </c>
    </row>
    <row r="260" spans="1:65" s="15" customFormat="1">
      <c r="B260" s="221"/>
      <c r="C260" s="222"/>
      <c r="D260" s="200" t="s">
        <v>154</v>
      </c>
      <c r="E260" s="223" t="s">
        <v>1</v>
      </c>
      <c r="F260" s="224" t="s">
        <v>261</v>
      </c>
      <c r="G260" s="222"/>
      <c r="H260" s="223" t="s">
        <v>1</v>
      </c>
      <c r="I260" s="225"/>
      <c r="J260" s="222"/>
      <c r="K260" s="222"/>
      <c r="L260" s="226"/>
      <c r="M260" s="227"/>
      <c r="N260" s="228"/>
      <c r="O260" s="228"/>
      <c r="P260" s="228"/>
      <c r="Q260" s="228"/>
      <c r="R260" s="228"/>
      <c r="S260" s="228"/>
      <c r="T260" s="229"/>
      <c r="AT260" s="230" t="s">
        <v>154</v>
      </c>
      <c r="AU260" s="230" t="s">
        <v>89</v>
      </c>
      <c r="AV260" s="15" t="s">
        <v>87</v>
      </c>
      <c r="AW260" s="15" t="s">
        <v>35</v>
      </c>
      <c r="AX260" s="15" t="s">
        <v>79</v>
      </c>
      <c r="AY260" s="230" t="s">
        <v>145</v>
      </c>
    </row>
    <row r="261" spans="1:65" s="13" customFormat="1">
      <c r="B261" s="198"/>
      <c r="C261" s="199"/>
      <c r="D261" s="200" t="s">
        <v>154</v>
      </c>
      <c r="E261" s="201" t="s">
        <v>1</v>
      </c>
      <c r="F261" s="202" t="s">
        <v>262</v>
      </c>
      <c r="G261" s="199"/>
      <c r="H261" s="203">
        <v>5</v>
      </c>
      <c r="I261" s="204"/>
      <c r="J261" s="199"/>
      <c r="K261" s="199"/>
      <c r="L261" s="205"/>
      <c r="M261" s="206"/>
      <c r="N261" s="207"/>
      <c r="O261" s="207"/>
      <c r="P261" s="207"/>
      <c r="Q261" s="207"/>
      <c r="R261" s="207"/>
      <c r="S261" s="207"/>
      <c r="T261" s="208"/>
      <c r="AT261" s="209" t="s">
        <v>154</v>
      </c>
      <c r="AU261" s="209" t="s">
        <v>89</v>
      </c>
      <c r="AV261" s="13" t="s">
        <v>89</v>
      </c>
      <c r="AW261" s="13" t="s">
        <v>35</v>
      </c>
      <c r="AX261" s="13" t="s">
        <v>79</v>
      </c>
      <c r="AY261" s="209" t="s">
        <v>145</v>
      </c>
    </row>
    <row r="262" spans="1:65" s="15" customFormat="1">
      <c r="B262" s="221"/>
      <c r="C262" s="222"/>
      <c r="D262" s="200" t="s">
        <v>154</v>
      </c>
      <c r="E262" s="223" t="s">
        <v>1</v>
      </c>
      <c r="F262" s="224" t="s">
        <v>225</v>
      </c>
      <c r="G262" s="222"/>
      <c r="H262" s="223" t="s">
        <v>1</v>
      </c>
      <c r="I262" s="225"/>
      <c r="J262" s="222"/>
      <c r="K262" s="222"/>
      <c r="L262" s="226"/>
      <c r="M262" s="227"/>
      <c r="N262" s="228"/>
      <c r="O262" s="228"/>
      <c r="P262" s="228"/>
      <c r="Q262" s="228"/>
      <c r="R262" s="228"/>
      <c r="S262" s="228"/>
      <c r="T262" s="229"/>
      <c r="AT262" s="230" t="s">
        <v>154</v>
      </c>
      <c r="AU262" s="230" t="s">
        <v>89</v>
      </c>
      <c r="AV262" s="15" t="s">
        <v>87</v>
      </c>
      <c r="AW262" s="15" t="s">
        <v>35</v>
      </c>
      <c r="AX262" s="15" t="s">
        <v>79</v>
      </c>
      <c r="AY262" s="230" t="s">
        <v>145</v>
      </c>
    </row>
    <row r="263" spans="1:65" s="15" customFormat="1">
      <c r="B263" s="221"/>
      <c r="C263" s="222"/>
      <c r="D263" s="200" t="s">
        <v>154</v>
      </c>
      <c r="E263" s="223" t="s">
        <v>1</v>
      </c>
      <c r="F263" s="224" t="s">
        <v>243</v>
      </c>
      <c r="G263" s="222"/>
      <c r="H263" s="223" t="s">
        <v>1</v>
      </c>
      <c r="I263" s="225"/>
      <c r="J263" s="222"/>
      <c r="K263" s="222"/>
      <c r="L263" s="226"/>
      <c r="M263" s="227"/>
      <c r="N263" s="228"/>
      <c r="O263" s="228"/>
      <c r="P263" s="228"/>
      <c r="Q263" s="228"/>
      <c r="R263" s="228"/>
      <c r="S263" s="228"/>
      <c r="T263" s="229"/>
      <c r="AT263" s="230" t="s">
        <v>154</v>
      </c>
      <c r="AU263" s="230" t="s">
        <v>89</v>
      </c>
      <c r="AV263" s="15" t="s">
        <v>87</v>
      </c>
      <c r="AW263" s="15" t="s">
        <v>35</v>
      </c>
      <c r="AX263" s="15" t="s">
        <v>79</v>
      </c>
      <c r="AY263" s="230" t="s">
        <v>145</v>
      </c>
    </row>
    <row r="264" spans="1:65" s="13" customFormat="1">
      <c r="B264" s="198"/>
      <c r="C264" s="199"/>
      <c r="D264" s="200" t="s">
        <v>154</v>
      </c>
      <c r="E264" s="201" t="s">
        <v>1</v>
      </c>
      <c r="F264" s="202" t="s">
        <v>244</v>
      </c>
      <c r="G264" s="199"/>
      <c r="H264" s="203">
        <v>13.1</v>
      </c>
      <c r="I264" s="204"/>
      <c r="J264" s="199"/>
      <c r="K264" s="199"/>
      <c r="L264" s="205"/>
      <c r="M264" s="206"/>
      <c r="N264" s="207"/>
      <c r="O264" s="207"/>
      <c r="P264" s="207"/>
      <c r="Q264" s="207"/>
      <c r="R264" s="207"/>
      <c r="S264" s="207"/>
      <c r="T264" s="208"/>
      <c r="AT264" s="209" t="s">
        <v>154</v>
      </c>
      <c r="AU264" s="209" t="s">
        <v>89</v>
      </c>
      <c r="AV264" s="13" t="s">
        <v>89</v>
      </c>
      <c r="AW264" s="13" t="s">
        <v>35</v>
      </c>
      <c r="AX264" s="13" t="s">
        <v>79</v>
      </c>
      <c r="AY264" s="209" t="s">
        <v>145</v>
      </c>
    </row>
    <row r="265" spans="1:65" s="15" customFormat="1">
      <c r="B265" s="221"/>
      <c r="C265" s="222"/>
      <c r="D265" s="200" t="s">
        <v>154</v>
      </c>
      <c r="E265" s="223" t="s">
        <v>1</v>
      </c>
      <c r="F265" s="224" t="s">
        <v>243</v>
      </c>
      <c r="G265" s="222"/>
      <c r="H265" s="223" t="s">
        <v>1</v>
      </c>
      <c r="I265" s="225"/>
      <c r="J265" s="222"/>
      <c r="K265" s="222"/>
      <c r="L265" s="226"/>
      <c r="M265" s="227"/>
      <c r="N265" s="228"/>
      <c r="O265" s="228"/>
      <c r="P265" s="228"/>
      <c r="Q265" s="228"/>
      <c r="R265" s="228"/>
      <c r="S265" s="228"/>
      <c r="T265" s="229"/>
      <c r="AT265" s="230" t="s">
        <v>154</v>
      </c>
      <c r="AU265" s="230" t="s">
        <v>89</v>
      </c>
      <c r="AV265" s="15" t="s">
        <v>87</v>
      </c>
      <c r="AW265" s="15" t="s">
        <v>35</v>
      </c>
      <c r="AX265" s="15" t="s">
        <v>79</v>
      </c>
      <c r="AY265" s="230" t="s">
        <v>145</v>
      </c>
    </row>
    <row r="266" spans="1:65" s="13" customFormat="1">
      <c r="B266" s="198"/>
      <c r="C266" s="199"/>
      <c r="D266" s="200" t="s">
        <v>154</v>
      </c>
      <c r="E266" s="201" t="s">
        <v>1</v>
      </c>
      <c r="F266" s="202" t="s">
        <v>249</v>
      </c>
      <c r="G266" s="199"/>
      <c r="H266" s="203">
        <v>23</v>
      </c>
      <c r="I266" s="204"/>
      <c r="J266" s="199"/>
      <c r="K266" s="199"/>
      <c r="L266" s="205"/>
      <c r="M266" s="206"/>
      <c r="N266" s="207"/>
      <c r="O266" s="207"/>
      <c r="P266" s="207"/>
      <c r="Q266" s="207"/>
      <c r="R266" s="207"/>
      <c r="S266" s="207"/>
      <c r="T266" s="208"/>
      <c r="AT266" s="209" t="s">
        <v>154</v>
      </c>
      <c r="AU266" s="209" t="s">
        <v>89</v>
      </c>
      <c r="AV266" s="13" t="s">
        <v>89</v>
      </c>
      <c r="AW266" s="13" t="s">
        <v>35</v>
      </c>
      <c r="AX266" s="13" t="s">
        <v>79</v>
      </c>
      <c r="AY266" s="209" t="s">
        <v>145</v>
      </c>
    </row>
    <row r="267" spans="1:65" s="15" customFormat="1">
      <c r="B267" s="221"/>
      <c r="C267" s="222"/>
      <c r="D267" s="200" t="s">
        <v>154</v>
      </c>
      <c r="E267" s="223" t="s">
        <v>1</v>
      </c>
      <c r="F267" s="224" t="s">
        <v>250</v>
      </c>
      <c r="G267" s="222"/>
      <c r="H267" s="223" t="s">
        <v>1</v>
      </c>
      <c r="I267" s="225"/>
      <c r="J267" s="222"/>
      <c r="K267" s="222"/>
      <c r="L267" s="226"/>
      <c r="M267" s="227"/>
      <c r="N267" s="228"/>
      <c r="O267" s="228"/>
      <c r="P267" s="228"/>
      <c r="Q267" s="228"/>
      <c r="R267" s="228"/>
      <c r="S267" s="228"/>
      <c r="T267" s="229"/>
      <c r="AT267" s="230" t="s">
        <v>154</v>
      </c>
      <c r="AU267" s="230" t="s">
        <v>89</v>
      </c>
      <c r="AV267" s="15" t="s">
        <v>87</v>
      </c>
      <c r="AW267" s="15" t="s">
        <v>35</v>
      </c>
      <c r="AX267" s="15" t="s">
        <v>79</v>
      </c>
      <c r="AY267" s="230" t="s">
        <v>145</v>
      </c>
    </row>
    <row r="268" spans="1:65" s="15" customFormat="1">
      <c r="B268" s="221"/>
      <c r="C268" s="222"/>
      <c r="D268" s="200" t="s">
        <v>154</v>
      </c>
      <c r="E268" s="223" t="s">
        <v>1</v>
      </c>
      <c r="F268" s="224" t="s">
        <v>243</v>
      </c>
      <c r="G268" s="222"/>
      <c r="H268" s="223" t="s">
        <v>1</v>
      </c>
      <c r="I268" s="225"/>
      <c r="J268" s="222"/>
      <c r="K268" s="222"/>
      <c r="L268" s="226"/>
      <c r="M268" s="227"/>
      <c r="N268" s="228"/>
      <c r="O268" s="228"/>
      <c r="P268" s="228"/>
      <c r="Q268" s="228"/>
      <c r="R268" s="228"/>
      <c r="S268" s="228"/>
      <c r="T268" s="229"/>
      <c r="AT268" s="230" t="s">
        <v>154</v>
      </c>
      <c r="AU268" s="230" t="s">
        <v>89</v>
      </c>
      <c r="AV268" s="15" t="s">
        <v>87</v>
      </c>
      <c r="AW268" s="15" t="s">
        <v>35</v>
      </c>
      <c r="AX268" s="15" t="s">
        <v>79</v>
      </c>
      <c r="AY268" s="230" t="s">
        <v>145</v>
      </c>
    </row>
    <row r="269" spans="1:65" s="13" customFormat="1">
      <c r="B269" s="198"/>
      <c r="C269" s="199"/>
      <c r="D269" s="200" t="s">
        <v>154</v>
      </c>
      <c r="E269" s="201" t="s">
        <v>1</v>
      </c>
      <c r="F269" s="202" t="s">
        <v>254</v>
      </c>
      <c r="G269" s="199"/>
      <c r="H269" s="203">
        <v>11.5</v>
      </c>
      <c r="I269" s="204"/>
      <c r="J269" s="199"/>
      <c r="K269" s="199"/>
      <c r="L269" s="205"/>
      <c r="M269" s="206"/>
      <c r="N269" s="207"/>
      <c r="O269" s="207"/>
      <c r="P269" s="207"/>
      <c r="Q269" s="207"/>
      <c r="R269" s="207"/>
      <c r="S269" s="207"/>
      <c r="T269" s="208"/>
      <c r="AT269" s="209" t="s">
        <v>154</v>
      </c>
      <c r="AU269" s="209" t="s">
        <v>89</v>
      </c>
      <c r="AV269" s="13" t="s">
        <v>89</v>
      </c>
      <c r="AW269" s="13" t="s">
        <v>35</v>
      </c>
      <c r="AX269" s="13" t="s">
        <v>79</v>
      </c>
      <c r="AY269" s="209" t="s">
        <v>145</v>
      </c>
    </row>
    <row r="270" spans="1:65" s="15" customFormat="1">
      <c r="B270" s="221"/>
      <c r="C270" s="222"/>
      <c r="D270" s="200" t="s">
        <v>154</v>
      </c>
      <c r="E270" s="223" t="s">
        <v>1</v>
      </c>
      <c r="F270" s="224" t="s">
        <v>243</v>
      </c>
      <c r="G270" s="222"/>
      <c r="H270" s="223" t="s">
        <v>1</v>
      </c>
      <c r="I270" s="225"/>
      <c r="J270" s="222"/>
      <c r="K270" s="222"/>
      <c r="L270" s="226"/>
      <c r="M270" s="227"/>
      <c r="N270" s="228"/>
      <c r="O270" s="228"/>
      <c r="P270" s="228"/>
      <c r="Q270" s="228"/>
      <c r="R270" s="228"/>
      <c r="S270" s="228"/>
      <c r="T270" s="229"/>
      <c r="AT270" s="230" t="s">
        <v>154</v>
      </c>
      <c r="AU270" s="230" t="s">
        <v>89</v>
      </c>
      <c r="AV270" s="15" t="s">
        <v>87</v>
      </c>
      <c r="AW270" s="15" t="s">
        <v>35</v>
      </c>
      <c r="AX270" s="15" t="s">
        <v>79</v>
      </c>
      <c r="AY270" s="230" t="s">
        <v>145</v>
      </c>
    </row>
    <row r="271" spans="1:65" s="13" customFormat="1">
      <c r="B271" s="198"/>
      <c r="C271" s="199"/>
      <c r="D271" s="200" t="s">
        <v>154</v>
      </c>
      <c r="E271" s="201" t="s">
        <v>1</v>
      </c>
      <c r="F271" s="202" t="s">
        <v>256</v>
      </c>
      <c r="G271" s="199"/>
      <c r="H271" s="203">
        <v>4</v>
      </c>
      <c r="I271" s="204"/>
      <c r="J271" s="199"/>
      <c r="K271" s="199"/>
      <c r="L271" s="205"/>
      <c r="M271" s="206"/>
      <c r="N271" s="207"/>
      <c r="O271" s="207"/>
      <c r="P271" s="207"/>
      <c r="Q271" s="207"/>
      <c r="R271" s="207"/>
      <c r="S271" s="207"/>
      <c r="T271" s="208"/>
      <c r="AT271" s="209" t="s">
        <v>154</v>
      </c>
      <c r="AU271" s="209" t="s">
        <v>89</v>
      </c>
      <c r="AV271" s="13" t="s">
        <v>89</v>
      </c>
      <c r="AW271" s="13" t="s">
        <v>35</v>
      </c>
      <c r="AX271" s="13" t="s">
        <v>79</v>
      </c>
      <c r="AY271" s="209" t="s">
        <v>145</v>
      </c>
    </row>
    <row r="272" spans="1:65" s="14" customFormat="1">
      <c r="B272" s="210"/>
      <c r="C272" s="211"/>
      <c r="D272" s="200" t="s">
        <v>154</v>
      </c>
      <c r="E272" s="212" t="s">
        <v>1</v>
      </c>
      <c r="F272" s="213" t="s">
        <v>156</v>
      </c>
      <c r="G272" s="211"/>
      <c r="H272" s="214">
        <v>56.6</v>
      </c>
      <c r="I272" s="215"/>
      <c r="J272" s="211"/>
      <c r="K272" s="211"/>
      <c r="L272" s="216"/>
      <c r="M272" s="217"/>
      <c r="N272" s="218"/>
      <c r="O272" s="218"/>
      <c r="P272" s="218"/>
      <c r="Q272" s="218"/>
      <c r="R272" s="218"/>
      <c r="S272" s="218"/>
      <c r="T272" s="219"/>
      <c r="AT272" s="220" t="s">
        <v>154</v>
      </c>
      <c r="AU272" s="220" t="s">
        <v>89</v>
      </c>
      <c r="AV272" s="14" t="s">
        <v>152</v>
      </c>
      <c r="AW272" s="14" t="s">
        <v>35</v>
      </c>
      <c r="AX272" s="14" t="s">
        <v>87</v>
      </c>
      <c r="AY272" s="220" t="s">
        <v>145</v>
      </c>
    </row>
    <row r="273" spans="1:65" s="2" customFormat="1" ht="24.2" customHeight="1">
      <c r="A273" s="33"/>
      <c r="B273" s="34"/>
      <c r="C273" s="185" t="s">
        <v>263</v>
      </c>
      <c r="D273" s="185" t="s">
        <v>147</v>
      </c>
      <c r="E273" s="186" t="s">
        <v>264</v>
      </c>
      <c r="F273" s="187" t="s">
        <v>265</v>
      </c>
      <c r="G273" s="188" t="s">
        <v>150</v>
      </c>
      <c r="H273" s="189">
        <v>1265.4739999999999</v>
      </c>
      <c r="I273" s="190"/>
      <c r="J273" s="191">
        <f>ROUND(I273*H273,2)</f>
        <v>0</v>
      </c>
      <c r="K273" s="187" t="s">
        <v>151</v>
      </c>
      <c r="L273" s="38"/>
      <c r="M273" s="192" t="s">
        <v>1</v>
      </c>
      <c r="N273" s="193" t="s">
        <v>44</v>
      </c>
      <c r="O273" s="70"/>
      <c r="P273" s="194">
        <f>O273*H273</f>
        <v>0</v>
      </c>
      <c r="Q273" s="194">
        <v>1.3999999999999999E-4</v>
      </c>
      <c r="R273" s="194">
        <f>Q273*H273</f>
        <v>0.17716635999999997</v>
      </c>
      <c r="S273" s="194">
        <v>0</v>
      </c>
      <c r="T273" s="195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96" t="s">
        <v>152</v>
      </c>
      <c r="AT273" s="196" t="s">
        <v>147</v>
      </c>
      <c r="AU273" s="196" t="s">
        <v>89</v>
      </c>
      <c r="AY273" s="17" t="s">
        <v>145</v>
      </c>
      <c r="BE273" s="197">
        <f>IF(N273="základní",J273,0)</f>
        <v>0</v>
      </c>
      <c r="BF273" s="197">
        <f>IF(N273="snížená",J273,0)</f>
        <v>0</v>
      </c>
      <c r="BG273" s="197">
        <f>IF(N273="zákl. přenesená",J273,0)</f>
        <v>0</v>
      </c>
      <c r="BH273" s="197">
        <f>IF(N273="sníž. přenesená",J273,0)</f>
        <v>0</v>
      </c>
      <c r="BI273" s="197">
        <f>IF(N273="nulová",J273,0)</f>
        <v>0</v>
      </c>
      <c r="BJ273" s="17" t="s">
        <v>87</v>
      </c>
      <c r="BK273" s="197">
        <f>ROUND(I273*H273,2)</f>
        <v>0</v>
      </c>
      <c r="BL273" s="17" t="s">
        <v>152</v>
      </c>
      <c r="BM273" s="196" t="s">
        <v>266</v>
      </c>
    </row>
    <row r="274" spans="1:65" s="15" customFormat="1">
      <c r="B274" s="221"/>
      <c r="C274" s="222"/>
      <c r="D274" s="200" t="s">
        <v>154</v>
      </c>
      <c r="E274" s="223" t="s">
        <v>1</v>
      </c>
      <c r="F274" s="224" t="s">
        <v>217</v>
      </c>
      <c r="G274" s="222"/>
      <c r="H274" s="223" t="s">
        <v>1</v>
      </c>
      <c r="I274" s="225"/>
      <c r="J274" s="222"/>
      <c r="K274" s="222"/>
      <c r="L274" s="226"/>
      <c r="M274" s="227"/>
      <c r="N274" s="228"/>
      <c r="O274" s="228"/>
      <c r="P274" s="228"/>
      <c r="Q274" s="228"/>
      <c r="R274" s="228"/>
      <c r="S274" s="228"/>
      <c r="T274" s="229"/>
      <c r="AT274" s="230" t="s">
        <v>154</v>
      </c>
      <c r="AU274" s="230" t="s">
        <v>89</v>
      </c>
      <c r="AV274" s="15" t="s">
        <v>87</v>
      </c>
      <c r="AW274" s="15" t="s">
        <v>35</v>
      </c>
      <c r="AX274" s="15" t="s">
        <v>79</v>
      </c>
      <c r="AY274" s="230" t="s">
        <v>145</v>
      </c>
    </row>
    <row r="275" spans="1:65" s="15" customFormat="1">
      <c r="B275" s="221"/>
      <c r="C275" s="222"/>
      <c r="D275" s="200" t="s">
        <v>154</v>
      </c>
      <c r="E275" s="223" t="s">
        <v>1</v>
      </c>
      <c r="F275" s="224" t="s">
        <v>218</v>
      </c>
      <c r="G275" s="222"/>
      <c r="H275" s="223" t="s">
        <v>1</v>
      </c>
      <c r="I275" s="225"/>
      <c r="J275" s="222"/>
      <c r="K275" s="222"/>
      <c r="L275" s="226"/>
      <c r="M275" s="227"/>
      <c r="N275" s="228"/>
      <c r="O275" s="228"/>
      <c r="P275" s="228"/>
      <c r="Q275" s="228"/>
      <c r="R275" s="228"/>
      <c r="S275" s="228"/>
      <c r="T275" s="229"/>
      <c r="AT275" s="230" t="s">
        <v>154</v>
      </c>
      <c r="AU275" s="230" t="s">
        <v>89</v>
      </c>
      <c r="AV275" s="15" t="s">
        <v>87</v>
      </c>
      <c r="AW275" s="15" t="s">
        <v>35</v>
      </c>
      <c r="AX275" s="15" t="s">
        <v>79</v>
      </c>
      <c r="AY275" s="230" t="s">
        <v>145</v>
      </c>
    </row>
    <row r="276" spans="1:65" s="13" customFormat="1">
      <c r="B276" s="198"/>
      <c r="C276" s="199"/>
      <c r="D276" s="200" t="s">
        <v>154</v>
      </c>
      <c r="E276" s="201" t="s">
        <v>1</v>
      </c>
      <c r="F276" s="202" t="s">
        <v>219</v>
      </c>
      <c r="G276" s="199"/>
      <c r="H276" s="203">
        <v>42.5</v>
      </c>
      <c r="I276" s="204"/>
      <c r="J276" s="199"/>
      <c r="K276" s="199"/>
      <c r="L276" s="205"/>
      <c r="M276" s="206"/>
      <c r="N276" s="207"/>
      <c r="O276" s="207"/>
      <c r="P276" s="207"/>
      <c r="Q276" s="207"/>
      <c r="R276" s="207"/>
      <c r="S276" s="207"/>
      <c r="T276" s="208"/>
      <c r="AT276" s="209" t="s">
        <v>154</v>
      </c>
      <c r="AU276" s="209" t="s">
        <v>89</v>
      </c>
      <c r="AV276" s="13" t="s">
        <v>89</v>
      </c>
      <c r="AW276" s="13" t="s">
        <v>35</v>
      </c>
      <c r="AX276" s="13" t="s">
        <v>79</v>
      </c>
      <c r="AY276" s="209" t="s">
        <v>145</v>
      </c>
    </row>
    <row r="277" spans="1:65" s="15" customFormat="1">
      <c r="B277" s="221"/>
      <c r="C277" s="222"/>
      <c r="D277" s="200" t="s">
        <v>154</v>
      </c>
      <c r="E277" s="223" t="s">
        <v>1</v>
      </c>
      <c r="F277" s="224" t="s">
        <v>234</v>
      </c>
      <c r="G277" s="222"/>
      <c r="H277" s="223" t="s">
        <v>1</v>
      </c>
      <c r="I277" s="225"/>
      <c r="J277" s="222"/>
      <c r="K277" s="222"/>
      <c r="L277" s="226"/>
      <c r="M277" s="227"/>
      <c r="N277" s="228"/>
      <c r="O277" s="228"/>
      <c r="P277" s="228"/>
      <c r="Q277" s="228"/>
      <c r="R277" s="228"/>
      <c r="S277" s="228"/>
      <c r="T277" s="229"/>
      <c r="AT277" s="230" t="s">
        <v>154</v>
      </c>
      <c r="AU277" s="230" t="s">
        <v>89</v>
      </c>
      <c r="AV277" s="15" t="s">
        <v>87</v>
      </c>
      <c r="AW277" s="15" t="s">
        <v>35</v>
      </c>
      <c r="AX277" s="15" t="s">
        <v>79</v>
      </c>
      <c r="AY277" s="230" t="s">
        <v>145</v>
      </c>
    </row>
    <row r="278" spans="1:65" s="15" customFormat="1">
      <c r="B278" s="221"/>
      <c r="C278" s="222"/>
      <c r="D278" s="200" t="s">
        <v>154</v>
      </c>
      <c r="E278" s="223" t="s">
        <v>1</v>
      </c>
      <c r="F278" s="224" t="s">
        <v>267</v>
      </c>
      <c r="G278" s="222"/>
      <c r="H278" s="223" t="s">
        <v>1</v>
      </c>
      <c r="I278" s="225"/>
      <c r="J278" s="222"/>
      <c r="K278" s="222"/>
      <c r="L278" s="226"/>
      <c r="M278" s="227"/>
      <c r="N278" s="228"/>
      <c r="O278" s="228"/>
      <c r="P278" s="228"/>
      <c r="Q278" s="228"/>
      <c r="R278" s="228"/>
      <c r="S278" s="228"/>
      <c r="T278" s="229"/>
      <c r="AT278" s="230" t="s">
        <v>154</v>
      </c>
      <c r="AU278" s="230" t="s">
        <v>89</v>
      </c>
      <c r="AV278" s="15" t="s">
        <v>87</v>
      </c>
      <c r="AW278" s="15" t="s">
        <v>35</v>
      </c>
      <c r="AX278" s="15" t="s">
        <v>79</v>
      </c>
      <c r="AY278" s="230" t="s">
        <v>145</v>
      </c>
    </row>
    <row r="279" spans="1:65" s="13" customFormat="1">
      <c r="B279" s="198"/>
      <c r="C279" s="199"/>
      <c r="D279" s="200" t="s">
        <v>154</v>
      </c>
      <c r="E279" s="201" t="s">
        <v>1</v>
      </c>
      <c r="F279" s="202" t="s">
        <v>238</v>
      </c>
      <c r="G279" s="199"/>
      <c r="H279" s="203">
        <v>10.5</v>
      </c>
      <c r="I279" s="204"/>
      <c r="J279" s="199"/>
      <c r="K279" s="199"/>
      <c r="L279" s="205"/>
      <c r="M279" s="206"/>
      <c r="N279" s="207"/>
      <c r="O279" s="207"/>
      <c r="P279" s="207"/>
      <c r="Q279" s="207"/>
      <c r="R279" s="207"/>
      <c r="S279" s="207"/>
      <c r="T279" s="208"/>
      <c r="AT279" s="209" t="s">
        <v>154</v>
      </c>
      <c r="AU279" s="209" t="s">
        <v>89</v>
      </c>
      <c r="AV279" s="13" t="s">
        <v>89</v>
      </c>
      <c r="AW279" s="13" t="s">
        <v>35</v>
      </c>
      <c r="AX279" s="13" t="s">
        <v>79</v>
      </c>
      <c r="AY279" s="209" t="s">
        <v>145</v>
      </c>
    </row>
    <row r="280" spans="1:65" s="15" customFormat="1">
      <c r="B280" s="221"/>
      <c r="C280" s="222"/>
      <c r="D280" s="200" t="s">
        <v>154</v>
      </c>
      <c r="E280" s="223" t="s">
        <v>1</v>
      </c>
      <c r="F280" s="224" t="s">
        <v>239</v>
      </c>
      <c r="G280" s="222"/>
      <c r="H280" s="223" t="s">
        <v>1</v>
      </c>
      <c r="I280" s="225"/>
      <c r="J280" s="222"/>
      <c r="K280" s="222"/>
      <c r="L280" s="226"/>
      <c r="M280" s="227"/>
      <c r="N280" s="228"/>
      <c r="O280" s="228"/>
      <c r="P280" s="228"/>
      <c r="Q280" s="228"/>
      <c r="R280" s="228"/>
      <c r="S280" s="228"/>
      <c r="T280" s="229"/>
      <c r="AT280" s="230" t="s">
        <v>154</v>
      </c>
      <c r="AU280" s="230" t="s">
        <v>89</v>
      </c>
      <c r="AV280" s="15" t="s">
        <v>87</v>
      </c>
      <c r="AW280" s="15" t="s">
        <v>35</v>
      </c>
      <c r="AX280" s="15" t="s">
        <v>79</v>
      </c>
      <c r="AY280" s="230" t="s">
        <v>145</v>
      </c>
    </row>
    <row r="281" spans="1:65" s="13" customFormat="1">
      <c r="B281" s="198"/>
      <c r="C281" s="199"/>
      <c r="D281" s="200" t="s">
        <v>154</v>
      </c>
      <c r="E281" s="201" t="s">
        <v>1</v>
      </c>
      <c r="F281" s="202" t="s">
        <v>240</v>
      </c>
      <c r="G281" s="199"/>
      <c r="H281" s="203">
        <v>209</v>
      </c>
      <c r="I281" s="204"/>
      <c r="J281" s="199"/>
      <c r="K281" s="199"/>
      <c r="L281" s="205"/>
      <c r="M281" s="206"/>
      <c r="N281" s="207"/>
      <c r="O281" s="207"/>
      <c r="P281" s="207"/>
      <c r="Q281" s="207"/>
      <c r="R281" s="207"/>
      <c r="S281" s="207"/>
      <c r="T281" s="208"/>
      <c r="AT281" s="209" t="s">
        <v>154</v>
      </c>
      <c r="AU281" s="209" t="s">
        <v>89</v>
      </c>
      <c r="AV281" s="13" t="s">
        <v>89</v>
      </c>
      <c r="AW281" s="13" t="s">
        <v>35</v>
      </c>
      <c r="AX281" s="13" t="s">
        <v>79</v>
      </c>
      <c r="AY281" s="209" t="s">
        <v>145</v>
      </c>
    </row>
    <row r="282" spans="1:65" s="13" customFormat="1">
      <c r="B282" s="198"/>
      <c r="C282" s="199"/>
      <c r="D282" s="200" t="s">
        <v>154</v>
      </c>
      <c r="E282" s="201" t="s">
        <v>1</v>
      </c>
      <c r="F282" s="202" t="s">
        <v>241</v>
      </c>
      <c r="G282" s="199"/>
      <c r="H282" s="203">
        <v>-47.88</v>
      </c>
      <c r="I282" s="204"/>
      <c r="J282" s="199"/>
      <c r="K282" s="199"/>
      <c r="L282" s="205"/>
      <c r="M282" s="206"/>
      <c r="N282" s="207"/>
      <c r="O282" s="207"/>
      <c r="P282" s="207"/>
      <c r="Q282" s="207"/>
      <c r="R282" s="207"/>
      <c r="S282" s="207"/>
      <c r="T282" s="208"/>
      <c r="AT282" s="209" t="s">
        <v>154</v>
      </c>
      <c r="AU282" s="209" t="s">
        <v>89</v>
      </c>
      <c r="AV282" s="13" t="s">
        <v>89</v>
      </c>
      <c r="AW282" s="13" t="s">
        <v>35</v>
      </c>
      <c r="AX282" s="13" t="s">
        <v>79</v>
      </c>
      <c r="AY282" s="209" t="s">
        <v>145</v>
      </c>
    </row>
    <row r="283" spans="1:65" s="15" customFormat="1">
      <c r="B283" s="221"/>
      <c r="C283" s="222"/>
      <c r="D283" s="200" t="s">
        <v>154</v>
      </c>
      <c r="E283" s="223" t="s">
        <v>1</v>
      </c>
      <c r="F283" s="224" t="s">
        <v>217</v>
      </c>
      <c r="G283" s="222"/>
      <c r="H283" s="223" t="s">
        <v>1</v>
      </c>
      <c r="I283" s="225"/>
      <c r="J283" s="222"/>
      <c r="K283" s="222"/>
      <c r="L283" s="226"/>
      <c r="M283" s="227"/>
      <c r="N283" s="228"/>
      <c r="O283" s="228"/>
      <c r="P283" s="228"/>
      <c r="Q283" s="228"/>
      <c r="R283" s="228"/>
      <c r="S283" s="228"/>
      <c r="T283" s="229"/>
      <c r="AT283" s="230" t="s">
        <v>154</v>
      </c>
      <c r="AU283" s="230" t="s">
        <v>89</v>
      </c>
      <c r="AV283" s="15" t="s">
        <v>87</v>
      </c>
      <c r="AW283" s="15" t="s">
        <v>35</v>
      </c>
      <c r="AX283" s="15" t="s">
        <v>79</v>
      </c>
      <c r="AY283" s="230" t="s">
        <v>145</v>
      </c>
    </row>
    <row r="284" spans="1:65" s="15" customFormat="1">
      <c r="B284" s="221"/>
      <c r="C284" s="222"/>
      <c r="D284" s="200" t="s">
        <v>154</v>
      </c>
      <c r="E284" s="223" t="s">
        <v>1</v>
      </c>
      <c r="F284" s="224" t="s">
        <v>218</v>
      </c>
      <c r="G284" s="222"/>
      <c r="H284" s="223" t="s">
        <v>1</v>
      </c>
      <c r="I284" s="225"/>
      <c r="J284" s="222"/>
      <c r="K284" s="222"/>
      <c r="L284" s="226"/>
      <c r="M284" s="227"/>
      <c r="N284" s="228"/>
      <c r="O284" s="228"/>
      <c r="P284" s="228"/>
      <c r="Q284" s="228"/>
      <c r="R284" s="228"/>
      <c r="S284" s="228"/>
      <c r="T284" s="229"/>
      <c r="AT284" s="230" t="s">
        <v>154</v>
      </c>
      <c r="AU284" s="230" t="s">
        <v>89</v>
      </c>
      <c r="AV284" s="15" t="s">
        <v>87</v>
      </c>
      <c r="AW284" s="15" t="s">
        <v>35</v>
      </c>
      <c r="AX284" s="15" t="s">
        <v>79</v>
      </c>
      <c r="AY284" s="230" t="s">
        <v>145</v>
      </c>
    </row>
    <row r="285" spans="1:65" s="13" customFormat="1">
      <c r="B285" s="198"/>
      <c r="C285" s="199"/>
      <c r="D285" s="200" t="s">
        <v>154</v>
      </c>
      <c r="E285" s="201" t="s">
        <v>1</v>
      </c>
      <c r="F285" s="202" t="s">
        <v>220</v>
      </c>
      <c r="G285" s="199"/>
      <c r="H285" s="203">
        <v>427</v>
      </c>
      <c r="I285" s="204"/>
      <c r="J285" s="199"/>
      <c r="K285" s="199"/>
      <c r="L285" s="205"/>
      <c r="M285" s="206"/>
      <c r="N285" s="207"/>
      <c r="O285" s="207"/>
      <c r="P285" s="207"/>
      <c r="Q285" s="207"/>
      <c r="R285" s="207"/>
      <c r="S285" s="207"/>
      <c r="T285" s="208"/>
      <c r="AT285" s="209" t="s">
        <v>154</v>
      </c>
      <c r="AU285" s="209" t="s">
        <v>89</v>
      </c>
      <c r="AV285" s="13" t="s">
        <v>89</v>
      </c>
      <c r="AW285" s="13" t="s">
        <v>35</v>
      </c>
      <c r="AX285" s="13" t="s">
        <v>79</v>
      </c>
      <c r="AY285" s="209" t="s">
        <v>145</v>
      </c>
    </row>
    <row r="286" spans="1:65" s="13" customFormat="1">
      <c r="B286" s="198"/>
      <c r="C286" s="199"/>
      <c r="D286" s="200" t="s">
        <v>154</v>
      </c>
      <c r="E286" s="201" t="s">
        <v>1</v>
      </c>
      <c r="F286" s="202" t="s">
        <v>221</v>
      </c>
      <c r="G286" s="199"/>
      <c r="H286" s="203">
        <v>-3.3119999999999998</v>
      </c>
      <c r="I286" s="204"/>
      <c r="J286" s="199"/>
      <c r="K286" s="199"/>
      <c r="L286" s="205"/>
      <c r="M286" s="206"/>
      <c r="N286" s="207"/>
      <c r="O286" s="207"/>
      <c r="P286" s="207"/>
      <c r="Q286" s="207"/>
      <c r="R286" s="207"/>
      <c r="S286" s="207"/>
      <c r="T286" s="208"/>
      <c r="AT286" s="209" t="s">
        <v>154</v>
      </c>
      <c r="AU286" s="209" t="s">
        <v>89</v>
      </c>
      <c r="AV286" s="13" t="s">
        <v>89</v>
      </c>
      <c r="AW286" s="13" t="s">
        <v>35</v>
      </c>
      <c r="AX286" s="13" t="s">
        <v>79</v>
      </c>
      <c r="AY286" s="209" t="s">
        <v>145</v>
      </c>
    </row>
    <row r="287" spans="1:65" s="15" customFormat="1">
      <c r="B287" s="221"/>
      <c r="C287" s="222"/>
      <c r="D287" s="200" t="s">
        <v>154</v>
      </c>
      <c r="E287" s="223" t="s">
        <v>1</v>
      </c>
      <c r="F287" s="224" t="s">
        <v>222</v>
      </c>
      <c r="G287" s="222"/>
      <c r="H287" s="223" t="s">
        <v>1</v>
      </c>
      <c r="I287" s="225"/>
      <c r="J287" s="222"/>
      <c r="K287" s="222"/>
      <c r="L287" s="226"/>
      <c r="M287" s="227"/>
      <c r="N287" s="228"/>
      <c r="O287" s="228"/>
      <c r="P287" s="228"/>
      <c r="Q287" s="228"/>
      <c r="R287" s="228"/>
      <c r="S287" s="228"/>
      <c r="T287" s="229"/>
      <c r="AT287" s="230" t="s">
        <v>154</v>
      </c>
      <c r="AU287" s="230" t="s">
        <v>89</v>
      </c>
      <c r="AV287" s="15" t="s">
        <v>87</v>
      </c>
      <c r="AW287" s="15" t="s">
        <v>35</v>
      </c>
      <c r="AX287" s="15" t="s">
        <v>79</v>
      </c>
      <c r="AY287" s="230" t="s">
        <v>145</v>
      </c>
    </row>
    <row r="288" spans="1:65" s="15" customFormat="1">
      <c r="B288" s="221"/>
      <c r="C288" s="222"/>
      <c r="D288" s="200" t="s">
        <v>154</v>
      </c>
      <c r="E288" s="223" t="s">
        <v>1</v>
      </c>
      <c r="F288" s="224" t="s">
        <v>218</v>
      </c>
      <c r="G288" s="222"/>
      <c r="H288" s="223" t="s">
        <v>1</v>
      </c>
      <c r="I288" s="225"/>
      <c r="J288" s="222"/>
      <c r="K288" s="222"/>
      <c r="L288" s="226"/>
      <c r="M288" s="227"/>
      <c r="N288" s="228"/>
      <c r="O288" s="228"/>
      <c r="P288" s="228"/>
      <c r="Q288" s="228"/>
      <c r="R288" s="228"/>
      <c r="S288" s="228"/>
      <c r="T288" s="229"/>
      <c r="AT288" s="230" t="s">
        <v>154</v>
      </c>
      <c r="AU288" s="230" t="s">
        <v>89</v>
      </c>
      <c r="AV288" s="15" t="s">
        <v>87</v>
      </c>
      <c r="AW288" s="15" t="s">
        <v>35</v>
      </c>
      <c r="AX288" s="15" t="s">
        <v>79</v>
      </c>
      <c r="AY288" s="230" t="s">
        <v>145</v>
      </c>
    </row>
    <row r="289" spans="2:51" s="13" customFormat="1">
      <c r="B289" s="198"/>
      <c r="C289" s="199"/>
      <c r="D289" s="200" t="s">
        <v>154</v>
      </c>
      <c r="E289" s="201" t="s">
        <v>1</v>
      </c>
      <c r="F289" s="202" t="s">
        <v>224</v>
      </c>
      <c r="G289" s="199"/>
      <c r="H289" s="203">
        <v>77</v>
      </c>
      <c r="I289" s="204"/>
      <c r="J289" s="199"/>
      <c r="K289" s="199"/>
      <c r="L289" s="205"/>
      <c r="M289" s="206"/>
      <c r="N289" s="207"/>
      <c r="O289" s="207"/>
      <c r="P289" s="207"/>
      <c r="Q289" s="207"/>
      <c r="R289" s="207"/>
      <c r="S289" s="207"/>
      <c r="T289" s="208"/>
      <c r="AT289" s="209" t="s">
        <v>154</v>
      </c>
      <c r="AU289" s="209" t="s">
        <v>89</v>
      </c>
      <c r="AV289" s="13" t="s">
        <v>89</v>
      </c>
      <c r="AW289" s="13" t="s">
        <v>35</v>
      </c>
      <c r="AX289" s="13" t="s">
        <v>79</v>
      </c>
      <c r="AY289" s="209" t="s">
        <v>145</v>
      </c>
    </row>
    <row r="290" spans="2:51" s="15" customFormat="1">
      <c r="B290" s="221"/>
      <c r="C290" s="222"/>
      <c r="D290" s="200" t="s">
        <v>154</v>
      </c>
      <c r="E290" s="223" t="s">
        <v>1</v>
      </c>
      <c r="F290" s="224" t="s">
        <v>225</v>
      </c>
      <c r="G290" s="222"/>
      <c r="H290" s="223" t="s">
        <v>1</v>
      </c>
      <c r="I290" s="225"/>
      <c r="J290" s="222"/>
      <c r="K290" s="222"/>
      <c r="L290" s="226"/>
      <c r="M290" s="227"/>
      <c r="N290" s="228"/>
      <c r="O290" s="228"/>
      <c r="P290" s="228"/>
      <c r="Q290" s="228"/>
      <c r="R290" s="228"/>
      <c r="S290" s="228"/>
      <c r="T290" s="229"/>
      <c r="AT290" s="230" t="s">
        <v>154</v>
      </c>
      <c r="AU290" s="230" t="s">
        <v>89</v>
      </c>
      <c r="AV290" s="15" t="s">
        <v>87</v>
      </c>
      <c r="AW290" s="15" t="s">
        <v>35</v>
      </c>
      <c r="AX290" s="15" t="s">
        <v>79</v>
      </c>
      <c r="AY290" s="230" t="s">
        <v>145</v>
      </c>
    </row>
    <row r="291" spans="2:51" s="15" customFormat="1">
      <c r="B291" s="221"/>
      <c r="C291" s="222"/>
      <c r="D291" s="200" t="s">
        <v>154</v>
      </c>
      <c r="E291" s="223" t="s">
        <v>1</v>
      </c>
      <c r="F291" s="224" t="s">
        <v>218</v>
      </c>
      <c r="G291" s="222"/>
      <c r="H291" s="223" t="s">
        <v>1</v>
      </c>
      <c r="I291" s="225"/>
      <c r="J291" s="222"/>
      <c r="K291" s="222"/>
      <c r="L291" s="226"/>
      <c r="M291" s="227"/>
      <c r="N291" s="228"/>
      <c r="O291" s="228"/>
      <c r="P291" s="228"/>
      <c r="Q291" s="228"/>
      <c r="R291" s="228"/>
      <c r="S291" s="228"/>
      <c r="T291" s="229"/>
      <c r="AT291" s="230" t="s">
        <v>154</v>
      </c>
      <c r="AU291" s="230" t="s">
        <v>89</v>
      </c>
      <c r="AV291" s="15" t="s">
        <v>87</v>
      </c>
      <c r="AW291" s="15" t="s">
        <v>35</v>
      </c>
      <c r="AX291" s="15" t="s">
        <v>79</v>
      </c>
      <c r="AY291" s="230" t="s">
        <v>145</v>
      </c>
    </row>
    <row r="292" spans="2:51" s="13" customFormat="1">
      <c r="B292" s="198"/>
      <c r="C292" s="199"/>
      <c r="D292" s="200" t="s">
        <v>154</v>
      </c>
      <c r="E292" s="201" t="s">
        <v>1</v>
      </c>
      <c r="F292" s="202" t="s">
        <v>226</v>
      </c>
      <c r="G292" s="199"/>
      <c r="H292" s="203">
        <v>137</v>
      </c>
      <c r="I292" s="204"/>
      <c r="J292" s="199"/>
      <c r="K292" s="199"/>
      <c r="L292" s="205"/>
      <c r="M292" s="206"/>
      <c r="N292" s="207"/>
      <c r="O292" s="207"/>
      <c r="P292" s="207"/>
      <c r="Q292" s="207"/>
      <c r="R292" s="207"/>
      <c r="S292" s="207"/>
      <c r="T292" s="208"/>
      <c r="AT292" s="209" t="s">
        <v>154</v>
      </c>
      <c r="AU292" s="209" t="s">
        <v>89</v>
      </c>
      <c r="AV292" s="13" t="s">
        <v>89</v>
      </c>
      <c r="AW292" s="13" t="s">
        <v>35</v>
      </c>
      <c r="AX292" s="13" t="s">
        <v>79</v>
      </c>
      <c r="AY292" s="209" t="s">
        <v>145</v>
      </c>
    </row>
    <row r="293" spans="2:51" s="13" customFormat="1">
      <c r="B293" s="198"/>
      <c r="C293" s="199"/>
      <c r="D293" s="200" t="s">
        <v>154</v>
      </c>
      <c r="E293" s="201" t="s">
        <v>1</v>
      </c>
      <c r="F293" s="202" t="s">
        <v>227</v>
      </c>
      <c r="G293" s="199"/>
      <c r="H293" s="203">
        <v>-32.76</v>
      </c>
      <c r="I293" s="204"/>
      <c r="J293" s="199"/>
      <c r="K293" s="199"/>
      <c r="L293" s="205"/>
      <c r="M293" s="206"/>
      <c r="N293" s="207"/>
      <c r="O293" s="207"/>
      <c r="P293" s="207"/>
      <c r="Q293" s="207"/>
      <c r="R293" s="207"/>
      <c r="S293" s="207"/>
      <c r="T293" s="208"/>
      <c r="AT293" s="209" t="s">
        <v>154</v>
      </c>
      <c r="AU293" s="209" t="s">
        <v>89</v>
      </c>
      <c r="AV293" s="13" t="s">
        <v>89</v>
      </c>
      <c r="AW293" s="13" t="s">
        <v>35</v>
      </c>
      <c r="AX293" s="13" t="s">
        <v>79</v>
      </c>
      <c r="AY293" s="209" t="s">
        <v>145</v>
      </c>
    </row>
    <row r="294" spans="2:51" s="13" customFormat="1">
      <c r="B294" s="198"/>
      <c r="C294" s="199"/>
      <c r="D294" s="200" t="s">
        <v>154</v>
      </c>
      <c r="E294" s="201" t="s">
        <v>1</v>
      </c>
      <c r="F294" s="202" t="s">
        <v>228</v>
      </c>
      <c r="G294" s="199"/>
      <c r="H294" s="203">
        <v>-4.7300000000000004</v>
      </c>
      <c r="I294" s="204"/>
      <c r="J294" s="199"/>
      <c r="K294" s="199"/>
      <c r="L294" s="205"/>
      <c r="M294" s="206"/>
      <c r="N294" s="207"/>
      <c r="O294" s="207"/>
      <c r="P294" s="207"/>
      <c r="Q294" s="207"/>
      <c r="R294" s="207"/>
      <c r="S294" s="207"/>
      <c r="T294" s="208"/>
      <c r="AT294" s="209" t="s">
        <v>154</v>
      </c>
      <c r="AU294" s="209" t="s">
        <v>89</v>
      </c>
      <c r="AV294" s="13" t="s">
        <v>89</v>
      </c>
      <c r="AW294" s="13" t="s">
        <v>35</v>
      </c>
      <c r="AX294" s="13" t="s">
        <v>79</v>
      </c>
      <c r="AY294" s="209" t="s">
        <v>145</v>
      </c>
    </row>
    <row r="295" spans="2:51" s="13" customFormat="1">
      <c r="B295" s="198"/>
      <c r="C295" s="199"/>
      <c r="D295" s="200" t="s">
        <v>154</v>
      </c>
      <c r="E295" s="201" t="s">
        <v>1</v>
      </c>
      <c r="F295" s="202" t="s">
        <v>229</v>
      </c>
      <c r="G295" s="199"/>
      <c r="H295" s="203">
        <v>-1.08</v>
      </c>
      <c r="I295" s="204"/>
      <c r="J295" s="199"/>
      <c r="K295" s="199"/>
      <c r="L295" s="205"/>
      <c r="M295" s="206"/>
      <c r="N295" s="207"/>
      <c r="O295" s="207"/>
      <c r="P295" s="207"/>
      <c r="Q295" s="207"/>
      <c r="R295" s="207"/>
      <c r="S295" s="207"/>
      <c r="T295" s="208"/>
      <c r="AT295" s="209" t="s">
        <v>154</v>
      </c>
      <c r="AU295" s="209" t="s">
        <v>89</v>
      </c>
      <c r="AV295" s="13" t="s">
        <v>89</v>
      </c>
      <c r="AW295" s="13" t="s">
        <v>35</v>
      </c>
      <c r="AX295" s="13" t="s">
        <v>79</v>
      </c>
      <c r="AY295" s="209" t="s">
        <v>145</v>
      </c>
    </row>
    <row r="296" spans="2:51" s="13" customFormat="1">
      <c r="B296" s="198"/>
      <c r="C296" s="199"/>
      <c r="D296" s="200" t="s">
        <v>154</v>
      </c>
      <c r="E296" s="201" t="s">
        <v>1</v>
      </c>
      <c r="F296" s="202" t="s">
        <v>230</v>
      </c>
      <c r="G296" s="199"/>
      <c r="H296" s="203">
        <v>-0.72</v>
      </c>
      <c r="I296" s="204"/>
      <c r="J296" s="199"/>
      <c r="K296" s="199"/>
      <c r="L296" s="205"/>
      <c r="M296" s="206"/>
      <c r="N296" s="207"/>
      <c r="O296" s="207"/>
      <c r="P296" s="207"/>
      <c r="Q296" s="207"/>
      <c r="R296" s="207"/>
      <c r="S296" s="207"/>
      <c r="T296" s="208"/>
      <c r="AT296" s="209" t="s">
        <v>154</v>
      </c>
      <c r="AU296" s="209" t="s">
        <v>89</v>
      </c>
      <c r="AV296" s="13" t="s">
        <v>89</v>
      </c>
      <c r="AW296" s="13" t="s">
        <v>35</v>
      </c>
      <c r="AX296" s="13" t="s">
        <v>79</v>
      </c>
      <c r="AY296" s="209" t="s">
        <v>145</v>
      </c>
    </row>
    <row r="297" spans="2:51" s="15" customFormat="1">
      <c r="B297" s="221"/>
      <c r="C297" s="222"/>
      <c r="D297" s="200" t="s">
        <v>154</v>
      </c>
      <c r="E297" s="223" t="s">
        <v>1</v>
      </c>
      <c r="F297" s="224" t="s">
        <v>245</v>
      </c>
      <c r="G297" s="222"/>
      <c r="H297" s="223" t="s">
        <v>1</v>
      </c>
      <c r="I297" s="225"/>
      <c r="J297" s="222"/>
      <c r="K297" s="222"/>
      <c r="L297" s="226"/>
      <c r="M297" s="227"/>
      <c r="N297" s="228"/>
      <c r="O297" s="228"/>
      <c r="P297" s="228"/>
      <c r="Q297" s="228"/>
      <c r="R297" s="228"/>
      <c r="S297" s="228"/>
      <c r="T297" s="229"/>
      <c r="AT297" s="230" t="s">
        <v>154</v>
      </c>
      <c r="AU297" s="230" t="s">
        <v>89</v>
      </c>
      <c r="AV297" s="15" t="s">
        <v>87</v>
      </c>
      <c r="AW297" s="15" t="s">
        <v>35</v>
      </c>
      <c r="AX297" s="15" t="s">
        <v>79</v>
      </c>
      <c r="AY297" s="230" t="s">
        <v>145</v>
      </c>
    </row>
    <row r="298" spans="2:51" s="13" customFormat="1">
      <c r="B298" s="198"/>
      <c r="C298" s="199"/>
      <c r="D298" s="200" t="s">
        <v>154</v>
      </c>
      <c r="E298" s="201" t="s">
        <v>1</v>
      </c>
      <c r="F298" s="202" t="s">
        <v>246</v>
      </c>
      <c r="G298" s="199"/>
      <c r="H298" s="203">
        <v>238.8</v>
      </c>
      <c r="I298" s="204"/>
      <c r="J298" s="199"/>
      <c r="K298" s="199"/>
      <c r="L298" s="205"/>
      <c r="M298" s="206"/>
      <c r="N298" s="207"/>
      <c r="O298" s="207"/>
      <c r="P298" s="207"/>
      <c r="Q298" s="207"/>
      <c r="R298" s="207"/>
      <c r="S298" s="207"/>
      <c r="T298" s="208"/>
      <c r="AT298" s="209" t="s">
        <v>154</v>
      </c>
      <c r="AU298" s="209" t="s">
        <v>89</v>
      </c>
      <c r="AV298" s="13" t="s">
        <v>89</v>
      </c>
      <c r="AW298" s="13" t="s">
        <v>35</v>
      </c>
      <c r="AX298" s="13" t="s">
        <v>79</v>
      </c>
      <c r="AY298" s="209" t="s">
        <v>145</v>
      </c>
    </row>
    <row r="299" spans="2:51" s="13" customFormat="1">
      <c r="B299" s="198"/>
      <c r="C299" s="199"/>
      <c r="D299" s="200" t="s">
        <v>154</v>
      </c>
      <c r="E299" s="201" t="s">
        <v>1</v>
      </c>
      <c r="F299" s="202" t="s">
        <v>247</v>
      </c>
      <c r="G299" s="199"/>
      <c r="H299" s="203">
        <v>-63</v>
      </c>
      <c r="I299" s="204"/>
      <c r="J299" s="199"/>
      <c r="K299" s="199"/>
      <c r="L299" s="205"/>
      <c r="M299" s="206"/>
      <c r="N299" s="207"/>
      <c r="O299" s="207"/>
      <c r="P299" s="207"/>
      <c r="Q299" s="207"/>
      <c r="R299" s="207"/>
      <c r="S299" s="207"/>
      <c r="T299" s="208"/>
      <c r="AT299" s="209" t="s">
        <v>154</v>
      </c>
      <c r="AU299" s="209" t="s">
        <v>89</v>
      </c>
      <c r="AV299" s="13" t="s">
        <v>89</v>
      </c>
      <c r="AW299" s="13" t="s">
        <v>35</v>
      </c>
      <c r="AX299" s="13" t="s">
        <v>79</v>
      </c>
      <c r="AY299" s="209" t="s">
        <v>145</v>
      </c>
    </row>
    <row r="300" spans="2:51" s="13" customFormat="1">
      <c r="B300" s="198"/>
      <c r="C300" s="199"/>
      <c r="D300" s="200" t="s">
        <v>154</v>
      </c>
      <c r="E300" s="201" t="s">
        <v>1</v>
      </c>
      <c r="F300" s="202" t="s">
        <v>248</v>
      </c>
      <c r="G300" s="199"/>
      <c r="H300" s="203">
        <v>-1.8180000000000001</v>
      </c>
      <c r="I300" s="204"/>
      <c r="J300" s="199"/>
      <c r="K300" s="199"/>
      <c r="L300" s="205"/>
      <c r="M300" s="206"/>
      <c r="N300" s="207"/>
      <c r="O300" s="207"/>
      <c r="P300" s="207"/>
      <c r="Q300" s="207"/>
      <c r="R300" s="207"/>
      <c r="S300" s="207"/>
      <c r="T300" s="208"/>
      <c r="AT300" s="209" t="s">
        <v>154</v>
      </c>
      <c r="AU300" s="209" t="s">
        <v>89</v>
      </c>
      <c r="AV300" s="13" t="s">
        <v>89</v>
      </c>
      <c r="AW300" s="13" t="s">
        <v>35</v>
      </c>
      <c r="AX300" s="13" t="s">
        <v>79</v>
      </c>
      <c r="AY300" s="209" t="s">
        <v>145</v>
      </c>
    </row>
    <row r="301" spans="2:51" s="15" customFormat="1">
      <c r="B301" s="221"/>
      <c r="C301" s="222"/>
      <c r="D301" s="200" t="s">
        <v>154</v>
      </c>
      <c r="E301" s="223" t="s">
        <v>1</v>
      </c>
      <c r="F301" s="224" t="s">
        <v>250</v>
      </c>
      <c r="G301" s="222"/>
      <c r="H301" s="223" t="s">
        <v>1</v>
      </c>
      <c r="I301" s="225"/>
      <c r="J301" s="222"/>
      <c r="K301" s="222"/>
      <c r="L301" s="226"/>
      <c r="M301" s="227"/>
      <c r="N301" s="228"/>
      <c r="O301" s="228"/>
      <c r="P301" s="228"/>
      <c r="Q301" s="228"/>
      <c r="R301" s="228"/>
      <c r="S301" s="228"/>
      <c r="T301" s="229"/>
      <c r="AT301" s="230" t="s">
        <v>154</v>
      </c>
      <c r="AU301" s="230" t="s">
        <v>89</v>
      </c>
      <c r="AV301" s="15" t="s">
        <v>87</v>
      </c>
      <c r="AW301" s="15" t="s">
        <v>35</v>
      </c>
      <c r="AX301" s="15" t="s">
        <v>79</v>
      </c>
      <c r="AY301" s="230" t="s">
        <v>145</v>
      </c>
    </row>
    <row r="302" spans="2:51" s="15" customFormat="1">
      <c r="B302" s="221"/>
      <c r="C302" s="222"/>
      <c r="D302" s="200" t="s">
        <v>154</v>
      </c>
      <c r="E302" s="223" t="s">
        <v>1</v>
      </c>
      <c r="F302" s="224" t="s">
        <v>245</v>
      </c>
      <c r="G302" s="222"/>
      <c r="H302" s="223" t="s">
        <v>1</v>
      </c>
      <c r="I302" s="225"/>
      <c r="J302" s="222"/>
      <c r="K302" s="222"/>
      <c r="L302" s="226"/>
      <c r="M302" s="227"/>
      <c r="N302" s="228"/>
      <c r="O302" s="228"/>
      <c r="P302" s="228"/>
      <c r="Q302" s="228"/>
      <c r="R302" s="228"/>
      <c r="S302" s="228"/>
      <c r="T302" s="229"/>
      <c r="AT302" s="230" t="s">
        <v>154</v>
      </c>
      <c r="AU302" s="230" t="s">
        <v>89</v>
      </c>
      <c r="AV302" s="15" t="s">
        <v>87</v>
      </c>
      <c r="AW302" s="15" t="s">
        <v>35</v>
      </c>
      <c r="AX302" s="15" t="s">
        <v>79</v>
      </c>
      <c r="AY302" s="230" t="s">
        <v>145</v>
      </c>
    </row>
    <row r="303" spans="2:51" s="13" customFormat="1">
      <c r="B303" s="198"/>
      <c r="C303" s="199"/>
      <c r="D303" s="200" t="s">
        <v>154</v>
      </c>
      <c r="E303" s="201" t="s">
        <v>1</v>
      </c>
      <c r="F303" s="202" t="s">
        <v>251</v>
      </c>
      <c r="G303" s="199"/>
      <c r="H303" s="203">
        <v>147</v>
      </c>
      <c r="I303" s="204"/>
      <c r="J303" s="199"/>
      <c r="K303" s="199"/>
      <c r="L303" s="205"/>
      <c r="M303" s="206"/>
      <c r="N303" s="207"/>
      <c r="O303" s="207"/>
      <c r="P303" s="207"/>
      <c r="Q303" s="207"/>
      <c r="R303" s="207"/>
      <c r="S303" s="207"/>
      <c r="T303" s="208"/>
      <c r="AT303" s="209" t="s">
        <v>154</v>
      </c>
      <c r="AU303" s="209" t="s">
        <v>89</v>
      </c>
      <c r="AV303" s="13" t="s">
        <v>89</v>
      </c>
      <c r="AW303" s="13" t="s">
        <v>35</v>
      </c>
      <c r="AX303" s="13" t="s">
        <v>79</v>
      </c>
      <c r="AY303" s="209" t="s">
        <v>145</v>
      </c>
    </row>
    <row r="304" spans="2:51" s="13" customFormat="1">
      <c r="B304" s="198"/>
      <c r="C304" s="199"/>
      <c r="D304" s="200" t="s">
        <v>154</v>
      </c>
      <c r="E304" s="201" t="s">
        <v>1</v>
      </c>
      <c r="F304" s="202" t="s">
        <v>252</v>
      </c>
      <c r="G304" s="199"/>
      <c r="H304" s="203">
        <v>-22.68</v>
      </c>
      <c r="I304" s="204"/>
      <c r="J304" s="199"/>
      <c r="K304" s="199"/>
      <c r="L304" s="205"/>
      <c r="M304" s="206"/>
      <c r="N304" s="207"/>
      <c r="O304" s="207"/>
      <c r="P304" s="207"/>
      <c r="Q304" s="207"/>
      <c r="R304" s="207"/>
      <c r="S304" s="207"/>
      <c r="T304" s="208"/>
      <c r="AT304" s="209" t="s">
        <v>154</v>
      </c>
      <c r="AU304" s="209" t="s">
        <v>89</v>
      </c>
      <c r="AV304" s="13" t="s">
        <v>89</v>
      </c>
      <c r="AW304" s="13" t="s">
        <v>35</v>
      </c>
      <c r="AX304" s="13" t="s">
        <v>79</v>
      </c>
      <c r="AY304" s="209" t="s">
        <v>145</v>
      </c>
    </row>
    <row r="305" spans="2:51" s="13" customFormat="1">
      <c r="B305" s="198"/>
      <c r="C305" s="199"/>
      <c r="D305" s="200" t="s">
        <v>154</v>
      </c>
      <c r="E305" s="201" t="s">
        <v>1</v>
      </c>
      <c r="F305" s="202" t="s">
        <v>253</v>
      </c>
      <c r="G305" s="199"/>
      <c r="H305" s="203">
        <v>-2.16</v>
      </c>
      <c r="I305" s="204"/>
      <c r="J305" s="199"/>
      <c r="K305" s="199"/>
      <c r="L305" s="205"/>
      <c r="M305" s="206"/>
      <c r="N305" s="207"/>
      <c r="O305" s="207"/>
      <c r="P305" s="207"/>
      <c r="Q305" s="207"/>
      <c r="R305" s="207"/>
      <c r="S305" s="207"/>
      <c r="T305" s="208"/>
      <c r="AT305" s="209" t="s">
        <v>154</v>
      </c>
      <c r="AU305" s="209" t="s">
        <v>89</v>
      </c>
      <c r="AV305" s="13" t="s">
        <v>89</v>
      </c>
      <c r="AW305" s="13" t="s">
        <v>35</v>
      </c>
      <c r="AX305" s="13" t="s">
        <v>79</v>
      </c>
      <c r="AY305" s="209" t="s">
        <v>145</v>
      </c>
    </row>
    <row r="306" spans="2:51" s="15" customFormat="1">
      <c r="B306" s="221"/>
      <c r="C306" s="222"/>
      <c r="D306" s="200" t="s">
        <v>154</v>
      </c>
      <c r="E306" s="223" t="s">
        <v>1</v>
      </c>
      <c r="F306" s="224" t="s">
        <v>245</v>
      </c>
      <c r="G306" s="222"/>
      <c r="H306" s="223" t="s">
        <v>1</v>
      </c>
      <c r="I306" s="225"/>
      <c r="J306" s="222"/>
      <c r="K306" s="222"/>
      <c r="L306" s="226"/>
      <c r="M306" s="227"/>
      <c r="N306" s="228"/>
      <c r="O306" s="228"/>
      <c r="P306" s="228"/>
      <c r="Q306" s="228"/>
      <c r="R306" s="228"/>
      <c r="S306" s="228"/>
      <c r="T306" s="229"/>
      <c r="AT306" s="230" t="s">
        <v>154</v>
      </c>
      <c r="AU306" s="230" t="s">
        <v>89</v>
      </c>
      <c r="AV306" s="15" t="s">
        <v>87</v>
      </c>
      <c r="AW306" s="15" t="s">
        <v>35</v>
      </c>
      <c r="AX306" s="15" t="s">
        <v>79</v>
      </c>
      <c r="AY306" s="230" t="s">
        <v>145</v>
      </c>
    </row>
    <row r="307" spans="2:51" s="13" customFormat="1">
      <c r="B307" s="198"/>
      <c r="C307" s="199"/>
      <c r="D307" s="200" t="s">
        <v>154</v>
      </c>
      <c r="E307" s="201" t="s">
        <v>1</v>
      </c>
      <c r="F307" s="202" t="s">
        <v>255</v>
      </c>
      <c r="G307" s="199"/>
      <c r="H307" s="203">
        <v>48</v>
      </c>
      <c r="I307" s="204"/>
      <c r="J307" s="199"/>
      <c r="K307" s="199"/>
      <c r="L307" s="205"/>
      <c r="M307" s="206"/>
      <c r="N307" s="207"/>
      <c r="O307" s="207"/>
      <c r="P307" s="207"/>
      <c r="Q307" s="207"/>
      <c r="R307" s="207"/>
      <c r="S307" s="207"/>
      <c r="T307" s="208"/>
      <c r="AT307" s="209" t="s">
        <v>154</v>
      </c>
      <c r="AU307" s="209" t="s">
        <v>89</v>
      </c>
      <c r="AV307" s="13" t="s">
        <v>89</v>
      </c>
      <c r="AW307" s="13" t="s">
        <v>35</v>
      </c>
      <c r="AX307" s="13" t="s">
        <v>79</v>
      </c>
      <c r="AY307" s="209" t="s">
        <v>145</v>
      </c>
    </row>
    <row r="308" spans="2:51" s="15" customFormat="1">
      <c r="B308" s="221"/>
      <c r="C308" s="222"/>
      <c r="D308" s="200" t="s">
        <v>154</v>
      </c>
      <c r="E308" s="223" t="s">
        <v>1</v>
      </c>
      <c r="F308" s="224" t="s">
        <v>268</v>
      </c>
      <c r="G308" s="222"/>
      <c r="H308" s="223" t="s">
        <v>1</v>
      </c>
      <c r="I308" s="225"/>
      <c r="J308" s="222"/>
      <c r="K308" s="222"/>
      <c r="L308" s="226"/>
      <c r="M308" s="227"/>
      <c r="N308" s="228"/>
      <c r="O308" s="228"/>
      <c r="P308" s="228"/>
      <c r="Q308" s="228"/>
      <c r="R308" s="228"/>
      <c r="S308" s="228"/>
      <c r="T308" s="229"/>
      <c r="AT308" s="230" t="s">
        <v>154</v>
      </c>
      <c r="AU308" s="230" t="s">
        <v>89</v>
      </c>
      <c r="AV308" s="15" t="s">
        <v>87</v>
      </c>
      <c r="AW308" s="15" t="s">
        <v>35</v>
      </c>
      <c r="AX308" s="15" t="s">
        <v>79</v>
      </c>
      <c r="AY308" s="230" t="s">
        <v>145</v>
      </c>
    </row>
    <row r="309" spans="2:51" s="15" customFormat="1">
      <c r="B309" s="221"/>
      <c r="C309" s="222"/>
      <c r="D309" s="200" t="s">
        <v>154</v>
      </c>
      <c r="E309" s="223" t="s">
        <v>1</v>
      </c>
      <c r="F309" s="224" t="s">
        <v>234</v>
      </c>
      <c r="G309" s="222"/>
      <c r="H309" s="223" t="s">
        <v>1</v>
      </c>
      <c r="I309" s="225"/>
      <c r="J309" s="222"/>
      <c r="K309" s="222"/>
      <c r="L309" s="226"/>
      <c r="M309" s="227"/>
      <c r="N309" s="228"/>
      <c r="O309" s="228"/>
      <c r="P309" s="228"/>
      <c r="Q309" s="228"/>
      <c r="R309" s="228"/>
      <c r="S309" s="228"/>
      <c r="T309" s="229"/>
      <c r="AT309" s="230" t="s">
        <v>154</v>
      </c>
      <c r="AU309" s="230" t="s">
        <v>89</v>
      </c>
      <c r="AV309" s="15" t="s">
        <v>87</v>
      </c>
      <c r="AW309" s="15" t="s">
        <v>35</v>
      </c>
      <c r="AX309" s="15" t="s">
        <v>79</v>
      </c>
      <c r="AY309" s="230" t="s">
        <v>145</v>
      </c>
    </row>
    <row r="310" spans="2:51" s="13" customFormat="1">
      <c r="B310" s="198"/>
      <c r="C310" s="199"/>
      <c r="D310" s="200" t="s">
        <v>154</v>
      </c>
      <c r="E310" s="201" t="s">
        <v>1</v>
      </c>
      <c r="F310" s="202" t="s">
        <v>269</v>
      </c>
      <c r="G310" s="199"/>
      <c r="H310" s="203">
        <v>46.17</v>
      </c>
      <c r="I310" s="204"/>
      <c r="J310" s="199"/>
      <c r="K310" s="199"/>
      <c r="L310" s="205"/>
      <c r="M310" s="206"/>
      <c r="N310" s="207"/>
      <c r="O310" s="207"/>
      <c r="P310" s="207"/>
      <c r="Q310" s="207"/>
      <c r="R310" s="207"/>
      <c r="S310" s="207"/>
      <c r="T310" s="208"/>
      <c r="AT310" s="209" t="s">
        <v>154</v>
      </c>
      <c r="AU310" s="209" t="s">
        <v>89</v>
      </c>
      <c r="AV310" s="13" t="s">
        <v>89</v>
      </c>
      <c r="AW310" s="13" t="s">
        <v>35</v>
      </c>
      <c r="AX310" s="13" t="s">
        <v>79</v>
      </c>
      <c r="AY310" s="209" t="s">
        <v>145</v>
      </c>
    </row>
    <row r="311" spans="2:51" s="15" customFormat="1">
      <c r="B311" s="221"/>
      <c r="C311" s="222"/>
      <c r="D311" s="200" t="s">
        <v>154</v>
      </c>
      <c r="E311" s="223" t="s">
        <v>1</v>
      </c>
      <c r="F311" s="224" t="s">
        <v>217</v>
      </c>
      <c r="G311" s="222"/>
      <c r="H311" s="223" t="s">
        <v>1</v>
      </c>
      <c r="I311" s="225"/>
      <c r="J311" s="222"/>
      <c r="K311" s="222"/>
      <c r="L311" s="226"/>
      <c r="M311" s="227"/>
      <c r="N311" s="228"/>
      <c r="O311" s="228"/>
      <c r="P311" s="228"/>
      <c r="Q311" s="228"/>
      <c r="R311" s="228"/>
      <c r="S311" s="228"/>
      <c r="T311" s="229"/>
      <c r="AT311" s="230" t="s">
        <v>154</v>
      </c>
      <c r="AU311" s="230" t="s">
        <v>89</v>
      </c>
      <c r="AV311" s="15" t="s">
        <v>87</v>
      </c>
      <c r="AW311" s="15" t="s">
        <v>35</v>
      </c>
      <c r="AX311" s="15" t="s">
        <v>79</v>
      </c>
      <c r="AY311" s="230" t="s">
        <v>145</v>
      </c>
    </row>
    <row r="312" spans="2:51" s="13" customFormat="1">
      <c r="B312" s="198"/>
      <c r="C312" s="199"/>
      <c r="D312" s="200" t="s">
        <v>154</v>
      </c>
      <c r="E312" s="201" t="s">
        <v>1</v>
      </c>
      <c r="F312" s="202" t="s">
        <v>270</v>
      </c>
      <c r="G312" s="199"/>
      <c r="H312" s="203">
        <v>1.456</v>
      </c>
      <c r="I312" s="204"/>
      <c r="J312" s="199"/>
      <c r="K312" s="199"/>
      <c r="L312" s="205"/>
      <c r="M312" s="206"/>
      <c r="N312" s="207"/>
      <c r="O312" s="207"/>
      <c r="P312" s="207"/>
      <c r="Q312" s="207"/>
      <c r="R312" s="207"/>
      <c r="S312" s="207"/>
      <c r="T312" s="208"/>
      <c r="AT312" s="209" t="s">
        <v>154</v>
      </c>
      <c r="AU312" s="209" t="s">
        <v>89</v>
      </c>
      <c r="AV312" s="13" t="s">
        <v>89</v>
      </c>
      <c r="AW312" s="13" t="s">
        <v>35</v>
      </c>
      <c r="AX312" s="13" t="s">
        <v>79</v>
      </c>
      <c r="AY312" s="209" t="s">
        <v>145</v>
      </c>
    </row>
    <row r="313" spans="2:51" s="15" customFormat="1">
      <c r="B313" s="221"/>
      <c r="C313" s="222"/>
      <c r="D313" s="200" t="s">
        <v>154</v>
      </c>
      <c r="E313" s="223" t="s">
        <v>1</v>
      </c>
      <c r="F313" s="224" t="s">
        <v>222</v>
      </c>
      <c r="G313" s="222"/>
      <c r="H313" s="223" t="s">
        <v>1</v>
      </c>
      <c r="I313" s="225"/>
      <c r="J313" s="222"/>
      <c r="K313" s="222"/>
      <c r="L313" s="226"/>
      <c r="M313" s="227"/>
      <c r="N313" s="228"/>
      <c r="O313" s="228"/>
      <c r="P313" s="228"/>
      <c r="Q313" s="228"/>
      <c r="R313" s="228"/>
      <c r="S313" s="228"/>
      <c r="T313" s="229"/>
      <c r="AT313" s="230" t="s">
        <v>154</v>
      </c>
      <c r="AU313" s="230" t="s">
        <v>89</v>
      </c>
      <c r="AV313" s="15" t="s">
        <v>87</v>
      </c>
      <c r="AW313" s="15" t="s">
        <v>35</v>
      </c>
      <c r="AX313" s="15" t="s">
        <v>79</v>
      </c>
      <c r="AY313" s="230" t="s">
        <v>145</v>
      </c>
    </row>
    <row r="314" spans="2:51" s="13" customFormat="1">
      <c r="B314" s="198"/>
      <c r="C314" s="199"/>
      <c r="D314" s="200" t="s">
        <v>154</v>
      </c>
      <c r="E314" s="201" t="s">
        <v>1</v>
      </c>
      <c r="F314" s="202" t="s">
        <v>271</v>
      </c>
      <c r="G314" s="199"/>
      <c r="H314" s="203">
        <v>2.16</v>
      </c>
      <c r="I314" s="204"/>
      <c r="J314" s="199"/>
      <c r="K314" s="199"/>
      <c r="L314" s="205"/>
      <c r="M314" s="206"/>
      <c r="N314" s="207"/>
      <c r="O314" s="207"/>
      <c r="P314" s="207"/>
      <c r="Q314" s="207"/>
      <c r="R314" s="207"/>
      <c r="S314" s="207"/>
      <c r="T314" s="208"/>
      <c r="AT314" s="209" t="s">
        <v>154</v>
      </c>
      <c r="AU314" s="209" t="s">
        <v>89</v>
      </c>
      <c r="AV314" s="13" t="s">
        <v>89</v>
      </c>
      <c r="AW314" s="13" t="s">
        <v>35</v>
      </c>
      <c r="AX314" s="13" t="s">
        <v>79</v>
      </c>
      <c r="AY314" s="209" t="s">
        <v>145</v>
      </c>
    </row>
    <row r="315" spans="2:51" s="15" customFormat="1">
      <c r="B315" s="221"/>
      <c r="C315" s="222"/>
      <c r="D315" s="200" t="s">
        <v>154</v>
      </c>
      <c r="E315" s="223" t="s">
        <v>1</v>
      </c>
      <c r="F315" s="224" t="s">
        <v>225</v>
      </c>
      <c r="G315" s="222"/>
      <c r="H315" s="223" t="s">
        <v>1</v>
      </c>
      <c r="I315" s="225"/>
      <c r="J315" s="222"/>
      <c r="K315" s="222"/>
      <c r="L315" s="226"/>
      <c r="M315" s="227"/>
      <c r="N315" s="228"/>
      <c r="O315" s="228"/>
      <c r="P315" s="228"/>
      <c r="Q315" s="228"/>
      <c r="R315" s="228"/>
      <c r="S315" s="228"/>
      <c r="T315" s="229"/>
      <c r="AT315" s="230" t="s">
        <v>154</v>
      </c>
      <c r="AU315" s="230" t="s">
        <v>89</v>
      </c>
      <c r="AV315" s="15" t="s">
        <v>87</v>
      </c>
      <c r="AW315" s="15" t="s">
        <v>35</v>
      </c>
      <c r="AX315" s="15" t="s">
        <v>79</v>
      </c>
      <c r="AY315" s="230" t="s">
        <v>145</v>
      </c>
    </row>
    <row r="316" spans="2:51" s="13" customFormat="1">
      <c r="B316" s="198"/>
      <c r="C316" s="199"/>
      <c r="D316" s="200" t="s">
        <v>154</v>
      </c>
      <c r="E316" s="201" t="s">
        <v>1</v>
      </c>
      <c r="F316" s="202" t="s">
        <v>272</v>
      </c>
      <c r="G316" s="199"/>
      <c r="H316" s="203">
        <v>14.04</v>
      </c>
      <c r="I316" s="204"/>
      <c r="J316" s="199"/>
      <c r="K316" s="199"/>
      <c r="L316" s="205"/>
      <c r="M316" s="206"/>
      <c r="N316" s="207"/>
      <c r="O316" s="207"/>
      <c r="P316" s="207"/>
      <c r="Q316" s="207"/>
      <c r="R316" s="207"/>
      <c r="S316" s="207"/>
      <c r="T316" s="208"/>
      <c r="AT316" s="209" t="s">
        <v>154</v>
      </c>
      <c r="AU316" s="209" t="s">
        <v>89</v>
      </c>
      <c r="AV316" s="13" t="s">
        <v>89</v>
      </c>
      <c r="AW316" s="13" t="s">
        <v>35</v>
      </c>
      <c r="AX316" s="13" t="s">
        <v>79</v>
      </c>
      <c r="AY316" s="209" t="s">
        <v>145</v>
      </c>
    </row>
    <row r="317" spans="2:51" s="13" customFormat="1">
      <c r="B317" s="198"/>
      <c r="C317" s="199"/>
      <c r="D317" s="200" t="s">
        <v>154</v>
      </c>
      <c r="E317" s="201" t="s">
        <v>1</v>
      </c>
      <c r="F317" s="202" t="s">
        <v>273</v>
      </c>
      <c r="G317" s="199"/>
      <c r="H317" s="203">
        <v>22.68</v>
      </c>
      <c r="I317" s="204"/>
      <c r="J317" s="199"/>
      <c r="K317" s="199"/>
      <c r="L317" s="205"/>
      <c r="M317" s="206"/>
      <c r="N317" s="207"/>
      <c r="O317" s="207"/>
      <c r="P317" s="207"/>
      <c r="Q317" s="207"/>
      <c r="R317" s="207"/>
      <c r="S317" s="207"/>
      <c r="T317" s="208"/>
      <c r="AT317" s="209" t="s">
        <v>154</v>
      </c>
      <c r="AU317" s="209" t="s">
        <v>89</v>
      </c>
      <c r="AV317" s="13" t="s">
        <v>89</v>
      </c>
      <c r="AW317" s="13" t="s">
        <v>35</v>
      </c>
      <c r="AX317" s="13" t="s">
        <v>79</v>
      </c>
      <c r="AY317" s="209" t="s">
        <v>145</v>
      </c>
    </row>
    <row r="318" spans="2:51" s="13" customFormat="1">
      <c r="B318" s="198"/>
      <c r="C318" s="199"/>
      <c r="D318" s="200" t="s">
        <v>154</v>
      </c>
      <c r="E318" s="201" t="s">
        <v>1</v>
      </c>
      <c r="F318" s="202" t="s">
        <v>274</v>
      </c>
      <c r="G318" s="199"/>
      <c r="H318" s="203">
        <v>5.4</v>
      </c>
      <c r="I318" s="204"/>
      <c r="J318" s="199"/>
      <c r="K318" s="199"/>
      <c r="L318" s="205"/>
      <c r="M318" s="206"/>
      <c r="N318" s="207"/>
      <c r="O318" s="207"/>
      <c r="P318" s="207"/>
      <c r="Q318" s="207"/>
      <c r="R318" s="207"/>
      <c r="S318" s="207"/>
      <c r="T318" s="208"/>
      <c r="AT318" s="209" t="s">
        <v>154</v>
      </c>
      <c r="AU318" s="209" t="s">
        <v>89</v>
      </c>
      <c r="AV318" s="13" t="s">
        <v>89</v>
      </c>
      <c r="AW318" s="13" t="s">
        <v>35</v>
      </c>
      <c r="AX318" s="13" t="s">
        <v>79</v>
      </c>
      <c r="AY318" s="209" t="s">
        <v>145</v>
      </c>
    </row>
    <row r="319" spans="2:51" s="13" customFormat="1">
      <c r="B319" s="198"/>
      <c r="C319" s="199"/>
      <c r="D319" s="200" t="s">
        <v>154</v>
      </c>
      <c r="E319" s="201" t="s">
        <v>1</v>
      </c>
      <c r="F319" s="202" t="s">
        <v>275</v>
      </c>
      <c r="G319" s="199"/>
      <c r="H319" s="203">
        <v>3.12</v>
      </c>
      <c r="I319" s="204"/>
      <c r="J319" s="199"/>
      <c r="K319" s="199"/>
      <c r="L319" s="205"/>
      <c r="M319" s="206"/>
      <c r="N319" s="207"/>
      <c r="O319" s="207"/>
      <c r="P319" s="207"/>
      <c r="Q319" s="207"/>
      <c r="R319" s="207"/>
      <c r="S319" s="207"/>
      <c r="T319" s="208"/>
      <c r="AT319" s="209" t="s">
        <v>154</v>
      </c>
      <c r="AU319" s="209" t="s">
        <v>89</v>
      </c>
      <c r="AV319" s="13" t="s">
        <v>89</v>
      </c>
      <c r="AW319" s="13" t="s">
        <v>35</v>
      </c>
      <c r="AX319" s="13" t="s">
        <v>79</v>
      </c>
      <c r="AY319" s="209" t="s">
        <v>145</v>
      </c>
    </row>
    <row r="320" spans="2:51" s="13" customFormat="1">
      <c r="B320" s="198"/>
      <c r="C320" s="199"/>
      <c r="D320" s="200" t="s">
        <v>154</v>
      </c>
      <c r="E320" s="201" t="s">
        <v>1</v>
      </c>
      <c r="F320" s="202" t="s">
        <v>276</v>
      </c>
      <c r="G320" s="199"/>
      <c r="H320" s="203">
        <v>0.96</v>
      </c>
      <c r="I320" s="204"/>
      <c r="J320" s="199"/>
      <c r="K320" s="199"/>
      <c r="L320" s="205"/>
      <c r="M320" s="206"/>
      <c r="N320" s="207"/>
      <c r="O320" s="207"/>
      <c r="P320" s="207"/>
      <c r="Q320" s="207"/>
      <c r="R320" s="207"/>
      <c r="S320" s="207"/>
      <c r="T320" s="208"/>
      <c r="AT320" s="209" t="s">
        <v>154</v>
      </c>
      <c r="AU320" s="209" t="s">
        <v>89</v>
      </c>
      <c r="AV320" s="13" t="s">
        <v>89</v>
      </c>
      <c r="AW320" s="13" t="s">
        <v>35</v>
      </c>
      <c r="AX320" s="13" t="s">
        <v>79</v>
      </c>
      <c r="AY320" s="209" t="s">
        <v>145</v>
      </c>
    </row>
    <row r="321" spans="1:65" s="13" customFormat="1">
      <c r="B321" s="198"/>
      <c r="C321" s="199"/>
      <c r="D321" s="200" t="s">
        <v>154</v>
      </c>
      <c r="E321" s="201" t="s">
        <v>1</v>
      </c>
      <c r="F321" s="202" t="s">
        <v>277</v>
      </c>
      <c r="G321" s="199"/>
      <c r="H321" s="203">
        <v>0.48</v>
      </c>
      <c r="I321" s="204"/>
      <c r="J321" s="199"/>
      <c r="K321" s="199"/>
      <c r="L321" s="205"/>
      <c r="M321" s="206"/>
      <c r="N321" s="207"/>
      <c r="O321" s="207"/>
      <c r="P321" s="207"/>
      <c r="Q321" s="207"/>
      <c r="R321" s="207"/>
      <c r="S321" s="207"/>
      <c r="T321" s="208"/>
      <c r="AT321" s="209" t="s">
        <v>154</v>
      </c>
      <c r="AU321" s="209" t="s">
        <v>89</v>
      </c>
      <c r="AV321" s="13" t="s">
        <v>89</v>
      </c>
      <c r="AW321" s="13" t="s">
        <v>35</v>
      </c>
      <c r="AX321" s="13" t="s">
        <v>79</v>
      </c>
      <c r="AY321" s="209" t="s">
        <v>145</v>
      </c>
    </row>
    <row r="322" spans="1:65" s="15" customFormat="1">
      <c r="B322" s="221"/>
      <c r="C322" s="222"/>
      <c r="D322" s="200" t="s">
        <v>154</v>
      </c>
      <c r="E322" s="223" t="s">
        <v>1</v>
      </c>
      <c r="F322" s="224" t="s">
        <v>250</v>
      </c>
      <c r="G322" s="222"/>
      <c r="H322" s="223" t="s">
        <v>1</v>
      </c>
      <c r="I322" s="225"/>
      <c r="J322" s="222"/>
      <c r="K322" s="222"/>
      <c r="L322" s="226"/>
      <c r="M322" s="227"/>
      <c r="N322" s="228"/>
      <c r="O322" s="228"/>
      <c r="P322" s="228"/>
      <c r="Q322" s="228"/>
      <c r="R322" s="228"/>
      <c r="S322" s="228"/>
      <c r="T322" s="229"/>
      <c r="AT322" s="230" t="s">
        <v>154</v>
      </c>
      <c r="AU322" s="230" t="s">
        <v>89</v>
      </c>
      <c r="AV322" s="15" t="s">
        <v>87</v>
      </c>
      <c r="AW322" s="15" t="s">
        <v>35</v>
      </c>
      <c r="AX322" s="15" t="s">
        <v>79</v>
      </c>
      <c r="AY322" s="230" t="s">
        <v>145</v>
      </c>
    </row>
    <row r="323" spans="1:65" s="13" customFormat="1">
      <c r="B323" s="198"/>
      <c r="C323" s="199"/>
      <c r="D323" s="200" t="s">
        <v>154</v>
      </c>
      <c r="E323" s="201" t="s">
        <v>1</v>
      </c>
      <c r="F323" s="202" t="s">
        <v>278</v>
      </c>
      <c r="G323" s="199"/>
      <c r="H323" s="203">
        <v>9.7200000000000006</v>
      </c>
      <c r="I323" s="204"/>
      <c r="J323" s="199"/>
      <c r="K323" s="199"/>
      <c r="L323" s="205"/>
      <c r="M323" s="206"/>
      <c r="N323" s="207"/>
      <c r="O323" s="207"/>
      <c r="P323" s="207"/>
      <c r="Q323" s="207"/>
      <c r="R323" s="207"/>
      <c r="S323" s="207"/>
      <c r="T323" s="208"/>
      <c r="AT323" s="209" t="s">
        <v>154</v>
      </c>
      <c r="AU323" s="209" t="s">
        <v>89</v>
      </c>
      <c r="AV323" s="13" t="s">
        <v>89</v>
      </c>
      <c r="AW323" s="13" t="s">
        <v>35</v>
      </c>
      <c r="AX323" s="13" t="s">
        <v>79</v>
      </c>
      <c r="AY323" s="209" t="s">
        <v>145</v>
      </c>
    </row>
    <row r="324" spans="1:65" s="13" customFormat="1">
      <c r="B324" s="198"/>
      <c r="C324" s="199"/>
      <c r="D324" s="200" t="s">
        <v>154</v>
      </c>
      <c r="E324" s="201" t="s">
        <v>1</v>
      </c>
      <c r="F324" s="202" t="s">
        <v>279</v>
      </c>
      <c r="G324" s="199"/>
      <c r="H324" s="203">
        <v>1.8</v>
      </c>
      <c r="I324" s="204"/>
      <c r="J324" s="199"/>
      <c r="K324" s="199"/>
      <c r="L324" s="205"/>
      <c r="M324" s="206"/>
      <c r="N324" s="207"/>
      <c r="O324" s="207"/>
      <c r="P324" s="207"/>
      <c r="Q324" s="207"/>
      <c r="R324" s="207"/>
      <c r="S324" s="207"/>
      <c r="T324" s="208"/>
      <c r="AT324" s="209" t="s">
        <v>154</v>
      </c>
      <c r="AU324" s="209" t="s">
        <v>89</v>
      </c>
      <c r="AV324" s="13" t="s">
        <v>89</v>
      </c>
      <c r="AW324" s="13" t="s">
        <v>35</v>
      </c>
      <c r="AX324" s="13" t="s">
        <v>79</v>
      </c>
      <c r="AY324" s="209" t="s">
        <v>145</v>
      </c>
    </row>
    <row r="325" spans="1:65" s="13" customFormat="1">
      <c r="B325" s="198"/>
      <c r="C325" s="199"/>
      <c r="D325" s="200" t="s">
        <v>154</v>
      </c>
      <c r="E325" s="201" t="s">
        <v>1</v>
      </c>
      <c r="F325" s="202" t="s">
        <v>280</v>
      </c>
      <c r="G325" s="199"/>
      <c r="H325" s="203">
        <v>0.82799999999999996</v>
      </c>
      <c r="I325" s="204"/>
      <c r="J325" s="199"/>
      <c r="K325" s="199"/>
      <c r="L325" s="205"/>
      <c r="M325" s="206"/>
      <c r="N325" s="207"/>
      <c r="O325" s="207"/>
      <c r="P325" s="207"/>
      <c r="Q325" s="207"/>
      <c r="R325" s="207"/>
      <c r="S325" s="207"/>
      <c r="T325" s="208"/>
      <c r="AT325" s="209" t="s">
        <v>154</v>
      </c>
      <c r="AU325" s="209" t="s">
        <v>89</v>
      </c>
      <c r="AV325" s="13" t="s">
        <v>89</v>
      </c>
      <c r="AW325" s="13" t="s">
        <v>35</v>
      </c>
      <c r="AX325" s="13" t="s">
        <v>79</v>
      </c>
      <c r="AY325" s="209" t="s">
        <v>145</v>
      </c>
    </row>
    <row r="326" spans="1:65" s="14" customFormat="1">
      <c r="B326" s="210"/>
      <c r="C326" s="211"/>
      <c r="D326" s="200" t="s">
        <v>154</v>
      </c>
      <c r="E326" s="212" t="s">
        <v>1</v>
      </c>
      <c r="F326" s="213" t="s">
        <v>156</v>
      </c>
      <c r="G326" s="211"/>
      <c r="H326" s="214">
        <v>1265.4739999999999</v>
      </c>
      <c r="I326" s="215"/>
      <c r="J326" s="211"/>
      <c r="K326" s="211"/>
      <c r="L326" s="216"/>
      <c r="M326" s="217"/>
      <c r="N326" s="218"/>
      <c r="O326" s="218"/>
      <c r="P326" s="218"/>
      <c r="Q326" s="218"/>
      <c r="R326" s="218"/>
      <c r="S326" s="218"/>
      <c r="T326" s="219"/>
      <c r="AT326" s="220" t="s">
        <v>154</v>
      </c>
      <c r="AU326" s="220" t="s">
        <v>89</v>
      </c>
      <c r="AV326" s="14" t="s">
        <v>152</v>
      </c>
      <c r="AW326" s="14" t="s">
        <v>35</v>
      </c>
      <c r="AX326" s="14" t="s">
        <v>87</v>
      </c>
      <c r="AY326" s="220" t="s">
        <v>145</v>
      </c>
    </row>
    <row r="327" spans="1:65" s="2" customFormat="1" ht="66.75" customHeight="1">
      <c r="A327" s="33"/>
      <c r="B327" s="34"/>
      <c r="C327" s="185" t="s">
        <v>281</v>
      </c>
      <c r="D327" s="185" t="s">
        <v>147</v>
      </c>
      <c r="E327" s="186" t="s">
        <v>282</v>
      </c>
      <c r="F327" s="187" t="s">
        <v>283</v>
      </c>
      <c r="G327" s="188" t="s">
        <v>150</v>
      </c>
      <c r="H327" s="189">
        <v>24.8</v>
      </c>
      <c r="I327" s="190"/>
      <c r="J327" s="191">
        <f>ROUND(I327*H327,2)</f>
        <v>0</v>
      </c>
      <c r="K327" s="187" t="s">
        <v>151</v>
      </c>
      <c r="L327" s="38"/>
      <c r="M327" s="192" t="s">
        <v>1</v>
      </c>
      <c r="N327" s="193" t="s">
        <v>44</v>
      </c>
      <c r="O327" s="70"/>
      <c r="P327" s="194">
        <f>O327*H327</f>
        <v>0</v>
      </c>
      <c r="Q327" s="194">
        <v>8.3540799999999998E-3</v>
      </c>
      <c r="R327" s="194">
        <f>Q327*H327</f>
        <v>0.20718118399999999</v>
      </c>
      <c r="S327" s="194">
        <v>0</v>
      </c>
      <c r="T327" s="195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96" t="s">
        <v>152</v>
      </c>
      <c r="AT327" s="196" t="s">
        <v>147</v>
      </c>
      <c r="AU327" s="196" t="s">
        <v>89</v>
      </c>
      <c r="AY327" s="17" t="s">
        <v>145</v>
      </c>
      <c r="BE327" s="197">
        <f>IF(N327="základní",J327,0)</f>
        <v>0</v>
      </c>
      <c r="BF327" s="197">
        <f>IF(N327="snížená",J327,0)</f>
        <v>0</v>
      </c>
      <c r="BG327" s="197">
        <f>IF(N327="zákl. přenesená",J327,0)</f>
        <v>0</v>
      </c>
      <c r="BH327" s="197">
        <f>IF(N327="sníž. přenesená",J327,0)</f>
        <v>0</v>
      </c>
      <c r="BI327" s="197">
        <f>IF(N327="nulová",J327,0)</f>
        <v>0</v>
      </c>
      <c r="BJ327" s="17" t="s">
        <v>87</v>
      </c>
      <c r="BK327" s="197">
        <f>ROUND(I327*H327,2)</f>
        <v>0</v>
      </c>
      <c r="BL327" s="17" t="s">
        <v>152</v>
      </c>
      <c r="BM327" s="196" t="s">
        <v>284</v>
      </c>
    </row>
    <row r="328" spans="1:65" s="15" customFormat="1">
      <c r="B328" s="221"/>
      <c r="C328" s="222"/>
      <c r="D328" s="200" t="s">
        <v>154</v>
      </c>
      <c r="E328" s="223" t="s">
        <v>1</v>
      </c>
      <c r="F328" s="224" t="s">
        <v>285</v>
      </c>
      <c r="G328" s="222"/>
      <c r="H328" s="223" t="s">
        <v>1</v>
      </c>
      <c r="I328" s="225"/>
      <c r="J328" s="222"/>
      <c r="K328" s="222"/>
      <c r="L328" s="226"/>
      <c r="M328" s="227"/>
      <c r="N328" s="228"/>
      <c r="O328" s="228"/>
      <c r="P328" s="228"/>
      <c r="Q328" s="228"/>
      <c r="R328" s="228"/>
      <c r="S328" s="228"/>
      <c r="T328" s="229"/>
      <c r="AT328" s="230" t="s">
        <v>154</v>
      </c>
      <c r="AU328" s="230" t="s">
        <v>89</v>
      </c>
      <c r="AV328" s="15" t="s">
        <v>87</v>
      </c>
      <c r="AW328" s="15" t="s">
        <v>35</v>
      </c>
      <c r="AX328" s="15" t="s">
        <v>79</v>
      </c>
      <c r="AY328" s="230" t="s">
        <v>145</v>
      </c>
    </row>
    <row r="329" spans="1:65" s="15" customFormat="1">
      <c r="B329" s="221"/>
      <c r="C329" s="222"/>
      <c r="D329" s="200" t="s">
        <v>154</v>
      </c>
      <c r="E329" s="223" t="s">
        <v>1</v>
      </c>
      <c r="F329" s="224" t="s">
        <v>234</v>
      </c>
      <c r="G329" s="222"/>
      <c r="H329" s="223" t="s">
        <v>1</v>
      </c>
      <c r="I329" s="225"/>
      <c r="J329" s="222"/>
      <c r="K329" s="222"/>
      <c r="L329" s="226"/>
      <c r="M329" s="227"/>
      <c r="N329" s="228"/>
      <c r="O329" s="228"/>
      <c r="P329" s="228"/>
      <c r="Q329" s="228"/>
      <c r="R329" s="228"/>
      <c r="S329" s="228"/>
      <c r="T329" s="229"/>
      <c r="AT329" s="230" t="s">
        <v>154</v>
      </c>
      <c r="AU329" s="230" t="s">
        <v>89</v>
      </c>
      <c r="AV329" s="15" t="s">
        <v>87</v>
      </c>
      <c r="AW329" s="15" t="s">
        <v>35</v>
      </c>
      <c r="AX329" s="15" t="s">
        <v>79</v>
      </c>
      <c r="AY329" s="230" t="s">
        <v>145</v>
      </c>
    </row>
    <row r="330" spans="1:65" s="13" customFormat="1">
      <c r="B330" s="198"/>
      <c r="C330" s="199"/>
      <c r="D330" s="200" t="s">
        <v>154</v>
      </c>
      <c r="E330" s="201" t="s">
        <v>1</v>
      </c>
      <c r="F330" s="202" t="s">
        <v>286</v>
      </c>
      <c r="G330" s="199"/>
      <c r="H330" s="203">
        <v>6.8</v>
      </c>
      <c r="I330" s="204"/>
      <c r="J330" s="199"/>
      <c r="K330" s="199"/>
      <c r="L330" s="205"/>
      <c r="M330" s="206"/>
      <c r="N330" s="207"/>
      <c r="O330" s="207"/>
      <c r="P330" s="207"/>
      <c r="Q330" s="207"/>
      <c r="R330" s="207"/>
      <c r="S330" s="207"/>
      <c r="T330" s="208"/>
      <c r="AT330" s="209" t="s">
        <v>154</v>
      </c>
      <c r="AU330" s="209" t="s">
        <v>89</v>
      </c>
      <c r="AV330" s="13" t="s">
        <v>89</v>
      </c>
      <c r="AW330" s="13" t="s">
        <v>35</v>
      </c>
      <c r="AX330" s="13" t="s">
        <v>79</v>
      </c>
      <c r="AY330" s="209" t="s">
        <v>145</v>
      </c>
    </row>
    <row r="331" spans="1:65" s="15" customFormat="1">
      <c r="B331" s="221"/>
      <c r="C331" s="222"/>
      <c r="D331" s="200" t="s">
        <v>154</v>
      </c>
      <c r="E331" s="223" t="s">
        <v>1</v>
      </c>
      <c r="F331" s="224" t="s">
        <v>222</v>
      </c>
      <c r="G331" s="222"/>
      <c r="H331" s="223" t="s">
        <v>1</v>
      </c>
      <c r="I331" s="225"/>
      <c r="J331" s="222"/>
      <c r="K331" s="222"/>
      <c r="L331" s="226"/>
      <c r="M331" s="227"/>
      <c r="N331" s="228"/>
      <c r="O331" s="228"/>
      <c r="P331" s="228"/>
      <c r="Q331" s="228"/>
      <c r="R331" s="228"/>
      <c r="S331" s="228"/>
      <c r="T331" s="229"/>
      <c r="AT331" s="230" t="s">
        <v>154</v>
      </c>
      <c r="AU331" s="230" t="s">
        <v>89</v>
      </c>
      <c r="AV331" s="15" t="s">
        <v>87</v>
      </c>
      <c r="AW331" s="15" t="s">
        <v>35</v>
      </c>
      <c r="AX331" s="15" t="s">
        <v>79</v>
      </c>
      <c r="AY331" s="230" t="s">
        <v>145</v>
      </c>
    </row>
    <row r="332" spans="1:65" s="13" customFormat="1">
      <c r="B332" s="198"/>
      <c r="C332" s="199"/>
      <c r="D332" s="200" t="s">
        <v>154</v>
      </c>
      <c r="E332" s="201" t="s">
        <v>1</v>
      </c>
      <c r="F332" s="202" t="s">
        <v>287</v>
      </c>
      <c r="G332" s="199"/>
      <c r="H332" s="203">
        <v>14</v>
      </c>
      <c r="I332" s="204"/>
      <c r="J332" s="199"/>
      <c r="K332" s="199"/>
      <c r="L332" s="205"/>
      <c r="M332" s="206"/>
      <c r="N332" s="207"/>
      <c r="O332" s="207"/>
      <c r="P332" s="207"/>
      <c r="Q332" s="207"/>
      <c r="R332" s="207"/>
      <c r="S332" s="207"/>
      <c r="T332" s="208"/>
      <c r="AT332" s="209" t="s">
        <v>154</v>
      </c>
      <c r="AU332" s="209" t="s">
        <v>89</v>
      </c>
      <c r="AV332" s="13" t="s">
        <v>89</v>
      </c>
      <c r="AW332" s="13" t="s">
        <v>35</v>
      </c>
      <c r="AX332" s="13" t="s">
        <v>79</v>
      </c>
      <c r="AY332" s="209" t="s">
        <v>145</v>
      </c>
    </row>
    <row r="333" spans="1:65" s="15" customFormat="1">
      <c r="B333" s="221"/>
      <c r="C333" s="222"/>
      <c r="D333" s="200" t="s">
        <v>154</v>
      </c>
      <c r="E333" s="223" t="s">
        <v>1</v>
      </c>
      <c r="F333" s="224" t="s">
        <v>250</v>
      </c>
      <c r="G333" s="222"/>
      <c r="H333" s="223" t="s">
        <v>1</v>
      </c>
      <c r="I333" s="225"/>
      <c r="J333" s="222"/>
      <c r="K333" s="222"/>
      <c r="L333" s="226"/>
      <c r="M333" s="227"/>
      <c r="N333" s="228"/>
      <c r="O333" s="228"/>
      <c r="P333" s="228"/>
      <c r="Q333" s="228"/>
      <c r="R333" s="228"/>
      <c r="S333" s="228"/>
      <c r="T333" s="229"/>
      <c r="AT333" s="230" t="s">
        <v>154</v>
      </c>
      <c r="AU333" s="230" t="s">
        <v>89</v>
      </c>
      <c r="AV333" s="15" t="s">
        <v>87</v>
      </c>
      <c r="AW333" s="15" t="s">
        <v>35</v>
      </c>
      <c r="AX333" s="15" t="s">
        <v>79</v>
      </c>
      <c r="AY333" s="230" t="s">
        <v>145</v>
      </c>
    </row>
    <row r="334" spans="1:65" s="13" customFormat="1">
      <c r="B334" s="198"/>
      <c r="C334" s="199"/>
      <c r="D334" s="200" t="s">
        <v>154</v>
      </c>
      <c r="E334" s="201" t="s">
        <v>1</v>
      </c>
      <c r="F334" s="202" t="s">
        <v>288</v>
      </c>
      <c r="G334" s="199"/>
      <c r="H334" s="203">
        <v>4</v>
      </c>
      <c r="I334" s="204"/>
      <c r="J334" s="199"/>
      <c r="K334" s="199"/>
      <c r="L334" s="205"/>
      <c r="M334" s="206"/>
      <c r="N334" s="207"/>
      <c r="O334" s="207"/>
      <c r="P334" s="207"/>
      <c r="Q334" s="207"/>
      <c r="R334" s="207"/>
      <c r="S334" s="207"/>
      <c r="T334" s="208"/>
      <c r="AT334" s="209" t="s">
        <v>154</v>
      </c>
      <c r="AU334" s="209" t="s">
        <v>89</v>
      </c>
      <c r="AV334" s="13" t="s">
        <v>89</v>
      </c>
      <c r="AW334" s="13" t="s">
        <v>35</v>
      </c>
      <c r="AX334" s="13" t="s">
        <v>79</v>
      </c>
      <c r="AY334" s="209" t="s">
        <v>145</v>
      </c>
    </row>
    <row r="335" spans="1:65" s="14" customFormat="1">
      <c r="B335" s="210"/>
      <c r="C335" s="211"/>
      <c r="D335" s="200" t="s">
        <v>154</v>
      </c>
      <c r="E335" s="212" t="s">
        <v>1</v>
      </c>
      <c r="F335" s="213" t="s">
        <v>156</v>
      </c>
      <c r="G335" s="211"/>
      <c r="H335" s="214">
        <v>24.8</v>
      </c>
      <c r="I335" s="215"/>
      <c r="J335" s="211"/>
      <c r="K335" s="211"/>
      <c r="L335" s="216"/>
      <c r="M335" s="217"/>
      <c r="N335" s="218"/>
      <c r="O335" s="218"/>
      <c r="P335" s="218"/>
      <c r="Q335" s="218"/>
      <c r="R335" s="218"/>
      <c r="S335" s="218"/>
      <c r="T335" s="219"/>
      <c r="AT335" s="220" t="s">
        <v>154</v>
      </c>
      <c r="AU335" s="220" t="s">
        <v>89</v>
      </c>
      <c r="AV335" s="14" t="s">
        <v>152</v>
      </c>
      <c r="AW335" s="14" t="s">
        <v>35</v>
      </c>
      <c r="AX335" s="14" t="s">
        <v>87</v>
      </c>
      <c r="AY335" s="220" t="s">
        <v>145</v>
      </c>
    </row>
    <row r="336" spans="1:65" s="2" customFormat="1" ht="21.75" customHeight="1">
      <c r="A336" s="33"/>
      <c r="B336" s="34"/>
      <c r="C336" s="231" t="s">
        <v>289</v>
      </c>
      <c r="D336" s="231" t="s">
        <v>290</v>
      </c>
      <c r="E336" s="232" t="s">
        <v>291</v>
      </c>
      <c r="F336" s="233" t="s">
        <v>292</v>
      </c>
      <c r="G336" s="234" t="s">
        <v>150</v>
      </c>
      <c r="H336" s="235">
        <v>26.04</v>
      </c>
      <c r="I336" s="236"/>
      <c r="J336" s="237">
        <f>ROUND(I336*H336,2)</f>
        <v>0</v>
      </c>
      <c r="K336" s="233" t="s">
        <v>151</v>
      </c>
      <c r="L336" s="238"/>
      <c r="M336" s="239" t="s">
        <v>1</v>
      </c>
      <c r="N336" s="240" t="s">
        <v>44</v>
      </c>
      <c r="O336" s="70"/>
      <c r="P336" s="194">
        <f>O336*H336</f>
        <v>0</v>
      </c>
      <c r="Q336" s="194">
        <v>8.9999999999999998E-4</v>
      </c>
      <c r="R336" s="194">
        <f>Q336*H336</f>
        <v>2.3435999999999998E-2</v>
      </c>
      <c r="S336" s="194">
        <v>0</v>
      </c>
      <c r="T336" s="195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96" t="s">
        <v>187</v>
      </c>
      <c r="AT336" s="196" t="s">
        <v>290</v>
      </c>
      <c r="AU336" s="196" t="s">
        <v>89</v>
      </c>
      <c r="AY336" s="17" t="s">
        <v>145</v>
      </c>
      <c r="BE336" s="197">
        <f>IF(N336="základní",J336,0)</f>
        <v>0</v>
      </c>
      <c r="BF336" s="197">
        <f>IF(N336="snížená",J336,0)</f>
        <v>0</v>
      </c>
      <c r="BG336" s="197">
        <f>IF(N336="zákl. přenesená",J336,0)</f>
        <v>0</v>
      </c>
      <c r="BH336" s="197">
        <f>IF(N336="sníž. přenesená",J336,0)</f>
        <v>0</v>
      </c>
      <c r="BI336" s="197">
        <f>IF(N336="nulová",J336,0)</f>
        <v>0</v>
      </c>
      <c r="BJ336" s="17" t="s">
        <v>87</v>
      </c>
      <c r="BK336" s="197">
        <f>ROUND(I336*H336,2)</f>
        <v>0</v>
      </c>
      <c r="BL336" s="17" t="s">
        <v>152</v>
      </c>
      <c r="BM336" s="196" t="s">
        <v>293</v>
      </c>
    </row>
    <row r="337" spans="1:65" s="13" customFormat="1">
      <c r="B337" s="198"/>
      <c r="C337" s="199"/>
      <c r="D337" s="200" t="s">
        <v>154</v>
      </c>
      <c r="E337" s="199"/>
      <c r="F337" s="202" t="s">
        <v>294</v>
      </c>
      <c r="G337" s="199"/>
      <c r="H337" s="203">
        <v>26.04</v>
      </c>
      <c r="I337" s="204"/>
      <c r="J337" s="199"/>
      <c r="K337" s="199"/>
      <c r="L337" s="205"/>
      <c r="M337" s="206"/>
      <c r="N337" s="207"/>
      <c r="O337" s="207"/>
      <c r="P337" s="207"/>
      <c r="Q337" s="207"/>
      <c r="R337" s="207"/>
      <c r="S337" s="207"/>
      <c r="T337" s="208"/>
      <c r="AT337" s="209" t="s">
        <v>154</v>
      </c>
      <c r="AU337" s="209" t="s">
        <v>89</v>
      </c>
      <c r="AV337" s="13" t="s">
        <v>89</v>
      </c>
      <c r="AW337" s="13" t="s">
        <v>4</v>
      </c>
      <c r="AX337" s="13" t="s">
        <v>87</v>
      </c>
      <c r="AY337" s="209" t="s">
        <v>145</v>
      </c>
    </row>
    <row r="338" spans="1:65" s="2" customFormat="1" ht="66.75" customHeight="1">
      <c r="A338" s="33"/>
      <c r="B338" s="34"/>
      <c r="C338" s="185" t="s">
        <v>295</v>
      </c>
      <c r="D338" s="185" t="s">
        <v>147</v>
      </c>
      <c r="E338" s="186" t="s">
        <v>296</v>
      </c>
      <c r="F338" s="187" t="s">
        <v>297</v>
      </c>
      <c r="G338" s="188" t="s">
        <v>150</v>
      </c>
      <c r="H338" s="189">
        <v>1165.06</v>
      </c>
      <c r="I338" s="190"/>
      <c r="J338" s="191">
        <f>ROUND(I338*H338,2)</f>
        <v>0</v>
      </c>
      <c r="K338" s="187" t="s">
        <v>151</v>
      </c>
      <c r="L338" s="38"/>
      <c r="M338" s="192" t="s">
        <v>1</v>
      </c>
      <c r="N338" s="193" t="s">
        <v>44</v>
      </c>
      <c r="O338" s="70"/>
      <c r="P338" s="194">
        <f>O338*H338</f>
        <v>0</v>
      </c>
      <c r="Q338" s="194">
        <v>8.5961600000000003E-3</v>
      </c>
      <c r="R338" s="194">
        <f>Q338*H338</f>
        <v>10.015042169599999</v>
      </c>
      <c r="S338" s="194">
        <v>0</v>
      </c>
      <c r="T338" s="195">
        <f>S338*H338</f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96" t="s">
        <v>152</v>
      </c>
      <c r="AT338" s="196" t="s">
        <v>147</v>
      </c>
      <c r="AU338" s="196" t="s">
        <v>89</v>
      </c>
      <c r="AY338" s="17" t="s">
        <v>145</v>
      </c>
      <c r="BE338" s="197">
        <f>IF(N338="základní",J338,0)</f>
        <v>0</v>
      </c>
      <c r="BF338" s="197">
        <f>IF(N338="snížená",J338,0)</f>
        <v>0</v>
      </c>
      <c r="BG338" s="197">
        <f>IF(N338="zákl. přenesená",J338,0)</f>
        <v>0</v>
      </c>
      <c r="BH338" s="197">
        <f>IF(N338="sníž. přenesená",J338,0)</f>
        <v>0</v>
      </c>
      <c r="BI338" s="197">
        <f>IF(N338="nulová",J338,0)</f>
        <v>0</v>
      </c>
      <c r="BJ338" s="17" t="s">
        <v>87</v>
      </c>
      <c r="BK338" s="197">
        <f>ROUND(I338*H338,2)</f>
        <v>0</v>
      </c>
      <c r="BL338" s="17" t="s">
        <v>152</v>
      </c>
      <c r="BM338" s="196" t="s">
        <v>298</v>
      </c>
    </row>
    <row r="339" spans="1:65" s="15" customFormat="1">
      <c r="B339" s="221"/>
      <c r="C339" s="222"/>
      <c r="D339" s="200" t="s">
        <v>154</v>
      </c>
      <c r="E339" s="223" t="s">
        <v>1</v>
      </c>
      <c r="F339" s="224" t="s">
        <v>217</v>
      </c>
      <c r="G339" s="222"/>
      <c r="H339" s="223" t="s">
        <v>1</v>
      </c>
      <c r="I339" s="225"/>
      <c r="J339" s="222"/>
      <c r="K339" s="222"/>
      <c r="L339" s="226"/>
      <c r="M339" s="227"/>
      <c r="N339" s="228"/>
      <c r="O339" s="228"/>
      <c r="P339" s="228"/>
      <c r="Q339" s="228"/>
      <c r="R339" s="228"/>
      <c r="S339" s="228"/>
      <c r="T339" s="229"/>
      <c r="AT339" s="230" t="s">
        <v>154</v>
      </c>
      <c r="AU339" s="230" t="s">
        <v>89</v>
      </c>
      <c r="AV339" s="15" t="s">
        <v>87</v>
      </c>
      <c r="AW339" s="15" t="s">
        <v>35</v>
      </c>
      <c r="AX339" s="15" t="s">
        <v>79</v>
      </c>
      <c r="AY339" s="230" t="s">
        <v>145</v>
      </c>
    </row>
    <row r="340" spans="1:65" s="15" customFormat="1">
      <c r="B340" s="221"/>
      <c r="C340" s="222"/>
      <c r="D340" s="200" t="s">
        <v>154</v>
      </c>
      <c r="E340" s="223" t="s">
        <v>1</v>
      </c>
      <c r="F340" s="224" t="s">
        <v>218</v>
      </c>
      <c r="G340" s="222"/>
      <c r="H340" s="223" t="s">
        <v>1</v>
      </c>
      <c r="I340" s="225"/>
      <c r="J340" s="222"/>
      <c r="K340" s="222"/>
      <c r="L340" s="226"/>
      <c r="M340" s="227"/>
      <c r="N340" s="228"/>
      <c r="O340" s="228"/>
      <c r="P340" s="228"/>
      <c r="Q340" s="228"/>
      <c r="R340" s="228"/>
      <c r="S340" s="228"/>
      <c r="T340" s="229"/>
      <c r="AT340" s="230" t="s">
        <v>154</v>
      </c>
      <c r="AU340" s="230" t="s">
        <v>89</v>
      </c>
      <c r="AV340" s="15" t="s">
        <v>87</v>
      </c>
      <c r="AW340" s="15" t="s">
        <v>35</v>
      </c>
      <c r="AX340" s="15" t="s">
        <v>79</v>
      </c>
      <c r="AY340" s="230" t="s">
        <v>145</v>
      </c>
    </row>
    <row r="341" spans="1:65" s="13" customFormat="1">
      <c r="B341" s="198"/>
      <c r="C341" s="199"/>
      <c r="D341" s="200" t="s">
        <v>154</v>
      </c>
      <c r="E341" s="201" t="s">
        <v>1</v>
      </c>
      <c r="F341" s="202" t="s">
        <v>219</v>
      </c>
      <c r="G341" s="199"/>
      <c r="H341" s="203">
        <v>42.5</v>
      </c>
      <c r="I341" s="204"/>
      <c r="J341" s="199"/>
      <c r="K341" s="199"/>
      <c r="L341" s="205"/>
      <c r="M341" s="206"/>
      <c r="N341" s="207"/>
      <c r="O341" s="207"/>
      <c r="P341" s="207"/>
      <c r="Q341" s="207"/>
      <c r="R341" s="207"/>
      <c r="S341" s="207"/>
      <c r="T341" s="208"/>
      <c r="AT341" s="209" t="s">
        <v>154</v>
      </c>
      <c r="AU341" s="209" t="s">
        <v>89</v>
      </c>
      <c r="AV341" s="13" t="s">
        <v>89</v>
      </c>
      <c r="AW341" s="13" t="s">
        <v>35</v>
      </c>
      <c r="AX341" s="13" t="s">
        <v>79</v>
      </c>
      <c r="AY341" s="209" t="s">
        <v>145</v>
      </c>
    </row>
    <row r="342" spans="1:65" s="15" customFormat="1">
      <c r="B342" s="221"/>
      <c r="C342" s="222"/>
      <c r="D342" s="200" t="s">
        <v>154</v>
      </c>
      <c r="E342" s="223" t="s">
        <v>1</v>
      </c>
      <c r="F342" s="224" t="s">
        <v>234</v>
      </c>
      <c r="G342" s="222"/>
      <c r="H342" s="223" t="s">
        <v>1</v>
      </c>
      <c r="I342" s="225"/>
      <c r="J342" s="222"/>
      <c r="K342" s="222"/>
      <c r="L342" s="226"/>
      <c r="M342" s="227"/>
      <c r="N342" s="228"/>
      <c r="O342" s="228"/>
      <c r="P342" s="228"/>
      <c r="Q342" s="228"/>
      <c r="R342" s="228"/>
      <c r="S342" s="228"/>
      <c r="T342" s="229"/>
      <c r="AT342" s="230" t="s">
        <v>154</v>
      </c>
      <c r="AU342" s="230" t="s">
        <v>89</v>
      </c>
      <c r="AV342" s="15" t="s">
        <v>87</v>
      </c>
      <c r="AW342" s="15" t="s">
        <v>35</v>
      </c>
      <c r="AX342" s="15" t="s">
        <v>79</v>
      </c>
      <c r="AY342" s="230" t="s">
        <v>145</v>
      </c>
    </row>
    <row r="343" spans="1:65" s="15" customFormat="1">
      <c r="B343" s="221"/>
      <c r="C343" s="222"/>
      <c r="D343" s="200" t="s">
        <v>154</v>
      </c>
      <c r="E343" s="223" t="s">
        <v>1</v>
      </c>
      <c r="F343" s="224" t="s">
        <v>267</v>
      </c>
      <c r="G343" s="222"/>
      <c r="H343" s="223" t="s">
        <v>1</v>
      </c>
      <c r="I343" s="225"/>
      <c r="J343" s="222"/>
      <c r="K343" s="222"/>
      <c r="L343" s="226"/>
      <c r="M343" s="227"/>
      <c r="N343" s="228"/>
      <c r="O343" s="228"/>
      <c r="P343" s="228"/>
      <c r="Q343" s="228"/>
      <c r="R343" s="228"/>
      <c r="S343" s="228"/>
      <c r="T343" s="229"/>
      <c r="AT343" s="230" t="s">
        <v>154</v>
      </c>
      <c r="AU343" s="230" t="s">
        <v>89</v>
      </c>
      <c r="AV343" s="15" t="s">
        <v>87</v>
      </c>
      <c r="AW343" s="15" t="s">
        <v>35</v>
      </c>
      <c r="AX343" s="15" t="s">
        <v>79</v>
      </c>
      <c r="AY343" s="230" t="s">
        <v>145</v>
      </c>
    </row>
    <row r="344" spans="1:65" s="13" customFormat="1">
      <c r="B344" s="198"/>
      <c r="C344" s="199"/>
      <c r="D344" s="200" t="s">
        <v>154</v>
      </c>
      <c r="E344" s="201" t="s">
        <v>1</v>
      </c>
      <c r="F344" s="202" t="s">
        <v>238</v>
      </c>
      <c r="G344" s="199"/>
      <c r="H344" s="203">
        <v>10.5</v>
      </c>
      <c r="I344" s="204"/>
      <c r="J344" s="199"/>
      <c r="K344" s="199"/>
      <c r="L344" s="205"/>
      <c r="M344" s="206"/>
      <c r="N344" s="207"/>
      <c r="O344" s="207"/>
      <c r="P344" s="207"/>
      <c r="Q344" s="207"/>
      <c r="R344" s="207"/>
      <c r="S344" s="207"/>
      <c r="T344" s="208"/>
      <c r="AT344" s="209" t="s">
        <v>154</v>
      </c>
      <c r="AU344" s="209" t="s">
        <v>89</v>
      </c>
      <c r="AV344" s="13" t="s">
        <v>89</v>
      </c>
      <c r="AW344" s="13" t="s">
        <v>35</v>
      </c>
      <c r="AX344" s="13" t="s">
        <v>79</v>
      </c>
      <c r="AY344" s="209" t="s">
        <v>145</v>
      </c>
    </row>
    <row r="345" spans="1:65" s="13" customFormat="1">
      <c r="B345" s="198"/>
      <c r="C345" s="199"/>
      <c r="D345" s="200" t="s">
        <v>154</v>
      </c>
      <c r="E345" s="201" t="s">
        <v>1</v>
      </c>
      <c r="F345" s="202" t="s">
        <v>299</v>
      </c>
      <c r="G345" s="199"/>
      <c r="H345" s="203">
        <v>10</v>
      </c>
      <c r="I345" s="204"/>
      <c r="J345" s="199"/>
      <c r="K345" s="199"/>
      <c r="L345" s="205"/>
      <c r="M345" s="206"/>
      <c r="N345" s="207"/>
      <c r="O345" s="207"/>
      <c r="P345" s="207"/>
      <c r="Q345" s="207"/>
      <c r="R345" s="207"/>
      <c r="S345" s="207"/>
      <c r="T345" s="208"/>
      <c r="AT345" s="209" t="s">
        <v>154</v>
      </c>
      <c r="AU345" s="209" t="s">
        <v>89</v>
      </c>
      <c r="AV345" s="13" t="s">
        <v>89</v>
      </c>
      <c r="AW345" s="13" t="s">
        <v>35</v>
      </c>
      <c r="AX345" s="13" t="s">
        <v>79</v>
      </c>
      <c r="AY345" s="209" t="s">
        <v>145</v>
      </c>
    </row>
    <row r="346" spans="1:65" s="13" customFormat="1">
      <c r="B346" s="198"/>
      <c r="C346" s="199"/>
      <c r="D346" s="200" t="s">
        <v>154</v>
      </c>
      <c r="E346" s="201" t="s">
        <v>1</v>
      </c>
      <c r="F346" s="202" t="s">
        <v>237</v>
      </c>
      <c r="G346" s="199"/>
      <c r="H346" s="203">
        <v>-1.6</v>
      </c>
      <c r="I346" s="204"/>
      <c r="J346" s="199"/>
      <c r="K346" s="199"/>
      <c r="L346" s="205"/>
      <c r="M346" s="206"/>
      <c r="N346" s="207"/>
      <c r="O346" s="207"/>
      <c r="P346" s="207"/>
      <c r="Q346" s="207"/>
      <c r="R346" s="207"/>
      <c r="S346" s="207"/>
      <c r="T346" s="208"/>
      <c r="AT346" s="209" t="s">
        <v>154</v>
      </c>
      <c r="AU346" s="209" t="s">
        <v>89</v>
      </c>
      <c r="AV346" s="13" t="s">
        <v>89</v>
      </c>
      <c r="AW346" s="13" t="s">
        <v>35</v>
      </c>
      <c r="AX346" s="13" t="s">
        <v>79</v>
      </c>
      <c r="AY346" s="209" t="s">
        <v>145</v>
      </c>
    </row>
    <row r="347" spans="1:65" s="15" customFormat="1">
      <c r="B347" s="221"/>
      <c r="C347" s="222"/>
      <c r="D347" s="200" t="s">
        <v>154</v>
      </c>
      <c r="E347" s="223" t="s">
        <v>1</v>
      </c>
      <c r="F347" s="224" t="s">
        <v>239</v>
      </c>
      <c r="G347" s="222"/>
      <c r="H347" s="223" t="s">
        <v>1</v>
      </c>
      <c r="I347" s="225"/>
      <c r="J347" s="222"/>
      <c r="K347" s="222"/>
      <c r="L347" s="226"/>
      <c r="M347" s="227"/>
      <c r="N347" s="228"/>
      <c r="O347" s="228"/>
      <c r="P347" s="228"/>
      <c r="Q347" s="228"/>
      <c r="R347" s="228"/>
      <c r="S347" s="228"/>
      <c r="T347" s="229"/>
      <c r="AT347" s="230" t="s">
        <v>154</v>
      </c>
      <c r="AU347" s="230" t="s">
        <v>89</v>
      </c>
      <c r="AV347" s="15" t="s">
        <v>87</v>
      </c>
      <c r="AW347" s="15" t="s">
        <v>35</v>
      </c>
      <c r="AX347" s="15" t="s">
        <v>79</v>
      </c>
      <c r="AY347" s="230" t="s">
        <v>145</v>
      </c>
    </row>
    <row r="348" spans="1:65" s="13" customFormat="1">
      <c r="B348" s="198"/>
      <c r="C348" s="199"/>
      <c r="D348" s="200" t="s">
        <v>154</v>
      </c>
      <c r="E348" s="201" t="s">
        <v>1</v>
      </c>
      <c r="F348" s="202" t="s">
        <v>240</v>
      </c>
      <c r="G348" s="199"/>
      <c r="H348" s="203">
        <v>209</v>
      </c>
      <c r="I348" s="204"/>
      <c r="J348" s="199"/>
      <c r="K348" s="199"/>
      <c r="L348" s="205"/>
      <c r="M348" s="206"/>
      <c r="N348" s="207"/>
      <c r="O348" s="207"/>
      <c r="P348" s="207"/>
      <c r="Q348" s="207"/>
      <c r="R348" s="207"/>
      <c r="S348" s="207"/>
      <c r="T348" s="208"/>
      <c r="AT348" s="209" t="s">
        <v>154</v>
      </c>
      <c r="AU348" s="209" t="s">
        <v>89</v>
      </c>
      <c r="AV348" s="13" t="s">
        <v>89</v>
      </c>
      <c r="AW348" s="13" t="s">
        <v>35</v>
      </c>
      <c r="AX348" s="13" t="s">
        <v>79</v>
      </c>
      <c r="AY348" s="209" t="s">
        <v>145</v>
      </c>
    </row>
    <row r="349" spans="1:65" s="13" customFormat="1">
      <c r="B349" s="198"/>
      <c r="C349" s="199"/>
      <c r="D349" s="200" t="s">
        <v>154</v>
      </c>
      <c r="E349" s="201" t="s">
        <v>1</v>
      </c>
      <c r="F349" s="202" t="s">
        <v>241</v>
      </c>
      <c r="G349" s="199"/>
      <c r="H349" s="203">
        <v>-47.88</v>
      </c>
      <c r="I349" s="204"/>
      <c r="J349" s="199"/>
      <c r="K349" s="199"/>
      <c r="L349" s="205"/>
      <c r="M349" s="206"/>
      <c r="N349" s="207"/>
      <c r="O349" s="207"/>
      <c r="P349" s="207"/>
      <c r="Q349" s="207"/>
      <c r="R349" s="207"/>
      <c r="S349" s="207"/>
      <c r="T349" s="208"/>
      <c r="AT349" s="209" t="s">
        <v>154</v>
      </c>
      <c r="AU349" s="209" t="s">
        <v>89</v>
      </c>
      <c r="AV349" s="13" t="s">
        <v>89</v>
      </c>
      <c r="AW349" s="13" t="s">
        <v>35</v>
      </c>
      <c r="AX349" s="13" t="s">
        <v>79</v>
      </c>
      <c r="AY349" s="209" t="s">
        <v>145</v>
      </c>
    </row>
    <row r="350" spans="1:65" s="15" customFormat="1">
      <c r="B350" s="221"/>
      <c r="C350" s="222"/>
      <c r="D350" s="200" t="s">
        <v>154</v>
      </c>
      <c r="E350" s="223" t="s">
        <v>1</v>
      </c>
      <c r="F350" s="224" t="s">
        <v>217</v>
      </c>
      <c r="G350" s="222"/>
      <c r="H350" s="223" t="s">
        <v>1</v>
      </c>
      <c r="I350" s="225"/>
      <c r="J350" s="222"/>
      <c r="K350" s="222"/>
      <c r="L350" s="226"/>
      <c r="M350" s="227"/>
      <c r="N350" s="228"/>
      <c r="O350" s="228"/>
      <c r="P350" s="228"/>
      <c r="Q350" s="228"/>
      <c r="R350" s="228"/>
      <c r="S350" s="228"/>
      <c r="T350" s="229"/>
      <c r="AT350" s="230" t="s">
        <v>154</v>
      </c>
      <c r="AU350" s="230" t="s">
        <v>89</v>
      </c>
      <c r="AV350" s="15" t="s">
        <v>87</v>
      </c>
      <c r="AW350" s="15" t="s">
        <v>35</v>
      </c>
      <c r="AX350" s="15" t="s">
        <v>79</v>
      </c>
      <c r="AY350" s="230" t="s">
        <v>145</v>
      </c>
    </row>
    <row r="351" spans="1:65" s="15" customFormat="1">
      <c r="B351" s="221"/>
      <c r="C351" s="222"/>
      <c r="D351" s="200" t="s">
        <v>154</v>
      </c>
      <c r="E351" s="223" t="s">
        <v>1</v>
      </c>
      <c r="F351" s="224" t="s">
        <v>218</v>
      </c>
      <c r="G351" s="222"/>
      <c r="H351" s="223" t="s">
        <v>1</v>
      </c>
      <c r="I351" s="225"/>
      <c r="J351" s="222"/>
      <c r="K351" s="222"/>
      <c r="L351" s="226"/>
      <c r="M351" s="227"/>
      <c r="N351" s="228"/>
      <c r="O351" s="228"/>
      <c r="P351" s="228"/>
      <c r="Q351" s="228"/>
      <c r="R351" s="228"/>
      <c r="S351" s="228"/>
      <c r="T351" s="229"/>
      <c r="AT351" s="230" t="s">
        <v>154</v>
      </c>
      <c r="AU351" s="230" t="s">
        <v>89</v>
      </c>
      <c r="AV351" s="15" t="s">
        <v>87</v>
      </c>
      <c r="AW351" s="15" t="s">
        <v>35</v>
      </c>
      <c r="AX351" s="15" t="s">
        <v>79</v>
      </c>
      <c r="AY351" s="230" t="s">
        <v>145</v>
      </c>
    </row>
    <row r="352" spans="1:65" s="13" customFormat="1">
      <c r="B352" s="198"/>
      <c r="C352" s="199"/>
      <c r="D352" s="200" t="s">
        <v>154</v>
      </c>
      <c r="E352" s="201" t="s">
        <v>1</v>
      </c>
      <c r="F352" s="202" t="s">
        <v>220</v>
      </c>
      <c r="G352" s="199"/>
      <c r="H352" s="203">
        <v>427</v>
      </c>
      <c r="I352" s="204"/>
      <c r="J352" s="199"/>
      <c r="K352" s="199"/>
      <c r="L352" s="205"/>
      <c r="M352" s="206"/>
      <c r="N352" s="207"/>
      <c r="O352" s="207"/>
      <c r="P352" s="207"/>
      <c r="Q352" s="207"/>
      <c r="R352" s="207"/>
      <c r="S352" s="207"/>
      <c r="T352" s="208"/>
      <c r="AT352" s="209" t="s">
        <v>154</v>
      </c>
      <c r="AU352" s="209" t="s">
        <v>89</v>
      </c>
      <c r="AV352" s="13" t="s">
        <v>89</v>
      </c>
      <c r="AW352" s="13" t="s">
        <v>35</v>
      </c>
      <c r="AX352" s="13" t="s">
        <v>79</v>
      </c>
      <c r="AY352" s="209" t="s">
        <v>145</v>
      </c>
    </row>
    <row r="353" spans="2:51" s="13" customFormat="1">
      <c r="B353" s="198"/>
      <c r="C353" s="199"/>
      <c r="D353" s="200" t="s">
        <v>154</v>
      </c>
      <c r="E353" s="201" t="s">
        <v>1</v>
      </c>
      <c r="F353" s="202" t="s">
        <v>221</v>
      </c>
      <c r="G353" s="199"/>
      <c r="H353" s="203">
        <v>-3.3119999999999998</v>
      </c>
      <c r="I353" s="204"/>
      <c r="J353" s="199"/>
      <c r="K353" s="199"/>
      <c r="L353" s="205"/>
      <c r="M353" s="206"/>
      <c r="N353" s="207"/>
      <c r="O353" s="207"/>
      <c r="P353" s="207"/>
      <c r="Q353" s="207"/>
      <c r="R353" s="207"/>
      <c r="S353" s="207"/>
      <c r="T353" s="208"/>
      <c r="AT353" s="209" t="s">
        <v>154</v>
      </c>
      <c r="AU353" s="209" t="s">
        <v>89</v>
      </c>
      <c r="AV353" s="13" t="s">
        <v>89</v>
      </c>
      <c r="AW353" s="13" t="s">
        <v>35</v>
      </c>
      <c r="AX353" s="13" t="s">
        <v>79</v>
      </c>
      <c r="AY353" s="209" t="s">
        <v>145</v>
      </c>
    </row>
    <row r="354" spans="2:51" s="15" customFormat="1">
      <c r="B354" s="221"/>
      <c r="C354" s="222"/>
      <c r="D354" s="200" t="s">
        <v>154</v>
      </c>
      <c r="E354" s="223" t="s">
        <v>1</v>
      </c>
      <c r="F354" s="224" t="s">
        <v>222</v>
      </c>
      <c r="G354" s="222"/>
      <c r="H354" s="223" t="s">
        <v>1</v>
      </c>
      <c r="I354" s="225"/>
      <c r="J354" s="222"/>
      <c r="K354" s="222"/>
      <c r="L354" s="226"/>
      <c r="M354" s="227"/>
      <c r="N354" s="228"/>
      <c r="O354" s="228"/>
      <c r="P354" s="228"/>
      <c r="Q354" s="228"/>
      <c r="R354" s="228"/>
      <c r="S354" s="228"/>
      <c r="T354" s="229"/>
      <c r="AT354" s="230" t="s">
        <v>154</v>
      </c>
      <c r="AU354" s="230" t="s">
        <v>89</v>
      </c>
      <c r="AV354" s="15" t="s">
        <v>87</v>
      </c>
      <c r="AW354" s="15" t="s">
        <v>35</v>
      </c>
      <c r="AX354" s="15" t="s">
        <v>79</v>
      </c>
      <c r="AY354" s="230" t="s">
        <v>145</v>
      </c>
    </row>
    <row r="355" spans="2:51" s="15" customFormat="1">
      <c r="B355" s="221"/>
      <c r="C355" s="222"/>
      <c r="D355" s="200" t="s">
        <v>154</v>
      </c>
      <c r="E355" s="223" t="s">
        <v>1</v>
      </c>
      <c r="F355" s="224" t="s">
        <v>218</v>
      </c>
      <c r="G355" s="222"/>
      <c r="H355" s="223" t="s">
        <v>1</v>
      </c>
      <c r="I355" s="225"/>
      <c r="J355" s="222"/>
      <c r="K355" s="222"/>
      <c r="L355" s="226"/>
      <c r="M355" s="227"/>
      <c r="N355" s="228"/>
      <c r="O355" s="228"/>
      <c r="P355" s="228"/>
      <c r="Q355" s="228"/>
      <c r="R355" s="228"/>
      <c r="S355" s="228"/>
      <c r="T355" s="229"/>
      <c r="AT355" s="230" t="s">
        <v>154</v>
      </c>
      <c r="AU355" s="230" t="s">
        <v>89</v>
      </c>
      <c r="AV355" s="15" t="s">
        <v>87</v>
      </c>
      <c r="AW355" s="15" t="s">
        <v>35</v>
      </c>
      <c r="AX355" s="15" t="s">
        <v>79</v>
      </c>
      <c r="AY355" s="230" t="s">
        <v>145</v>
      </c>
    </row>
    <row r="356" spans="2:51" s="13" customFormat="1">
      <c r="B356" s="198"/>
      <c r="C356" s="199"/>
      <c r="D356" s="200" t="s">
        <v>154</v>
      </c>
      <c r="E356" s="201" t="s">
        <v>1</v>
      </c>
      <c r="F356" s="202" t="s">
        <v>224</v>
      </c>
      <c r="G356" s="199"/>
      <c r="H356" s="203">
        <v>77</v>
      </c>
      <c r="I356" s="204"/>
      <c r="J356" s="199"/>
      <c r="K356" s="199"/>
      <c r="L356" s="205"/>
      <c r="M356" s="206"/>
      <c r="N356" s="207"/>
      <c r="O356" s="207"/>
      <c r="P356" s="207"/>
      <c r="Q356" s="207"/>
      <c r="R356" s="207"/>
      <c r="S356" s="207"/>
      <c r="T356" s="208"/>
      <c r="AT356" s="209" t="s">
        <v>154</v>
      </c>
      <c r="AU356" s="209" t="s">
        <v>89</v>
      </c>
      <c r="AV356" s="13" t="s">
        <v>89</v>
      </c>
      <c r="AW356" s="13" t="s">
        <v>35</v>
      </c>
      <c r="AX356" s="13" t="s">
        <v>79</v>
      </c>
      <c r="AY356" s="209" t="s">
        <v>145</v>
      </c>
    </row>
    <row r="357" spans="2:51" s="15" customFormat="1">
      <c r="B357" s="221"/>
      <c r="C357" s="222"/>
      <c r="D357" s="200" t="s">
        <v>154</v>
      </c>
      <c r="E357" s="223" t="s">
        <v>1</v>
      </c>
      <c r="F357" s="224" t="s">
        <v>225</v>
      </c>
      <c r="G357" s="222"/>
      <c r="H357" s="223" t="s">
        <v>1</v>
      </c>
      <c r="I357" s="225"/>
      <c r="J357" s="222"/>
      <c r="K357" s="222"/>
      <c r="L357" s="226"/>
      <c r="M357" s="227"/>
      <c r="N357" s="228"/>
      <c r="O357" s="228"/>
      <c r="P357" s="228"/>
      <c r="Q357" s="228"/>
      <c r="R357" s="228"/>
      <c r="S357" s="228"/>
      <c r="T357" s="229"/>
      <c r="AT357" s="230" t="s">
        <v>154</v>
      </c>
      <c r="AU357" s="230" t="s">
        <v>89</v>
      </c>
      <c r="AV357" s="15" t="s">
        <v>87</v>
      </c>
      <c r="AW357" s="15" t="s">
        <v>35</v>
      </c>
      <c r="AX357" s="15" t="s">
        <v>79</v>
      </c>
      <c r="AY357" s="230" t="s">
        <v>145</v>
      </c>
    </row>
    <row r="358" spans="2:51" s="15" customFormat="1">
      <c r="B358" s="221"/>
      <c r="C358" s="222"/>
      <c r="D358" s="200" t="s">
        <v>154</v>
      </c>
      <c r="E358" s="223" t="s">
        <v>1</v>
      </c>
      <c r="F358" s="224" t="s">
        <v>218</v>
      </c>
      <c r="G358" s="222"/>
      <c r="H358" s="223" t="s">
        <v>1</v>
      </c>
      <c r="I358" s="225"/>
      <c r="J358" s="222"/>
      <c r="K358" s="222"/>
      <c r="L358" s="226"/>
      <c r="M358" s="227"/>
      <c r="N358" s="228"/>
      <c r="O358" s="228"/>
      <c r="P358" s="228"/>
      <c r="Q358" s="228"/>
      <c r="R358" s="228"/>
      <c r="S358" s="228"/>
      <c r="T358" s="229"/>
      <c r="AT358" s="230" t="s">
        <v>154</v>
      </c>
      <c r="AU358" s="230" t="s">
        <v>89</v>
      </c>
      <c r="AV358" s="15" t="s">
        <v>87</v>
      </c>
      <c r="AW358" s="15" t="s">
        <v>35</v>
      </c>
      <c r="AX358" s="15" t="s">
        <v>79</v>
      </c>
      <c r="AY358" s="230" t="s">
        <v>145</v>
      </c>
    </row>
    <row r="359" spans="2:51" s="13" customFormat="1">
      <c r="B359" s="198"/>
      <c r="C359" s="199"/>
      <c r="D359" s="200" t="s">
        <v>154</v>
      </c>
      <c r="E359" s="201" t="s">
        <v>1</v>
      </c>
      <c r="F359" s="202" t="s">
        <v>226</v>
      </c>
      <c r="G359" s="199"/>
      <c r="H359" s="203">
        <v>137</v>
      </c>
      <c r="I359" s="204"/>
      <c r="J359" s="199"/>
      <c r="K359" s="199"/>
      <c r="L359" s="205"/>
      <c r="M359" s="206"/>
      <c r="N359" s="207"/>
      <c r="O359" s="207"/>
      <c r="P359" s="207"/>
      <c r="Q359" s="207"/>
      <c r="R359" s="207"/>
      <c r="S359" s="207"/>
      <c r="T359" s="208"/>
      <c r="AT359" s="209" t="s">
        <v>154</v>
      </c>
      <c r="AU359" s="209" t="s">
        <v>89</v>
      </c>
      <c r="AV359" s="13" t="s">
        <v>89</v>
      </c>
      <c r="AW359" s="13" t="s">
        <v>35</v>
      </c>
      <c r="AX359" s="13" t="s">
        <v>79</v>
      </c>
      <c r="AY359" s="209" t="s">
        <v>145</v>
      </c>
    </row>
    <row r="360" spans="2:51" s="13" customFormat="1">
      <c r="B360" s="198"/>
      <c r="C360" s="199"/>
      <c r="D360" s="200" t="s">
        <v>154</v>
      </c>
      <c r="E360" s="201" t="s">
        <v>1</v>
      </c>
      <c r="F360" s="202" t="s">
        <v>227</v>
      </c>
      <c r="G360" s="199"/>
      <c r="H360" s="203">
        <v>-32.76</v>
      </c>
      <c r="I360" s="204"/>
      <c r="J360" s="199"/>
      <c r="K360" s="199"/>
      <c r="L360" s="205"/>
      <c r="M360" s="206"/>
      <c r="N360" s="207"/>
      <c r="O360" s="207"/>
      <c r="P360" s="207"/>
      <c r="Q360" s="207"/>
      <c r="R360" s="207"/>
      <c r="S360" s="207"/>
      <c r="T360" s="208"/>
      <c r="AT360" s="209" t="s">
        <v>154</v>
      </c>
      <c r="AU360" s="209" t="s">
        <v>89</v>
      </c>
      <c r="AV360" s="13" t="s">
        <v>89</v>
      </c>
      <c r="AW360" s="13" t="s">
        <v>35</v>
      </c>
      <c r="AX360" s="13" t="s">
        <v>79</v>
      </c>
      <c r="AY360" s="209" t="s">
        <v>145</v>
      </c>
    </row>
    <row r="361" spans="2:51" s="13" customFormat="1">
      <c r="B361" s="198"/>
      <c r="C361" s="199"/>
      <c r="D361" s="200" t="s">
        <v>154</v>
      </c>
      <c r="E361" s="201" t="s">
        <v>1</v>
      </c>
      <c r="F361" s="202" t="s">
        <v>228</v>
      </c>
      <c r="G361" s="199"/>
      <c r="H361" s="203">
        <v>-4.7300000000000004</v>
      </c>
      <c r="I361" s="204"/>
      <c r="J361" s="199"/>
      <c r="K361" s="199"/>
      <c r="L361" s="205"/>
      <c r="M361" s="206"/>
      <c r="N361" s="207"/>
      <c r="O361" s="207"/>
      <c r="P361" s="207"/>
      <c r="Q361" s="207"/>
      <c r="R361" s="207"/>
      <c r="S361" s="207"/>
      <c r="T361" s="208"/>
      <c r="AT361" s="209" t="s">
        <v>154</v>
      </c>
      <c r="AU361" s="209" t="s">
        <v>89</v>
      </c>
      <c r="AV361" s="13" t="s">
        <v>89</v>
      </c>
      <c r="AW361" s="13" t="s">
        <v>35</v>
      </c>
      <c r="AX361" s="13" t="s">
        <v>79</v>
      </c>
      <c r="AY361" s="209" t="s">
        <v>145</v>
      </c>
    </row>
    <row r="362" spans="2:51" s="13" customFormat="1">
      <c r="B362" s="198"/>
      <c r="C362" s="199"/>
      <c r="D362" s="200" t="s">
        <v>154</v>
      </c>
      <c r="E362" s="201" t="s">
        <v>1</v>
      </c>
      <c r="F362" s="202" t="s">
        <v>229</v>
      </c>
      <c r="G362" s="199"/>
      <c r="H362" s="203">
        <v>-1.08</v>
      </c>
      <c r="I362" s="204"/>
      <c r="J362" s="199"/>
      <c r="K362" s="199"/>
      <c r="L362" s="205"/>
      <c r="M362" s="206"/>
      <c r="N362" s="207"/>
      <c r="O362" s="207"/>
      <c r="P362" s="207"/>
      <c r="Q362" s="207"/>
      <c r="R362" s="207"/>
      <c r="S362" s="207"/>
      <c r="T362" s="208"/>
      <c r="AT362" s="209" t="s">
        <v>154</v>
      </c>
      <c r="AU362" s="209" t="s">
        <v>89</v>
      </c>
      <c r="AV362" s="13" t="s">
        <v>89</v>
      </c>
      <c r="AW362" s="13" t="s">
        <v>35</v>
      </c>
      <c r="AX362" s="13" t="s">
        <v>79</v>
      </c>
      <c r="AY362" s="209" t="s">
        <v>145</v>
      </c>
    </row>
    <row r="363" spans="2:51" s="13" customFormat="1">
      <c r="B363" s="198"/>
      <c r="C363" s="199"/>
      <c r="D363" s="200" t="s">
        <v>154</v>
      </c>
      <c r="E363" s="201" t="s">
        <v>1</v>
      </c>
      <c r="F363" s="202" t="s">
        <v>230</v>
      </c>
      <c r="G363" s="199"/>
      <c r="H363" s="203">
        <v>-0.72</v>
      </c>
      <c r="I363" s="204"/>
      <c r="J363" s="199"/>
      <c r="K363" s="199"/>
      <c r="L363" s="205"/>
      <c r="M363" s="206"/>
      <c r="N363" s="207"/>
      <c r="O363" s="207"/>
      <c r="P363" s="207"/>
      <c r="Q363" s="207"/>
      <c r="R363" s="207"/>
      <c r="S363" s="207"/>
      <c r="T363" s="208"/>
      <c r="AT363" s="209" t="s">
        <v>154</v>
      </c>
      <c r="AU363" s="209" t="s">
        <v>89</v>
      </c>
      <c r="AV363" s="13" t="s">
        <v>89</v>
      </c>
      <c r="AW363" s="13" t="s">
        <v>35</v>
      </c>
      <c r="AX363" s="13" t="s">
        <v>79</v>
      </c>
      <c r="AY363" s="209" t="s">
        <v>145</v>
      </c>
    </row>
    <row r="364" spans="2:51" s="15" customFormat="1">
      <c r="B364" s="221"/>
      <c r="C364" s="222"/>
      <c r="D364" s="200" t="s">
        <v>154</v>
      </c>
      <c r="E364" s="223" t="s">
        <v>1</v>
      </c>
      <c r="F364" s="224" t="s">
        <v>245</v>
      </c>
      <c r="G364" s="222"/>
      <c r="H364" s="223" t="s">
        <v>1</v>
      </c>
      <c r="I364" s="225"/>
      <c r="J364" s="222"/>
      <c r="K364" s="222"/>
      <c r="L364" s="226"/>
      <c r="M364" s="227"/>
      <c r="N364" s="228"/>
      <c r="O364" s="228"/>
      <c r="P364" s="228"/>
      <c r="Q364" s="228"/>
      <c r="R364" s="228"/>
      <c r="S364" s="228"/>
      <c r="T364" s="229"/>
      <c r="AT364" s="230" t="s">
        <v>154</v>
      </c>
      <c r="AU364" s="230" t="s">
        <v>89</v>
      </c>
      <c r="AV364" s="15" t="s">
        <v>87</v>
      </c>
      <c r="AW364" s="15" t="s">
        <v>35</v>
      </c>
      <c r="AX364" s="15" t="s">
        <v>79</v>
      </c>
      <c r="AY364" s="230" t="s">
        <v>145</v>
      </c>
    </row>
    <row r="365" spans="2:51" s="13" customFormat="1">
      <c r="B365" s="198"/>
      <c r="C365" s="199"/>
      <c r="D365" s="200" t="s">
        <v>154</v>
      </c>
      <c r="E365" s="201" t="s">
        <v>1</v>
      </c>
      <c r="F365" s="202" t="s">
        <v>246</v>
      </c>
      <c r="G365" s="199"/>
      <c r="H365" s="203">
        <v>238.8</v>
      </c>
      <c r="I365" s="204"/>
      <c r="J365" s="199"/>
      <c r="K365" s="199"/>
      <c r="L365" s="205"/>
      <c r="M365" s="206"/>
      <c r="N365" s="207"/>
      <c r="O365" s="207"/>
      <c r="P365" s="207"/>
      <c r="Q365" s="207"/>
      <c r="R365" s="207"/>
      <c r="S365" s="207"/>
      <c r="T365" s="208"/>
      <c r="AT365" s="209" t="s">
        <v>154</v>
      </c>
      <c r="AU365" s="209" t="s">
        <v>89</v>
      </c>
      <c r="AV365" s="13" t="s">
        <v>89</v>
      </c>
      <c r="AW365" s="13" t="s">
        <v>35</v>
      </c>
      <c r="AX365" s="13" t="s">
        <v>79</v>
      </c>
      <c r="AY365" s="209" t="s">
        <v>145</v>
      </c>
    </row>
    <row r="366" spans="2:51" s="13" customFormat="1">
      <c r="B366" s="198"/>
      <c r="C366" s="199"/>
      <c r="D366" s="200" t="s">
        <v>154</v>
      </c>
      <c r="E366" s="201" t="s">
        <v>1</v>
      </c>
      <c r="F366" s="202" t="s">
        <v>247</v>
      </c>
      <c r="G366" s="199"/>
      <c r="H366" s="203">
        <v>-63</v>
      </c>
      <c r="I366" s="204"/>
      <c r="J366" s="199"/>
      <c r="K366" s="199"/>
      <c r="L366" s="205"/>
      <c r="M366" s="206"/>
      <c r="N366" s="207"/>
      <c r="O366" s="207"/>
      <c r="P366" s="207"/>
      <c r="Q366" s="207"/>
      <c r="R366" s="207"/>
      <c r="S366" s="207"/>
      <c r="T366" s="208"/>
      <c r="AT366" s="209" t="s">
        <v>154</v>
      </c>
      <c r="AU366" s="209" t="s">
        <v>89</v>
      </c>
      <c r="AV366" s="13" t="s">
        <v>89</v>
      </c>
      <c r="AW366" s="13" t="s">
        <v>35</v>
      </c>
      <c r="AX366" s="13" t="s">
        <v>79</v>
      </c>
      <c r="AY366" s="209" t="s">
        <v>145</v>
      </c>
    </row>
    <row r="367" spans="2:51" s="13" customFormat="1">
      <c r="B367" s="198"/>
      <c r="C367" s="199"/>
      <c r="D367" s="200" t="s">
        <v>154</v>
      </c>
      <c r="E367" s="201" t="s">
        <v>1</v>
      </c>
      <c r="F367" s="202" t="s">
        <v>248</v>
      </c>
      <c r="G367" s="199"/>
      <c r="H367" s="203">
        <v>-1.8180000000000001</v>
      </c>
      <c r="I367" s="204"/>
      <c r="J367" s="199"/>
      <c r="K367" s="199"/>
      <c r="L367" s="205"/>
      <c r="M367" s="206"/>
      <c r="N367" s="207"/>
      <c r="O367" s="207"/>
      <c r="P367" s="207"/>
      <c r="Q367" s="207"/>
      <c r="R367" s="207"/>
      <c r="S367" s="207"/>
      <c r="T367" s="208"/>
      <c r="AT367" s="209" t="s">
        <v>154</v>
      </c>
      <c r="AU367" s="209" t="s">
        <v>89</v>
      </c>
      <c r="AV367" s="13" t="s">
        <v>89</v>
      </c>
      <c r="AW367" s="13" t="s">
        <v>35</v>
      </c>
      <c r="AX367" s="13" t="s">
        <v>79</v>
      </c>
      <c r="AY367" s="209" t="s">
        <v>145</v>
      </c>
    </row>
    <row r="368" spans="2:51" s="15" customFormat="1">
      <c r="B368" s="221"/>
      <c r="C368" s="222"/>
      <c r="D368" s="200" t="s">
        <v>154</v>
      </c>
      <c r="E368" s="223" t="s">
        <v>1</v>
      </c>
      <c r="F368" s="224" t="s">
        <v>250</v>
      </c>
      <c r="G368" s="222"/>
      <c r="H368" s="223" t="s">
        <v>1</v>
      </c>
      <c r="I368" s="225"/>
      <c r="J368" s="222"/>
      <c r="K368" s="222"/>
      <c r="L368" s="226"/>
      <c r="M368" s="227"/>
      <c r="N368" s="228"/>
      <c r="O368" s="228"/>
      <c r="P368" s="228"/>
      <c r="Q368" s="228"/>
      <c r="R368" s="228"/>
      <c r="S368" s="228"/>
      <c r="T368" s="229"/>
      <c r="AT368" s="230" t="s">
        <v>154</v>
      </c>
      <c r="AU368" s="230" t="s">
        <v>89</v>
      </c>
      <c r="AV368" s="15" t="s">
        <v>87</v>
      </c>
      <c r="AW368" s="15" t="s">
        <v>35</v>
      </c>
      <c r="AX368" s="15" t="s">
        <v>79</v>
      </c>
      <c r="AY368" s="230" t="s">
        <v>145</v>
      </c>
    </row>
    <row r="369" spans="1:65" s="15" customFormat="1">
      <c r="B369" s="221"/>
      <c r="C369" s="222"/>
      <c r="D369" s="200" t="s">
        <v>154</v>
      </c>
      <c r="E369" s="223" t="s">
        <v>1</v>
      </c>
      <c r="F369" s="224" t="s">
        <v>245</v>
      </c>
      <c r="G369" s="222"/>
      <c r="H369" s="223" t="s">
        <v>1</v>
      </c>
      <c r="I369" s="225"/>
      <c r="J369" s="222"/>
      <c r="K369" s="222"/>
      <c r="L369" s="226"/>
      <c r="M369" s="227"/>
      <c r="N369" s="228"/>
      <c r="O369" s="228"/>
      <c r="P369" s="228"/>
      <c r="Q369" s="228"/>
      <c r="R369" s="228"/>
      <c r="S369" s="228"/>
      <c r="T369" s="229"/>
      <c r="AT369" s="230" t="s">
        <v>154</v>
      </c>
      <c r="AU369" s="230" t="s">
        <v>89</v>
      </c>
      <c r="AV369" s="15" t="s">
        <v>87</v>
      </c>
      <c r="AW369" s="15" t="s">
        <v>35</v>
      </c>
      <c r="AX369" s="15" t="s">
        <v>79</v>
      </c>
      <c r="AY369" s="230" t="s">
        <v>145</v>
      </c>
    </row>
    <row r="370" spans="1:65" s="13" customFormat="1">
      <c r="B370" s="198"/>
      <c r="C370" s="199"/>
      <c r="D370" s="200" t="s">
        <v>154</v>
      </c>
      <c r="E370" s="201" t="s">
        <v>1</v>
      </c>
      <c r="F370" s="202" t="s">
        <v>251</v>
      </c>
      <c r="G370" s="199"/>
      <c r="H370" s="203">
        <v>147</v>
      </c>
      <c r="I370" s="204"/>
      <c r="J370" s="199"/>
      <c r="K370" s="199"/>
      <c r="L370" s="205"/>
      <c r="M370" s="206"/>
      <c r="N370" s="207"/>
      <c r="O370" s="207"/>
      <c r="P370" s="207"/>
      <c r="Q370" s="207"/>
      <c r="R370" s="207"/>
      <c r="S370" s="207"/>
      <c r="T370" s="208"/>
      <c r="AT370" s="209" t="s">
        <v>154</v>
      </c>
      <c r="AU370" s="209" t="s">
        <v>89</v>
      </c>
      <c r="AV370" s="13" t="s">
        <v>89</v>
      </c>
      <c r="AW370" s="13" t="s">
        <v>35</v>
      </c>
      <c r="AX370" s="13" t="s">
        <v>79</v>
      </c>
      <c r="AY370" s="209" t="s">
        <v>145</v>
      </c>
    </row>
    <row r="371" spans="1:65" s="13" customFormat="1">
      <c r="B371" s="198"/>
      <c r="C371" s="199"/>
      <c r="D371" s="200" t="s">
        <v>154</v>
      </c>
      <c r="E371" s="201" t="s">
        <v>1</v>
      </c>
      <c r="F371" s="202" t="s">
        <v>252</v>
      </c>
      <c r="G371" s="199"/>
      <c r="H371" s="203">
        <v>-22.68</v>
      </c>
      <c r="I371" s="204"/>
      <c r="J371" s="199"/>
      <c r="K371" s="199"/>
      <c r="L371" s="205"/>
      <c r="M371" s="206"/>
      <c r="N371" s="207"/>
      <c r="O371" s="207"/>
      <c r="P371" s="207"/>
      <c r="Q371" s="207"/>
      <c r="R371" s="207"/>
      <c r="S371" s="207"/>
      <c r="T371" s="208"/>
      <c r="AT371" s="209" t="s">
        <v>154</v>
      </c>
      <c r="AU371" s="209" t="s">
        <v>89</v>
      </c>
      <c r="AV371" s="13" t="s">
        <v>89</v>
      </c>
      <c r="AW371" s="13" t="s">
        <v>35</v>
      </c>
      <c r="AX371" s="13" t="s">
        <v>79</v>
      </c>
      <c r="AY371" s="209" t="s">
        <v>145</v>
      </c>
    </row>
    <row r="372" spans="1:65" s="13" customFormat="1">
      <c r="B372" s="198"/>
      <c r="C372" s="199"/>
      <c r="D372" s="200" t="s">
        <v>154</v>
      </c>
      <c r="E372" s="201" t="s">
        <v>1</v>
      </c>
      <c r="F372" s="202" t="s">
        <v>253</v>
      </c>
      <c r="G372" s="199"/>
      <c r="H372" s="203">
        <v>-2.16</v>
      </c>
      <c r="I372" s="204"/>
      <c r="J372" s="199"/>
      <c r="K372" s="199"/>
      <c r="L372" s="205"/>
      <c r="M372" s="206"/>
      <c r="N372" s="207"/>
      <c r="O372" s="207"/>
      <c r="P372" s="207"/>
      <c r="Q372" s="207"/>
      <c r="R372" s="207"/>
      <c r="S372" s="207"/>
      <c r="T372" s="208"/>
      <c r="AT372" s="209" t="s">
        <v>154</v>
      </c>
      <c r="AU372" s="209" t="s">
        <v>89</v>
      </c>
      <c r="AV372" s="13" t="s">
        <v>89</v>
      </c>
      <c r="AW372" s="13" t="s">
        <v>35</v>
      </c>
      <c r="AX372" s="13" t="s">
        <v>79</v>
      </c>
      <c r="AY372" s="209" t="s">
        <v>145</v>
      </c>
    </row>
    <row r="373" spans="1:65" s="15" customFormat="1">
      <c r="B373" s="221"/>
      <c r="C373" s="222"/>
      <c r="D373" s="200" t="s">
        <v>154</v>
      </c>
      <c r="E373" s="223" t="s">
        <v>1</v>
      </c>
      <c r="F373" s="224" t="s">
        <v>245</v>
      </c>
      <c r="G373" s="222"/>
      <c r="H373" s="223" t="s">
        <v>1</v>
      </c>
      <c r="I373" s="225"/>
      <c r="J373" s="222"/>
      <c r="K373" s="222"/>
      <c r="L373" s="226"/>
      <c r="M373" s="227"/>
      <c r="N373" s="228"/>
      <c r="O373" s="228"/>
      <c r="P373" s="228"/>
      <c r="Q373" s="228"/>
      <c r="R373" s="228"/>
      <c r="S373" s="228"/>
      <c r="T373" s="229"/>
      <c r="AT373" s="230" t="s">
        <v>154</v>
      </c>
      <c r="AU373" s="230" t="s">
        <v>89</v>
      </c>
      <c r="AV373" s="15" t="s">
        <v>87</v>
      </c>
      <c r="AW373" s="15" t="s">
        <v>35</v>
      </c>
      <c r="AX373" s="15" t="s">
        <v>79</v>
      </c>
      <c r="AY373" s="230" t="s">
        <v>145</v>
      </c>
    </row>
    <row r="374" spans="1:65" s="13" customFormat="1">
      <c r="B374" s="198"/>
      <c r="C374" s="199"/>
      <c r="D374" s="200" t="s">
        <v>154</v>
      </c>
      <c r="E374" s="201" t="s">
        <v>1</v>
      </c>
      <c r="F374" s="202" t="s">
        <v>255</v>
      </c>
      <c r="G374" s="199"/>
      <c r="H374" s="203">
        <v>48</v>
      </c>
      <c r="I374" s="204"/>
      <c r="J374" s="199"/>
      <c r="K374" s="199"/>
      <c r="L374" s="205"/>
      <c r="M374" s="206"/>
      <c r="N374" s="207"/>
      <c r="O374" s="207"/>
      <c r="P374" s="207"/>
      <c r="Q374" s="207"/>
      <c r="R374" s="207"/>
      <c r="S374" s="207"/>
      <c r="T374" s="208"/>
      <c r="AT374" s="209" t="s">
        <v>154</v>
      </c>
      <c r="AU374" s="209" t="s">
        <v>89</v>
      </c>
      <c r="AV374" s="13" t="s">
        <v>89</v>
      </c>
      <c r="AW374" s="13" t="s">
        <v>35</v>
      </c>
      <c r="AX374" s="13" t="s">
        <v>79</v>
      </c>
      <c r="AY374" s="209" t="s">
        <v>145</v>
      </c>
    </row>
    <row r="375" spans="1:65" s="14" customFormat="1">
      <c r="B375" s="210"/>
      <c r="C375" s="211"/>
      <c r="D375" s="200" t="s">
        <v>154</v>
      </c>
      <c r="E375" s="212" t="s">
        <v>1</v>
      </c>
      <c r="F375" s="213" t="s">
        <v>156</v>
      </c>
      <c r="G375" s="211"/>
      <c r="H375" s="214">
        <v>1165.0599999999997</v>
      </c>
      <c r="I375" s="215"/>
      <c r="J375" s="211"/>
      <c r="K375" s="211"/>
      <c r="L375" s="216"/>
      <c r="M375" s="217"/>
      <c r="N375" s="218"/>
      <c r="O375" s="218"/>
      <c r="P375" s="218"/>
      <c r="Q375" s="218"/>
      <c r="R375" s="218"/>
      <c r="S375" s="218"/>
      <c r="T375" s="219"/>
      <c r="AT375" s="220" t="s">
        <v>154</v>
      </c>
      <c r="AU375" s="220" t="s">
        <v>89</v>
      </c>
      <c r="AV375" s="14" t="s">
        <v>152</v>
      </c>
      <c r="AW375" s="14" t="s">
        <v>35</v>
      </c>
      <c r="AX375" s="14" t="s">
        <v>87</v>
      </c>
      <c r="AY375" s="220" t="s">
        <v>145</v>
      </c>
    </row>
    <row r="376" spans="1:65" s="2" customFormat="1" ht="21.75" customHeight="1">
      <c r="A376" s="33"/>
      <c r="B376" s="34"/>
      <c r="C376" s="231" t="s">
        <v>300</v>
      </c>
      <c r="D376" s="231" t="s">
        <v>290</v>
      </c>
      <c r="E376" s="232" t="s">
        <v>301</v>
      </c>
      <c r="F376" s="233" t="s">
        <v>302</v>
      </c>
      <c r="G376" s="234" t="s">
        <v>150</v>
      </c>
      <c r="H376" s="235">
        <v>1177.376</v>
      </c>
      <c r="I376" s="236"/>
      <c r="J376" s="237">
        <f>ROUND(I376*H376,2)</f>
        <v>0</v>
      </c>
      <c r="K376" s="233" t="s">
        <v>151</v>
      </c>
      <c r="L376" s="238"/>
      <c r="M376" s="239" t="s">
        <v>1</v>
      </c>
      <c r="N376" s="240" t="s">
        <v>44</v>
      </c>
      <c r="O376" s="70"/>
      <c r="P376" s="194">
        <f>O376*H376</f>
        <v>0</v>
      </c>
      <c r="Q376" s="194">
        <v>2.3999999999999998E-3</v>
      </c>
      <c r="R376" s="194">
        <f>Q376*H376</f>
        <v>2.8257023999999995</v>
      </c>
      <c r="S376" s="194">
        <v>0</v>
      </c>
      <c r="T376" s="195">
        <f>S376*H376</f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96" t="s">
        <v>187</v>
      </c>
      <c r="AT376" s="196" t="s">
        <v>290</v>
      </c>
      <c r="AU376" s="196" t="s">
        <v>89</v>
      </c>
      <c r="AY376" s="17" t="s">
        <v>145</v>
      </c>
      <c r="BE376" s="197">
        <f>IF(N376="základní",J376,0)</f>
        <v>0</v>
      </c>
      <c r="BF376" s="197">
        <f>IF(N376="snížená",J376,0)</f>
        <v>0</v>
      </c>
      <c r="BG376" s="197">
        <f>IF(N376="zákl. přenesená",J376,0)</f>
        <v>0</v>
      </c>
      <c r="BH376" s="197">
        <f>IF(N376="sníž. přenesená",J376,0)</f>
        <v>0</v>
      </c>
      <c r="BI376" s="197">
        <f>IF(N376="nulová",J376,0)</f>
        <v>0</v>
      </c>
      <c r="BJ376" s="17" t="s">
        <v>87</v>
      </c>
      <c r="BK376" s="197">
        <f>ROUND(I376*H376,2)</f>
        <v>0</v>
      </c>
      <c r="BL376" s="17" t="s">
        <v>152</v>
      </c>
      <c r="BM376" s="196" t="s">
        <v>303</v>
      </c>
    </row>
    <row r="377" spans="1:65" s="13" customFormat="1">
      <c r="B377" s="198"/>
      <c r="C377" s="199"/>
      <c r="D377" s="200" t="s">
        <v>154</v>
      </c>
      <c r="E377" s="201" t="s">
        <v>1</v>
      </c>
      <c r="F377" s="202" t="s">
        <v>304</v>
      </c>
      <c r="G377" s="199"/>
      <c r="H377" s="203">
        <v>1165.06</v>
      </c>
      <c r="I377" s="204"/>
      <c r="J377" s="199"/>
      <c r="K377" s="199"/>
      <c r="L377" s="205"/>
      <c r="M377" s="206"/>
      <c r="N377" s="207"/>
      <c r="O377" s="207"/>
      <c r="P377" s="207"/>
      <c r="Q377" s="207"/>
      <c r="R377" s="207"/>
      <c r="S377" s="207"/>
      <c r="T377" s="208"/>
      <c r="AT377" s="209" t="s">
        <v>154</v>
      </c>
      <c r="AU377" s="209" t="s">
        <v>89</v>
      </c>
      <c r="AV377" s="13" t="s">
        <v>89</v>
      </c>
      <c r="AW377" s="13" t="s">
        <v>35</v>
      </c>
      <c r="AX377" s="13" t="s">
        <v>79</v>
      </c>
      <c r="AY377" s="209" t="s">
        <v>145</v>
      </c>
    </row>
    <row r="378" spans="1:65" s="13" customFormat="1">
      <c r="B378" s="198"/>
      <c r="C378" s="199"/>
      <c r="D378" s="200" t="s">
        <v>154</v>
      </c>
      <c r="E378" s="201" t="s">
        <v>1</v>
      </c>
      <c r="F378" s="202" t="s">
        <v>305</v>
      </c>
      <c r="G378" s="199"/>
      <c r="H378" s="203">
        <v>-26.91</v>
      </c>
      <c r="I378" s="204"/>
      <c r="J378" s="199"/>
      <c r="K378" s="199"/>
      <c r="L378" s="205"/>
      <c r="M378" s="206"/>
      <c r="N378" s="207"/>
      <c r="O378" s="207"/>
      <c r="P378" s="207"/>
      <c r="Q378" s="207"/>
      <c r="R378" s="207"/>
      <c r="S378" s="207"/>
      <c r="T378" s="208"/>
      <c r="AT378" s="209" t="s">
        <v>154</v>
      </c>
      <c r="AU378" s="209" t="s">
        <v>89</v>
      </c>
      <c r="AV378" s="13" t="s">
        <v>89</v>
      </c>
      <c r="AW378" s="13" t="s">
        <v>35</v>
      </c>
      <c r="AX378" s="13" t="s">
        <v>79</v>
      </c>
      <c r="AY378" s="209" t="s">
        <v>145</v>
      </c>
    </row>
    <row r="379" spans="1:65" s="13" customFormat="1">
      <c r="B379" s="198"/>
      <c r="C379" s="199"/>
      <c r="D379" s="200" t="s">
        <v>154</v>
      </c>
      <c r="E379" s="201" t="s">
        <v>1</v>
      </c>
      <c r="F379" s="202" t="s">
        <v>306</v>
      </c>
      <c r="G379" s="199"/>
      <c r="H379" s="203">
        <v>-16.84</v>
      </c>
      <c r="I379" s="204"/>
      <c r="J379" s="199"/>
      <c r="K379" s="199"/>
      <c r="L379" s="205"/>
      <c r="M379" s="206"/>
      <c r="N379" s="207"/>
      <c r="O379" s="207"/>
      <c r="P379" s="207"/>
      <c r="Q379" s="207"/>
      <c r="R379" s="207"/>
      <c r="S379" s="207"/>
      <c r="T379" s="208"/>
      <c r="AT379" s="209" t="s">
        <v>154</v>
      </c>
      <c r="AU379" s="209" t="s">
        <v>89</v>
      </c>
      <c r="AV379" s="13" t="s">
        <v>89</v>
      </c>
      <c r="AW379" s="13" t="s">
        <v>35</v>
      </c>
      <c r="AX379" s="13" t="s">
        <v>79</v>
      </c>
      <c r="AY379" s="209" t="s">
        <v>145</v>
      </c>
    </row>
    <row r="380" spans="1:65" s="14" customFormat="1">
      <c r="B380" s="210"/>
      <c r="C380" s="211"/>
      <c r="D380" s="200" t="s">
        <v>154</v>
      </c>
      <c r="E380" s="212" t="s">
        <v>1</v>
      </c>
      <c r="F380" s="213" t="s">
        <v>156</v>
      </c>
      <c r="G380" s="211"/>
      <c r="H380" s="214">
        <v>1121.31</v>
      </c>
      <c r="I380" s="215"/>
      <c r="J380" s="211"/>
      <c r="K380" s="211"/>
      <c r="L380" s="216"/>
      <c r="M380" s="217"/>
      <c r="N380" s="218"/>
      <c r="O380" s="218"/>
      <c r="P380" s="218"/>
      <c r="Q380" s="218"/>
      <c r="R380" s="218"/>
      <c r="S380" s="218"/>
      <c r="T380" s="219"/>
      <c r="AT380" s="220" t="s">
        <v>154</v>
      </c>
      <c r="AU380" s="220" t="s">
        <v>89</v>
      </c>
      <c r="AV380" s="14" t="s">
        <v>152</v>
      </c>
      <c r="AW380" s="14" t="s">
        <v>35</v>
      </c>
      <c r="AX380" s="14" t="s">
        <v>87</v>
      </c>
      <c r="AY380" s="220" t="s">
        <v>145</v>
      </c>
    </row>
    <row r="381" spans="1:65" s="13" customFormat="1">
      <c r="B381" s="198"/>
      <c r="C381" s="199"/>
      <c r="D381" s="200" t="s">
        <v>154</v>
      </c>
      <c r="E381" s="199"/>
      <c r="F381" s="202" t="s">
        <v>307</v>
      </c>
      <c r="G381" s="199"/>
      <c r="H381" s="203">
        <v>1177.376</v>
      </c>
      <c r="I381" s="204"/>
      <c r="J381" s="199"/>
      <c r="K381" s="199"/>
      <c r="L381" s="205"/>
      <c r="M381" s="206"/>
      <c r="N381" s="207"/>
      <c r="O381" s="207"/>
      <c r="P381" s="207"/>
      <c r="Q381" s="207"/>
      <c r="R381" s="207"/>
      <c r="S381" s="207"/>
      <c r="T381" s="208"/>
      <c r="AT381" s="209" t="s">
        <v>154</v>
      </c>
      <c r="AU381" s="209" t="s">
        <v>89</v>
      </c>
      <c r="AV381" s="13" t="s">
        <v>89</v>
      </c>
      <c r="AW381" s="13" t="s">
        <v>4</v>
      </c>
      <c r="AX381" s="13" t="s">
        <v>87</v>
      </c>
      <c r="AY381" s="209" t="s">
        <v>145</v>
      </c>
    </row>
    <row r="382" spans="1:65" s="2" customFormat="1" ht="24.2" customHeight="1">
      <c r="A382" s="33"/>
      <c r="B382" s="34"/>
      <c r="C382" s="231" t="s">
        <v>308</v>
      </c>
      <c r="D382" s="231" t="s">
        <v>290</v>
      </c>
      <c r="E382" s="232" t="s">
        <v>309</v>
      </c>
      <c r="F382" s="233" t="s">
        <v>310</v>
      </c>
      <c r="G382" s="234" t="s">
        <v>150</v>
      </c>
      <c r="H382" s="235">
        <v>28.256</v>
      </c>
      <c r="I382" s="236"/>
      <c r="J382" s="237">
        <f>ROUND(I382*H382,2)</f>
        <v>0</v>
      </c>
      <c r="K382" s="233" t="s">
        <v>1</v>
      </c>
      <c r="L382" s="238"/>
      <c r="M382" s="239" t="s">
        <v>1</v>
      </c>
      <c r="N382" s="240" t="s">
        <v>44</v>
      </c>
      <c r="O382" s="70"/>
      <c r="P382" s="194">
        <f>O382*H382</f>
        <v>0</v>
      </c>
      <c r="Q382" s="194">
        <v>2.5000000000000001E-2</v>
      </c>
      <c r="R382" s="194">
        <f>Q382*H382</f>
        <v>0.70640000000000003</v>
      </c>
      <c r="S382" s="194">
        <v>0</v>
      </c>
      <c r="T382" s="195">
        <f>S382*H382</f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96" t="s">
        <v>187</v>
      </c>
      <c r="AT382" s="196" t="s">
        <v>290</v>
      </c>
      <c r="AU382" s="196" t="s">
        <v>89</v>
      </c>
      <c r="AY382" s="17" t="s">
        <v>145</v>
      </c>
      <c r="BE382" s="197">
        <f>IF(N382="základní",J382,0)</f>
        <v>0</v>
      </c>
      <c r="BF382" s="197">
        <f>IF(N382="snížená",J382,0)</f>
        <v>0</v>
      </c>
      <c r="BG382" s="197">
        <f>IF(N382="zákl. přenesená",J382,0)</f>
        <v>0</v>
      </c>
      <c r="BH382" s="197">
        <f>IF(N382="sníž. přenesená",J382,0)</f>
        <v>0</v>
      </c>
      <c r="BI382" s="197">
        <f>IF(N382="nulová",J382,0)</f>
        <v>0</v>
      </c>
      <c r="BJ382" s="17" t="s">
        <v>87</v>
      </c>
      <c r="BK382" s="197">
        <f>ROUND(I382*H382,2)</f>
        <v>0</v>
      </c>
      <c r="BL382" s="17" t="s">
        <v>152</v>
      </c>
      <c r="BM382" s="196" t="s">
        <v>311</v>
      </c>
    </row>
    <row r="383" spans="1:65" s="15" customFormat="1">
      <c r="B383" s="221"/>
      <c r="C383" s="222"/>
      <c r="D383" s="200" t="s">
        <v>154</v>
      </c>
      <c r="E383" s="223" t="s">
        <v>1</v>
      </c>
      <c r="F383" s="224" t="s">
        <v>312</v>
      </c>
      <c r="G383" s="222"/>
      <c r="H383" s="223" t="s">
        <v>1</v>
      </c>
      <c r="I383" s="225"/>
      <c r="J383" s="222"/>
      <c r="K383" s="222"/>
      <c r="L383" s="226"/>
      <c r="M383" s="227"/>
      <c r="N383" s="228"/>
      <c r="O383" s="228"/>
      <c r="P383" s="228"/>
      <c r="Q383" s="228"/>
      <c r="R383" s="228"/>
      <c r="S383" s="228"/>
      <c r="T383" s="229"/>
      <c r="AT383" s="230" t="s">
        <v>154</v>
      </c>
      <c r="AU383" s="230" t="s">
        <v>89</v>
      </c>
      <c r="AV383" s="15" t="s">
        <v>87</v>
      </c>
      <c r="AW383" s="15" t="s">
        <v>35</v>
      </c>
      <c r="AX383" s="15" t="s">
        <v>79</v>
      </c>
      <c r="AY383" s="230" t="s">
        <v>145</v>
      </c>
    </row>
    <row r="384" spans="1:65" s="15" customFormat="1">
      <c r="B384" s="221"/>
      <c r="C384" s="222"/>
      <c r="D384" s="200" t="s">
        <v>154</v>
      </c>
      <c r="E384" s="223" t="s">
        <v>1</v>
      </c>
      <c r="F384" s="224" t="s">
        <v>313</v>
      </c>
      <c r="G384" s="222"/>
      <c r="H384" s="223" t="s">
        <v>1</v>
      </c>
      <c r="I384" s="225"/>
      <c r="J384" s="222"/>
      <c r="K384" s="222"/>
      <c r="L384" s="226"/>
      <c r="M384" s="227"/>
      <c r="N384" s="228"/>
      <c r="O384" s="228"/>
      <c r="P384" s="228"/>
      <c r="Q384" s="228"/>
      <c r="R384" s="228"/>
      <c r="S384" s="228"/>
      <c r="T384" s="229"/>
      <c r="AT384" s="230" t="s">
        <v>154</v>
      </c>
      <c r="AU384" s="230" t="s">
        <v>89</v>
      </c>
      <c r="AV384" s="15" t="s">
        <v>87</v>
      </c>
      <c r="AW384" s="15" t="s">
        <v>35</v>
      </c>
      <c r="AX384" s="15" t="s">
        <v>79</v>
      </c>
      <c r="AY384" s="230" t="s">
        <v>145</v>
      </c>
    </row>
    <row r="385" spans="1:65" s="15" customFormat="1">
      <c r="B385" s="221"/>
      <c r="C385" s="222"/>
      <c r="D385" s="200" t="s">
        <v>154</v>
      </c>
      <c r="E385" s="223" t="s">
        <v>1</v>
      </c>
      <c r="F385" s="224" t="s">
        <v>222</v>
      </c>
      <c r="G385" s="222"/>
      <c r="H385" s="223" t="s">
        <v>1</v>
      </c>
      <c r="I385" s="225"/>
      <c r="J385" s="222"/>
      <c r="K385" s="222"/>
      <c r="L385" s="226"/>
      <c r="M385" s="227"/>
      <c r="N385" s="228"/>
      <c r="O385" s="228"/>
      <c r="P385" s="228"/>
      <c r="Q385" s="228"/>
      <c r="R385" s="228"/>
      <c r="S385" s="228"/>
      <c r="T385" s="229"/>
      <c r="AT385" s="230" t="s">
        <v>154</v>
      </c>
      <c r="AU385" s="230" t="s">
        <v>89</v>
      </c>
      <c r="AV385" s="15" t="s">
        <v>87</v>
      </c>
      <c r="AW385" s="15" t="s">
        <v>35</v>
      </c>
      <c r="AX385" s="15" t="s">
        <v>79</v>
      </c>
      <c r="AY385" s="230" t="s">
        <v>145</v>
      </c>
    </row>
    <row r="386" spans="1:65" s="13" customFormat="1">
      <c r="B386" s="198"/>
      <c r="C386" s="199"/>
      <c r="D386" s="200" t="s">
        <v>154</v>
      </c>
      <c r="E386" s="201" t="s">
        <v>1</v>
      </c>
      <c r="F386" s="202" t="s">
        <v>314</v>
      </c>
      <c r="G386" s="199"/>
      <c r="H386" s="203">
        <v>3.06</v>
      </c>
      <c r="I386" s="204"/>
      <c r="J386" s="199"/>
      <c r="K386" s="199"/>
      <c r="L386" s="205"/>
      <c r="M386" s="206"/>
      <c r="N386" s="207"/>
      <c r="O386" s="207"/>
      <c r="P386" s="207"/>
      <c r="Q386" s="207"/>
      <c r="R386" s="207"/>
      <c r="S386" s="207"/>
      <c r="T386" s="208"/>
      <c r="AT386" s="209" t="s">
        <v>154</v>
      </c>
      <c r="AU386" s="209" t="s">
        <v>89</v>
      </c>
      <c r="AV386" s="13" t="s">
        <v>89</v>
      </c>
      <c r="AW386" s="13" t="s">
        <v>35</v>
      </c>
      <c r="AX386" s="13" t="s">
        <v>79</v>
      </c>
      <c r="AY386" s="209" t="s">
        <v>145</v>
      </c>
    </row>
    <row r="387" spans="1:65" s="15" customFormat="1">
      <c r="B387" s="221"/>
      <c r="C387" s="222"/>
      <c r="D387" s="200" t="s">
        <v>154</v>
      </c>
      <c r="E387" s="223" t="s">
        <v>1</v>
      </c>
      <c r="F387" s="224" t="s">
        <v>315</v>
      </c>
      <c r="G387" s="222"/>
      <c r="H387" s="223" t="s">
        <v>1</v>
      </c>
      <c r="I387" s="225"/>
      <c r="J387" s="222"/>
      <c r="K387" s="222"/>
      <c r="L387" s="226"/>
      <c r="M387" s="227"/>
      <c r="N387" s="228"/>
      <c r="O387" s="228"/>
      <c r="P387" s="228"/>
      <c r="Q387" s="228"/>
      <c r="R387" s="228"/>
      <c r="S387" s="228"/>
      <c r="T387" s="229"/>
      <c r="AT387" s="230" t="s">
        <v>154</v>
      </c>
      <c r="AU387" s="230" t="s">
        <v>89</v>
      </c>
      <c r="AV387" s="15" t="s">
        <v>87</v>
      </c>
      <c r="AW387" s="15" t="s">
        <v>35</v>
      </c>
      <c r="AX387" s="15" t="s">
        <v>79</v>
      </c>
      <c r="AY387" s="230" t="s">
        <v>145</v>
      </c>
    </row>
    <row r="388" spans="1:65" s="13" customFormat="1">
      <c r="B388" s="198"/>
      <c r="C388" s="199"/>
      <c r="D388" s="200" t="s">
        <v>154</v>
      </c>
      <c r="E388" s="201" t="s">
        <v>1</v>
      </c>
      <c r="F388" s="202" t="s">
        <v>316</v>
      </c>
      <c r="G388" s="199"/>
      <c r="H388" s="203">
        <v>13.05</v>
      </c>
      <c r="I388" s="204"/>
      <c r="J388" s="199"/>
      <c r="K388" s="199"/>
      <c r="L388" s="205"/>
      <c r="M388" s="206"/>
      <c r="N388" s="207"/>
      <c r="O388" s="207"/>
      <c r="P388" s="207"/>
      <c r="Q388" s="207"/>
      <c r="R388" s="207"/>
      <c r="S388" s="207"/>
      <c r="T388" s="208"/>
      <c r="AT388" s="209" t="s">
        <v>154</v>
      </c>
      <c r="AU388" s="209" t="s">
        <v>89</v>
      </c>
      <c r="AV388" s="13" t="s">
        <v>89</v>
      </c>
      <c r="AW388" s="13" t="s">
        <v>35</v>
      </c>
      <c r="AX388" s="13" t="s">
        <v>79</v>
      </c>
      <c r="AY388" s="209" t="s">
        <v>145</v>
      </c>
    </row>
    <row r="389" spans="1:65" s="15" customFormat="1">
      <c r="B389" s="221"/>
      <c r="C389" s="222"/>
      <c r="D389" s="200" t="s">
        <v>154</v>
      </c>
      <c r="E389" s="223" t="s">
        <v>1</v>
      </c>
      <c r="F389" s="224" t="s">
        <v>225</v>
      </c>
      <c r="G389" s="222"/>
      <c r="H389" s="223" t="s">
        <v>1</v>
      </c>
      <c r="I389" s="225"/>
      <c r="J389" s="222"/>
      <c r="K389" s="222"/>
      <c r="L389" s="226"/>
      <c r="M389" s="227"/>
      <c r="N389" s="228"/>
      <c r="O389" s="228"/>
      <c r="P389" s="228"/>
      <c r="Q389" s="228"/>
      <c r="R389" s="228"/>
      <c r="S389" s="228"/>
      <c r="T389" s="229"/>
      <c r="AT389" s="230" t="s">
        <v>154</v>
      </c>
      <c r="AU389" s="230" t="s">
        <v>89</v>
      </c>
      <c r="AV389" s="15" t="s">
        <v>87</v>
      </c>
      <c r="AW389" s="15" t="s">
        <v>35</v>
      </c>
      <c r="AX389" s="15" t="s">
        <v>79</v>
      </c>
      <c r="AY389" s="230" t="s">
        <v>145</v>
      </c>
    </row>
    <row r="390" spans="1:65" s="13" customFormat="1">
      <c r="B390" s="198"/>
      <c r="C390" s="199"/>
      <c r="D390" s="200" t="s">
        <v>154</v>
      </c>
      <c r="E390" s="201" t="s">
        <v>1</v>
      </c>
      <c r="F390" s="202" t="s">
        <v>317</v>
      </c>
      <c r="G390" s="199"/>
      <c r="H390" s="203">
        <v>10.8</v>
      </c>
      <c r="I390" s="204"/>
      <c r="J390" s="199"/>
      <c r="K390" s="199"/>
      <c r="L390" s="205"/>
      <c r="M390" s="206"/>
      <c r="N390" s="207"/>
      <c r="O390" s="207"/>
      <c r="P390" s="207"/>
      <c r="Q390" s="207"/>
      <c r="R390" s="207"/>
      <c r="S390" s="207"/>
      <c r="T390" s="208"/>
      <c r="AT390" s="209" t="s">
        <v>154</v>
      </c>
      <c r="AU390" s="209" t="s">
        <v>89</v>
      </c>
      <c r="AV390" s="13" t="s">
        <v>89</v>
      </c>
      <c r="AW390" s="13" t="s">
        <v>35</v>
      </c>
      <c r="AX390" s="13" t="s">
        <v>79</v>
      </c>
      <c r="AY390" s="209" t="s">
        <v>145</v>
      </c>
    </row>
    <row r="391" spans="1:65" s="14" customFormat="1">
      <c r="B391" s="210"/>
      <c r="C391" s="211"/>
      <c r="D391" s="200" t="s">
        <v>154</v>
      </c>
      <c r="E391" s="212" t="s">
        <v>1</v>
      </c>
      <c r="F391" s="213" t="s">
        <v>156</v>
      </c>
      <c r="G391" s="211"/>
      <c r="H391" s="214">
        <v>26.91</v>
      </c>
      <c r="I391" s="215"/>
      <c r="J391" s="211"/>
      <c r="K391" s="211"/>
      <c r="L391" s="216"/>
      <c r="M391" s="217"/>
      <c r="N391" s="218"/>
      <c r="O391" s="218"/>
      <c r="P391" s="218"/>
      <c r="Q391" s="218"/>
      <c r="R391" s="218"/>
      <c r="S391" s="218"/>
      <c r="T391" s="219"/>
      <c r="AT391" s="220" t="s">
        <v>154</v>
      </c>
      <c r="AU391" s="220" t="s">
        <v>89</v>
      </c>
      <c r="AV391" s="14" t="s">
        <v>152</v>
      </c>
      <c r="AW391" s="14" t="s">
        <v>35</v>
      </c>
      <c r="AX391" s="14" t="s">
        <v>87</v>
      </c>
      <c r="AY391" s="220" t="s">
        <v>145</v>
      </c>
    </row>
    <row r="392" spans="1:65" s="13" customFormat="1">
      <c r="B392" s="198"/>
      <c r="C392" s="199"/>
      <c r="D392" s="200" t="s">
        <v>154</v>
      </c>
      <c r="E392" s="199"/>
      <c r="F392" s="202" t="s">
        <v>318</v>
      </c>
      <c r="G392" s="199"/>
      <c r="H392" s="203">
        <v>28.256</v>
      </c>
      <c r="I392" s="204"/>
      <c r="J392" s="199"/>
      <c r="K392" s="199"/>
      <c r="L392" s="205"/>
      <c r="M392" s="206"/>
      <c r="N392" s="207"/>
      <c r="O392" s="207"/>
      <c r="P392" s="207"/>
      <c r="Q392" s="207"/>
      <c r="R392" s="207"/>
      <c r="S392" s="207"/>
      <c r="T392" s="208"/>
      <c r="AT392" s="209" t="s">
        <v>154</v>
      </c>
      <c r="AU392" s="209" t="s">
        <v>89</v>
      </c>
      <c r="AV392" s="13" t="s">
        <v>89</v>
      </c>
      <c r="AW392" s="13" t="s">
        <v>4</v>
      </c>
      <c r="AX392" s="13" t="s">
        <v>87</v>
      </c>
      <c r="AY392" s="209" t="s">
        <v>145</v>
      </c>
    </row>
    <row r="393" spans="1:65" s="2" customFormat="1" ht="24.2" customHeight="1">
      <c r="A393" s="33"/>
      <c r="B393" s="34"/>
      <c r="C393" s="231" t="s">
        <v>319</v>
      </c>
      <c r="D393" s="231" t="s">
        <v>290</v>
      </c>
      <c r="E393" s="232" t="s">
        <v>320</v>
      </c>
      <c r="F393" s="233" t="s">
        <v>321</v>
      </c>
      <c r="G393" s="234" t="s">
        <v>150</v>
      </c>
      <c r="H393" s="235">
        <v>17.681999999999999</v>
      </c>
      <c r="I393" s="236"/>
      <c r="J393" s="237">
        <f>ROUND(I393*H393,2)</f>
        <v>0</v>
      </c>
      <c r="K393" s="233" t="s">
        <v>151</v>
      </c>
      <c r="L393" s="238"/>
      <c r="M393" s="239" t="s">
        <v>1</v>
      </c>
      <c r="N393" s="240" t="s">
        <v>44</v>
      </c>
      <c r="O393" s="70"/>
      <c r="P393" s="194">
        <f>O393*H393</f>
        <v>0</v>
      </c>
      <c r="Q393" s="194">
        <v>4.7999999999999996E-3</v>
      </c>
      <c r="R393" s="194">
        <f>Q393*H393</f>
        <v>8.487359999999998E-2</v>
      </c>
      <c r="S393" s="194">
        <v>0</v>
      </c>
      <c r="T393" s="195">
        <f>S393*H393</f>
        <v>0</v>
      </c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R393" s="196" t="s">
        <v>187</v>
      </c>
      <c r="AT393" s="196" t="s">
        <v>290</v>
      </c>
      <c r="AU393" s="196" t="s">
        <v>89</v>
      </c>
      <c r="AY393" s="17" t="s">
        <v>145</v>
      </c>
      <c r="BE393" s="197">
        <f>IF(N393="základní",J393,0)</f>
        <v>0</v>
      </c>
      <c r="BF393" s="197">
        <f>IF(N393="snížená",J393,0)</f>
        <v>0</v>
      </c>
      <c r="BG393" s="197">
        <f>IF(N393="zákl. přenesená",J393,0)</f>
        <v>0</v>
      </c>
      <c r="BH393" s="197">
        <f>IF(N393="sníž. přenesená",J393,0)</f>
        <v>0</v>
      </c>
      <c r="BI393" s="197">
        <f>IF(N393="nulová",J393,0)</f>
        <v>0</v>
      </c>
      <c r="BJ393" s="17" t="s">
        <v>87</v>
      </c>
      <c r="BK393" s="197">
        <f>ROUND(I393*H393,2)</f>
        <v>0</v>
      </c>
      <c r="BL393" s="17" t="s">
        <v>152</v>
      </c>
      <c r="BM393" s="196" t="s">
        <v>322</v>
      </c>
    </row>
    <row r="394" spans="1:65" s="15" customFormat="1">
      <c r="B394" s="221"/>
      <c r="C394" s="222"/>
      <c r="D394" s="200" t="s">
        <v>154</v>
      </c>
      <c r="E394" s="223" t="s">
        <v>1</v>
      </c>
      <c r="F394" s="224" t="s">
        <v>323</v>
      </c>
      <c r="G394" s="222"/>
      <c r="H394" s="223" t="s">
        <v>1</v>
      </c>
      <c r="I394" s="225"/>
      <c r="J394" s="222"/>
      <c r="K394" s="222"/>
      <c r="L394" s="226"/>
      <c r="M394" s="227"/>
      <c r="N394" s="228"/>
      <c r="O394" s="228"/>
      <c r="P394" s="228"/>
      <c r="Q394" s="228"/>
      <c r="R394" s="228"/>
      <c r="S394" s="228"/>
      <c r="T394" s="229"/>
      <c r="AT394" s="230" t="s">
        <v>154</v>
      </c>
      <c r="AU394" s="230" t="s">
        <v>89</v>
      </c>
      <c r="AV394" s="15" t="s">
        <v>87</v>
      </c>
      <c r="AW394" s="15" t="s">
        <v>35</v>
      </c>
      <c r="AX394" s="15" t="s">
        <v>79</v>
      </c>
      <c r="AY394" s="230" t="s">
        <v>145</v>
      </c>
    </row>
    <row r="395" spans="1:65" s="13" customFormat="1">
      <c r="B395" s="198"/>
      <c r="C395" s="199"/>
      <c r="D395" s="200" t="s">
        <v>154</v>
      </c>
      <c r="E395" s="201" t="s">
        <v>1</v>
      </c>
      <c r="F395" s="202" t="s">
        <v>324</v>
      </c>
      <c r="G395" s="199"/>
      <c r="H395" s="203">
        <v>2.7</v>
      </c>
      <c r="I395" s="204"/>
      <c r="J395" s="199"/>
      <c r="K395" s="199"/>
      <c r="L395" s="205"/>
      <c r="M395" s="206"/>
      <c r="N395" s="207"/>
      <c r="O395" s="207"/>
      <c r="P395" s="207"/>
      <c r="Q395" s="207"/>
      <c r="R395" s="207"/>
      <c r="S395" s="207"/>
      <c r="T395" s="208"/>
      <c r="AT395" s="209" t="s">
        <v>154</v>
      </c>
      <c r="AU395" s="209" t="s">
        <v>89</v>
      </c>
      <c r="AV395" s="13" t="s">
        <v>89</v>
      </c>
      <c r="AW395" s="13" t="s">
        <v>35</v>
      </c>
      <c r="AX395" s="13" t="s">
        <v>79</v>
      </c>
      <c r="AY395" s="209" t="s">
        <v>145</v>
      </c>
    </row>
    <row r="396" spans="1:65" s="15" customFormat="1">
      <c r="B396" s="221"/>
      <c r="C396" s="222"/>
      <c r="D396" s="200" t="s">
        <v>154</v>
      </c>
      <c r="E396" s="223" t="s">
        <v>1</v>
      </c>
      <c r="F396" s="224" t="s">
        <v>217</v>
      </c>
      <c r="G396" s="222"/>
      <c r="H396" s="223" t="s">
        <v>1</v>
      </c>
      <c r="I396" s="225"/>
      <c r="J396" s="222"/>
      <c r="K396" s="222"/>
      <c r="L396" s="226"/>
      <c r="M396" s="227"/>
      <c r="N396" s="228"/>
      <c r="O396" s="228"/>
      <c r="P396" s="228"/>
      <c r="Q396" s="228"/>
      <c r="R396" s="228"/>
      <c r="S396" s="228"/>
      <c r="T396" s="229"/>
      <c r="AT396" s="230" t="s">
        <v>154</v>
      </c>
      <c r="AU396" s="230" t="s">
        <v>89</v>
      </c>
      <c r="AV396" s="15" t="s">
        <v>87</v>
      </c>
      <c r="AW396" s="15" t="s">
        <v>35</v>
      </c>
      <c r="AX396" s="15" t="s">
        <v>79</v>
      </c>
      <c r="AY396" s="230" t="s">
        <v>145</v>
      </c>
    </row>
    <row r="397" spans="1:65" s="13" customFormat="1">
      <c r="B397" s="198"/>
      <c r="C397" s="199"/>
      <c r="D397" s="200" t="s">
        <v>154</v>
      </c>
      <c r="E397" s="201" t="s">
        <v>1</v>
      </c>
      <c r="F397" s="202" t="s">
        <v>325</v>
      </c>
      <c r="G397" s="199"/>
      <c r="H397" s="203">
        <v>14.14</v>
      </c>
      <c r="I397" s="204"/>
      <c r="J397" s="199"/>
      <c r="K397" s="199"/>
      <c r="L397" s="205"/>
      <c r="M397" s="206"/>
      <c r="N397" s="207"/>
      <c r="O397" s="207"/>
      <c r="P397" s="207"/>
      <c r="Q397" s="207"/>
      <c r="R397" s="207"/>
      <c r="S397" s="207"/>
      <c r="T397" s="208"/>
      <c r="AT397" s="209" t="s">
        <v>154</v>
      </c>
      <c r="AU397" s="209" t="s">
        <v>89</v>
      </c>
      <c r="AV397" s="13" t="s">
        <v>89</v>
      </c>
      <c r="AW397" s="13" t="s">
        <v>35</v>
      </c>
      <c r="AX397" s="13" t="s">
        <v>79</v>
      </c>
      <c r="AY397" s="209" t="s">
        <v>145</v>
      </c>
    </row>
    <row r="398" spans="1:65" s="14" customFormat="1">
      <c r="B398" s="210"/>
      <c r="C398" s="211"/>
      <c r="D398" s="200" t="s">
        <v>154</v>
      </c>
      <c r="E398" s="212" t="s">
        <v>1</v>
      </c>
      <c r="F398" s="213" t="s">
        <v>156</v>
      </c>
      <c r="G398" s="211"/>
      <c r="H398" s="214">
        <v>16.84</v>
      </c>
      <c r="I398" s="215"/>
      <c r="J398" s="211"/>
      <c r="K398" s="211"/>
      <c r="L398" s="216"/>
      <c r="M398" s="217"/>
      <c r="N398" s="218"/>
      <c r="O398" s="218"/>
      <c r="P398" s="218"/>
      <c r="Q398" s="218"/>
      <c r="R398" s="218"/>
      <c r="S398" s="218"/>
      <c r="T398" s="219"/>
      <c r="AT398" s="220" t="s">
        <v>154</v>
      </c>
      <c r="AU398" s="220" t="s">
        <v>89</v>
      </c>
      <c r="AV398" s="14" t="s">
        <v>152</v>
      </c>
      <c r="AW398" s="14" t="s">
        <v>35</v>
      </c>
      <c r="AX398" s="14" t="s">
        <v>87</v>
      </c>
      <c r="AY398" s="220" t="s">
        <v>145</v>
      </c>
    </row>
    <row r="399" spans="1:65" s="13" customFormat="1">
      <c r="B399" s="198"/>
      <c r="C399" s="199"/>
      <c r="D399" s="200" t="s">
        <v>154</v>
      </c>
      <c r="E399" s="199"/>
      <c r="F399" s="202" t="s">
        <v>326</v>
      </c>
      <c r="G399" s="199"/>
      <c r="H399" s="203">
        <v>17.681999999999999</v>
      </c>
      <c r="I399" s="204"/>
      <c r="J399" s="199"/>
      <c r="K399" s="199"/>
      <c r="L399" s="205"/>
      <c r="M399" s="206"/>
      <c r="N399" s="207"/>
      <c r="O399" s="207"/>
      <c r="P399" s="207"/>
      <c r="Q399" s="207"/>
      <c r="R399" s="207"/>
      <c r="S399" s="207"/>
      <c r="T399" s="208"/>
      <c r="AT399" s="209" t="s">
        <v>154</v>
      </c>
      <c r="AU399" s="209" t="s">
        <v>89</v>
      </c>
      <c r="AV399" s="13" t="s">
        <v>89</v>
      </c>
      <c r="AW399" s="13" t="s">
        <v>4</v>
      </c>
      <c r="AX399" s="13" t="s">
        <v>87</v>
      </c>
      <c r="AY399" s="209" t="s">
        <v>145</v>
      </c>
    </row>
    <row r="400" spans="1:65" s="2" customFormat="1" ht="55.5" customHeight="1">
      <c r="A400" s="33"/>
      <c r="B400" s="34"/>
      <c r="C400" s="185" t="s">
        <v>7</v>
      </c>
      <c r="D400" s="185" t="s">
        <v>147</v>
      </c>
      <c r="E400" s="186" t="s">
        <v>327</v>
      </c>
      <c r="F400" s="187" t="s">
        <v>328</v>
      </c>
      <c r="G400" s="188" t="s">
        <v>329</v>
      </c>
      <c r="H400" s="189">
        <v>415.82</v>
      </c>
      <c r="I400" s="190"/>
      <c r="J400" s="191">
        <f>ROUND(I400*H400,2)</f>
        <v>0</v>
      </c>
      <c r="K400" s="187" t="s">
        <v>151</v>
      </c>
      <c r="L400" s="38"/>
      <c r="M400" s="192" t="s">
        <v>1</v>
      </c>
      <c r="N400" s="193" t="s">
        <v>44</v>
      </c>
      <c r="O400" s="70"/>
      <c r="P400" s="194">
        <f>O400*H400</f>
        <v>0</v>
      </c>
      <c r="Q400" s="194">
        <v>3.3899999999999998E-3</v>
      </c>
      <c r="R400" s="194">
        <f>Q400*H400</f>
        <v>1.4096297999999998</v>
      </c>
      <c r="S400" s="194">
        <v>0</v>
      </c>
      <c r="T400" s="195">
        <f>S400*H400</f>
        <v>0</v>
      </c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R400" s="196" t="s">
        <v>152</v>
      </c>
      <c r="AT400" s="196" t="s">
        <v>147</v>
      </c>
      <c r="AU400" s="196" t="s">
        <v>89</v>
      </c>
      <c r="AY400" s="17" t="s">
        <v>145</v>
      </c>
      <c r="BE400" s="197">
        <f>IF(N400="základní",J400,0)</f>
        <v>0</v>
      </c>
      <c r="BF400" s="197">
        <f>IF(N400="snížená",J400,0)</f>
        <v>0</v>
      </c>
      <c r="BG400" s="197">
        <f>IF(N400="zákl. přenesená",J400,0)</f>
        <v>0</v>
      </c>
      <c r="BH400" s="197">
        <f>IF(N400="sníž. přenesená",J400,0)</f>
        <v>0</v>
      </c>
      <c r="BI400" s="197">
        <f>IF(N400="nulová",J400,0)</f>
        <v>0</v>
      </c>
      <c r="BJ400" s="17" t="s">
        <v>87</v>
      </c>
      <c r="BK400" s="197">
        <f>ROUND(I400*H400,2)</f>
        <v>0</v>
      </c>
      <c r="BL400" s="17" t="s">
        <v>152</v>
      </c>
      <c r="BM400" s="196" t="s">
        <v>330</v>
      </c>
    </row>
    <row r="401" spans="2:51" s="15" customFormat="1">
      <c r="B401" s="221"/>
      <c r="C401" s="222"/>
      <c r="D401" s="200" t="s">
        <v>154</v>
      </c>
      <c r="E401" s="223" t="s">
        <v>1</v>
      </c>
      <c r="F401" s="224" t="s">
        <v>234</v>
      </c>
      <c r="G401" s="222"/>
      <c r="H401" s="223" t="s">
        <v>1</v>
      </c>
      <c r="I401" s="225"/>
      <c r="J401" s="222"/>
      <c r="K401" s="222"/>
      <c r="L401" s="226"/>
      <c r="M401" s="227"/>
      <c r="N401" s="228"/>
      <c r="O401" s="228"/>
      <c r="P401" s="228"/>
      <c r="Q401" s="228"/>
      <c r="R401" s="228"/>
      <c r="S401" s="228"/>
      <c r="T401" s="229"/>
      <c r="AT401" s="230" t="s">
        <v>154</v>
      </c>
      <c r="AU401" s="230" t="s">
        <v>89</v>
      </c>
      <c r="AV401" s="15" t="s">
        <v>87</v>
      </c>
      <c r="AW401" s="15" t="s">
        <v>35</v>
      </c>
      <c r="AX401" s="15" t="s">
        <v>79</v>
      </c>
      <c r="AY401" s="230" t="s">
        <v>145</v>
      </c>
    </row>
    <row r="402" spans="2:51" s="13" customFormat="1">
      <c r="B402" s="198"/>
      <c r="C402" s="199"/>
      <c r="D402" s="200" t="s">
        <v>154</v>
      </c>
      <c r="E402" s="201" t="s">
        <v>1</v>
      </c>
      <c r="F402" s="202" t="s">
        <v>331</v>
      </c>
      <c r="G402" s="199"/>
      <c r="H402" s="203">
        <v>102.6</v>
      </c>
      <c r="I402" s="204"/>
      <c r="J402" s="199"/>
      <c r="K402" s="199"/>
      <c r="L402" s="205"/>
      <c r="M402" s="206"/>
      <c r="N402" s="207"/>
      <c r="O402" s="207"/>
      <c r="P402" s="207"/>
      <c r="Q402" s="207"/>
      <c r="R402" s="207"/>
      <c r="S402" s="207"/>
      <c r="T402" s="208"/>
      <c r="AT402" s="209" t="s">
        <v>154</v>
      </c>
      <c r="AU402" s="209" t="s">
        <v>89</v>
      </c>
      <c r="AV402" s="13" t="s">
        <v>89</v>
      </c>
      <c r="AW402" s="13" t="s">
        <v>35</v>
      </c>
      <c r="AX402" s="13" t="s">
        <v>79</v>
      </c>
      <c r="AY402" s="209" t="s">
        <v>145</v>
      </c>
    </row>
    <row r="403" spans="2:51" s="15" customFormat="1">
      <c r="B403" s="221"/>
      <c r="C403" s="222"/>
      <c r="D403" s="200" t="s">
        <v>154</v>
      </c>
      <c r="E403" s="223" t="s">
        <v>1</v>
      </c>
      <c r="F403" s="224" t="s">
        <v>217</v>
      </c>
      <c r="G403" s="222"/>
      <c r="H403" s="223" t="s">
        <v>1</v>
      </c>
      <c r="I403" s="225"/>
      <c r="J403" s="222"/>
      <c r="K403" s="222"/>
      <c r="L403" s="226"/>
      <c r="M403" s="227"/>
      <c r="N403" s="228"/>
      <c r="O403" s="228"/>
      <c r="P403" s="228"/>
      <c r="Q403" s="228"/>
      <c r="R403" s="228"/>
      <c r="S403" s="228"/>
      <c r="T403" s="229"/>
      <c r="AT403" s="230" t="s">
        <v>154</v>
      </c>
      <c r="AU403" s="230" t="s">
        <v>89</v>
      </c>
      <c r="AV403" s="15" t="s">
        <v>87</v>
      </c>
      <c r="AW403" s="15" t="s">
        <v>35</v>
      </c>
      <c r="AX403" s="15" t="s">
        <v>79</v>
      </c>
      <c r="AY403" s="230" t="s">
        <v>145</v>
      </c>
    </row>
    <row r="404" spans="2:51" s="13" customFormat="1">
      <c r="B404" s="198"/>
      <c r="C404" s="199"/>
      <c r="D404" s="200" t="s">
        <v>154</v>
      </c>
      <c r="E404" s="201" t="s">
        <v>1</v>
      </c>
      <c r="F404" s="202" t="s">
        <v>332</v>
      </c>
      <c r="G404" s="199"/>
      <c r="H404" s="203">
        <v>7.28</v>
      </c>
      <c r="I404" s="204"/>
      <c r="J404" s="199"/>
      <c r="K404" s="199"/>
      <c r="L404" s="205"/>
      <c r="M404" s="206"/>
      <c r="N404" s="207"/>
      <c r="O404" s="207"/>
      <c r="P404" s="207"/>
      <c r="Q404" s="207"/>
      <c r="R404" s="207"/>
      <c r="S404" s="207"/>
      <c r="T404" s="208"/>
      <c r="AT404" s="209" t="s">
        <v>154</v>
      </c>
      <c r="AU404" s="209" t="s">
        <v>89</v>
      </c>
      <c r="AV404" s="13" t="s">
        <v>89</v>
      </c>
      <c r="AW404" s="13" t="s">
        <v>35</v>
      </c>
      <c r="AX404" s="13" t="s">
        <v>79</v>
      </c>
      <c r="AY404" s="209" t="s">
        <v>145</v>
      </c>
    </row>
    <row r="405" spans="2:51" s="15" customFormat="1">
      <c r="B405" s="221"/>
      <c r="C405" s="222"/>
      <c r="D405" s="200" t="s">
        <v>154</v>
      </c>
      <c r="E405" s="223" t="s">
        <v>1</v>
      </c>
      <c r="F405" s="224" t="s">
        <v>222</v>
      </c>
      <c r="G405" s="222"/>
      <c r="H405" s="223" t="s">
        <v>1</v>
      </c>
      <c r="I405" s="225"/>
      <c r="J405" s="222"/>
      <c r="K405" s="222"/>
      <c r="L405" s="226"/>
      <c r="M405" s="227"/>
      <c r="N405" s="228"/>
      <c r="O405" s="228"/>
      <c r="P405" s="228"/>
      <c r="Q405" s="228"/>
      <c r="R405" s="228"/>
      <c r="S405" s="228"/>
      <c r="T405" s="229"/>
      <c r="AT405" s="230" t="s">
        <v>154</v>
      </c>
      <c r="AU405" s="230" t="s">
        <v>89</v>
      </c>
      <c r="AV405" s="15" t="s">
        <v>87</v>
      </c>
      <c r="AW405" s="15" t="s">
        <v>35</v>
      </c>
      <c r="AX405" s="15" t="s">
        <v>79</v>
      </c>
      <c r="AY405" s="230" t="s">
        <v>145</v>
      </c>
    </row>
    <row r="406" spans="2:51" s="13" customFormat="1">
      <c r="B406" s="198"/>
      <c r="C406" s="199"/>
      <c r="D406" s="200" t="s">
        <v>154</v>
      </c>
      <c r="E406" s="201" t="s">
        <v>1</v>
      </c>
      <c r="F406" s="202" t="s">
        <v>333</v>
      </c>
      <c r="G406" s="199"/>
      <c r="H406" s="203">
        <v>10.8</v>
      </c>
      <c r="I406" s="204"/>
      <c r="J406" s="199"/>
      <c r="K406" s="199"/>
      <c r="L406" s="205"/>
      <c r="M406" s="206"/>
      <c r="N406" s="207"/>
      <c r="O406" s="207"/>
      <c r="P406" s="207"/>
      <c r="Q406" s="207"/>
      <c r="R406" s="207"/>
      <c r="S406" s="207"/>
      <c r="T406" s="208"/>
      <c r="AT406" s="209" t="s">
        <v>154</v>
      </c>
      <c r="AU406" s="209" t="s">
        <v>89</v>
      </c>
      <c r="AV406" s="13" t="s">
        <v>89</v>
      </c>
      <c r="AW406" s="13" t="s">
        <v>35</v>
      </c>
      <c r="AX406" s="13" t="s">
        <v>79</v>
      </c>
      <c r="AY406" s="209" t="s">
        <v>145</v>
      </c>
    </row>
    <row r="407" spans="2:51" s="15" customFormat="1">
      <c r="B407" s="221"/>
      <c r="C407" s="222"/>
      <c r="D407" s="200" t="s">
        <v>154</v>
      </c>
      <c r="E407" s="223" t="s">
        <v>1</v>
      </c>
      <c r="F407" s="224" t="s">
        <v>225</v>
      </c>
      <c r="G407" s="222"/>
      <c r="H407" s="223" t="s">
        <v>1</v>
      </c>
      <c r="I407" s="225"/>
      <c r="J407" s="222"/>
      <c r="K407" s="222"/>
      <c r="L407" s="226"/>
      <c r="M407" s="227"/>
      <c r="N407" s="228"/>
      <c r="O407" s="228"/>
      <c r="P407" s="228"/>
      <c r="Q407" s="228"/>
      <c r="R407" s="228"/>
      <c r="S407" s="228"/>
      <c r="T407" s="229"/>
      <c r="AT407" s="230" t="s">
        <v>154</v>
      </c>
      <c r="AU407" s="230" t="s">
        <v>89</v>
      </c>
      <c r="AV407" s="15" t="s">
        <v>87</v>
      </c>
      <c r="AW407" s="15" t="s">
        <v>35</v>
      </c>
      <c r="AX407" s="15" t="s">
        <v>79</v>
      </c>
      <c r="AY407" s="230" t="s">
        <v>145</v>
      </c>
    </row>
    <row r="408" spans="2:51" s="13" customFormat="1">
      <c r="B408" s="198"/>
      <c r="C408" s="199"/>
      <c r="D408" s="200" t="s">
        <v>154</v>
      </c>
      <c r="E408" s="201" t="s">
        <v>1</v>
      </c>
      <c r="F408" s="202" t="s">
        <v>334</v>
      </c>
      <c r="G408" s="199"/>
      <c r="H408" s="203">
        <v>70.2</v>
      </c>
      <c r="I408" s="204"/>
      <c r="J408" s="199"/>
      <c r="K408" s="199"/>
      <c r="L408" s="205"/>
      <c r="M408" s="206"/>
      <c r="N408" s="207"/>
      <c r="O408" s="207"/>
      <c r="P408" s="207"/>
      <c r="Q408" s="207"/>
      <c r="R408" s="207"/>
      <c r="S408" s="207"/>
      <c r="T408" s="208"/>
      <c r="AT408" s="209" t="s">
        <v>154</v>
      </c>
      <c r="AU408" s="209" t="s">
        <v>89</v>
      </c>
      <c r="AV408" s="13" t="s">
        <v>89</v>
      </c>
      <c r="AW408" s="13" t="s">
        <v>35</v>
      </c>
      <c r="AX408" s="13" t="s">
        <v>79</v>
      </c>
      <c r="AY408" s="209" t="s">
        <v>145</v>
      </c>
    </row>
    <row r="409" spans="2:51" s="13" customFormat="1">
      <c r="B409" s="198"/>
      <c r="C409" s="199"/>
      <c r="D409" s="200" t="s">
        <v>154</v>
      </c>
      <c r="E409" s="201" t="s">
        <v>1</v>
      </c>
      <c r="F409" s="202" t="s">
        <v>335</v>
      </c>
      <c r="G409" s="199"/>
      <c r="H409" s="203">
        <v>113.4</v>
      </c>
      <c r="I409" s="204"/>
      <c r="J409" s="199"/>
      <c r="K409" s="199"/>
      <c r="L409" s="205"/>
      <c r="M409" s="206"/>
      <c r="N409" s="207"/>
      <c r="O409" s="207"/>
      <c r="P409" s="207"/>
      <c r="Q409" s="207"/>
      <c r="R409" s="207"/>
      <c r="S409" s="207"/>
      <c r="T409" s="208"/>
      <c r="AT409" s="209" t="s">
        <v>154</v>
      </c>
      <c r="AU409" s="209" t="s">
        <v>89</v>
      </c>
      <c r="AV409" s="13" t="s">
        <v>89</v>
      </c>
      <c r="AW409" s="13" t="s">
        <v>35</v>
      </c>
      <c r="AX409" s="13" t="s">
        <v>79</v>
      </c>
      <c r="AY409" s="209" t="s">
        <v>145</v>
      </c>
    </row>
    <row r="410" spans="2:51" s="13" customFormat="1">
      <c r="B410" s="198"/>
      <c r="C410" s="199"/>
      <c r="D410" s="200" t="s">
        <v>154</v>
      </c>
      <c r="E410" s="201" t="s">
        <v>1</v>
      </c>
      <c r="F410" s="202" t="s">
        <v>336</v>
      </c>
      <c r="G410" s="199"/>
      <c r="H410" s="203">
        <v>27</v>
      </c>
      <c r="I410" s="204"/>
      <c r="J410" s="199"/>
      <c r="K410" s="199"/>
      <c r="L410" s="205"/>
      <c r="M410" s="206"/>
      <c r="N410" s="207"/>
      <c r="O410" s="207"/>
      <c r="P410" s="207"/>
      <c r="Q410" s="207"/>
      <c r="R410" s="207"/>
      <c r="S410" s="207"/>
      <c r="T410" s="208"/>
      <c r="AT410" s="209" t="s">
        <v>154</v>
      </c>
      <c r="AU410" s="209" t="s">
        <v>89</v>
      </c>
      <c r="AV410" s="13" t="s">
        <v>89</v>
      </c>
      <c r="AW410" s="13" t="s">
        <v>35</v>
      </c>
      <c r="AX410" s="13" t="s">
        <v>79</v>
      </c>
      <c r="AY410" s="209" t="s">
        <v>145</v>
      </c>
    </row>
    <row r="411" spans="2:51" s="13" customFormat="1">
      <c r="B411" s="198"/>
      <c r="C411" s="199"/>
      <c r="D411" s="200" t="s">
        <v>154</v>
      </c>
      <c r="E411" s="201" t="s">
        <v>1</v>
      </c>
      <c r="F411" s="202" t="s">
        <v>337</v>
      </c>
      <c r="G411" s="199"/>
      <c r="H411" s="203">
        <v>15.6</v>
      </c>
      <c r="I411" s="204"/>
      <c r="J411" s="199"/>
      <c r="K411" s="199"/>
      <c r="L411" s="205"/>
      <c r="M411" s="206"/>
      <c r="N411" s="207"/>
      <c r="O411" s="207"/>
      <c r="P411" s="207"/>
      <c r="Q411" s="207"/>
      <c r="R411" s="207"/>
      <c r="S411" s="207"/>
      <c r="T411" s="208"/>
      <c r="AT411" s="209" t="s">
        <v>154</v>
      </c>
      <c r="AU411" s="209" t="s">
        <v>89</v>
      </c>
      <c r="AV411" s="13" t="s">
        <v>89</v>
      </c>
      <c r="AW411" s="13" t="s">
        <v>35</v>
      </c>
      <c r="AX411" s="13" t="s">
        <v>79</v>
      </c>
      <c r="AY411" s="209" t="s">
        <v>145</v>
      </c>
    </row>
    <row r="412" spans="2:51" s="13" customFormat="1">
      <c r="B412" s="198"/>
      <c r="C412" s="199"/>
      <c r="D412" s="200" t="s">
        <v>154</v>
      </c>
      <c r="E412" s="201" t="s">
        <v>1</v>
      </c>
      <c r="F412" s="202" t="s">
        <v>338</v>
      </c>
      <c r="G412" s="199"/>
      <c r="H412" s="203">
        <v>4.8</v>
      </c>
      <c r="I412" s="204"/>
      <c r="J412" s="199"/>
      <c r="K412" s="199"/>
      <c r="L412" s="205"/>
      <c r="M412" s="206"/>
      <c r="N412" s="207"/>
      <c r="O412" s="207"/>
      <c r="P412" s="207"/>
      <c r="Q412" s="207"/>
      <c r="R412" s="207"/>
      <c r="S412" s="207"/>
      <c r="T412" s="208"/>
      <c r="AT412" s="209" t="s">
        <v>154</v>
      </c>
      <c r="AU412" s="209" t="s">
        <v>89</v>
      </c>
      <c r="AV412" s="13" t="s">
        <v>89</v>
      </c>
      <c r="AW412" s="13" t="s">
        <v>35</v>
      </c>
      <c r="AX412" s="13" t="s">
        <v>79</v>
      </c>
      <c r="AY412" s="209" t="s">
        <v>145</v>
      </c>
    </row>
    <row r="413" spans="2:51" s="13" customFormat="1">
      <c r="B413" s="198"/>
      <c r="C413" s="199"/>
      <c r="D413" s="200" t="s">
        <v>154</v>
      </c>
      <c r="E413" s="201" t="s">
        <v>1</v>
      </c>
      <c r="F413" s="202" t="s">
        <v>339</v>
      </c>
      <c r="G413" s="199"/>
      <c r="H413" s="203">
        <v>2.4</v>
      </c>
      <c r="I413" s="204"/>
      <c r="J413" s="199"/>
      <c r="K413" s="199"/>
      <c r="L413" s="205"/>
      <c r="M413" s="206"/>
      <c r="N413" s="207"/>
      <c r="O413" s="207"/>
      <c r="P413" s="207"/>
      <c r="Q413" s="207"/>
      <c r="R413" s="207"/>
      <c r="S413" s="207"/>
      <c r="T413" s="208"/>
      <c r="AT413" s="209" t="s">
        <v>154</v>
      </c>
      <c r="AU413" s="209" t="s">
        <v>89</v>
      </c>
      <c r="AV413" s="13" t="s">
        <v>89</v>
      </c>
      <c r="AW413" s="13" t="s">
        <v>35</v>
      </c>
      <c r="AX413" s="13" t="s">
        <v>79</v>
      </c>
      <c r="AY413" s="209" t="s">
        <v>145</v>
      </c>
    </row>
    <row r="414" spans="2:51" s="15" customFormat="1">
      <c r="B414" s="221"/>
      <c r="C414" s="222"/>
      <c r="D414" s="200" t="s">
        <v>154</v>
      </c>
      <c r="E414" s="223" t="s">
        <v>1</v>
      </c>
      <c r="F414" s="224" t="s">
        <v>250</v>
      </c>
      <c r="G414" s="222"/>
      <c r="H414" s="223" t="s">
        <v>1</v>
      </c>
      <c r="I414" s="225"/>
      <c r="J414" s="222"/>
      <c r="K414" s="222"/>
      <c r="L414" s="226"/>
      <c r="M414" s="227"/>
      <c r="N414" s="228"/>
      <c r="O414" s="228"/>
      <c r="P414" s="228"/>
      <c r="Q414" s="228"/>
      <c r="R414" s="228"/>
      <c r="S414" s="228"/>
      <c r="T414" s="229"/>
      <c r="AT414" s="230" t="s">
        <v>154</v>
      </c>
      <c r="AU414" s="230" t="s">
        <v>89</v>
      </c>
      <c r="AV414" s="15" t="s">
        <v>87</v>
      </c>
      <c r="AW414" s="15" t="s">
        <v>35</v>
      </c>
      <c r="AX414" s="15" t="s">
        <v>79</v>
      </c>
      <c r="AY414" s="230" t="s">
        <v>145</v>
      </c>
    </row>
    <row r="415" spans="2:51" s="13" customFormat="1">
      <c r="B415" s="198"/>
      <c r="C415" s="199"/>
      <c r="D415" s="200" t="s">
        <v>154</v>
      </c>
      <c r="E415" s="201" t="s">
        <v>1</v>
      </c>
      <c r="F415" s="202" t="s">
        <v>340</v>
      </c>
      <c r="G415" s="199"/>
      <c r="H415" s="203">
        <v>48.6</v>
      </c>
      <c r="I415" s="204"/>
      <c r="J415" s="199"/>
      <c r="K415" s="199"/>
      <c r="L415" s="205"/>
      <c r="M415" s="206"/>
      <c r="N415" s="207"/>
      <c r="O415" s="207"/>
      <c r="P415" s="207"/>
      <c r="Q415" s="207"/>
      <c r="R415" s="207"/>
      <c r="S415" s="207"/>
      <c r="T415" s="208"/>
      <c r="AT415" s="209" t="s">
        <v>154</v>
      </c>
      <c r="AU415" s="209" t="s">
        <v>89</v>
      </c>
      <c r="AV415" s="13" t="s">
        <v>89</v>
      </c>
      <c r="AW415" s="13" t="s">
        <v>35</v>
      </c>
      <c r="AX415" s="13" t="s">
        <v>79</v>
      </c>
      <c r="AY415" s="209" t="s">
        <v>145</v>
      </c>
    </row>
    <row r="416" spans="2:51" s="13" customFormat="1">
      <c r="B416" s="198"/>
      <c r="C416" s="199"/>
      <c r="D416" s="200" t="s">
        <v>154</v>
      </c>
      <c r="E416" s="201" t="s">
        <v>1</v>
      </c>
      <c r="F416" s="202" t="s">
        <v>341</v>
      </c>
      <c r="G416" s="199"/>
      <c r="H416" s="203">
        <v>9</v>
      </c>
      <c r="I416" s="204"/>
      <c r="J416" s="199"/>
      <c r="K416" s="199"/>
      <c r="L416" s="205"/>
      <c r="M416" s="206"/>
      <c r="N416" s="207"/>
      <c r="O416" s="207"/>
      <c r="P416" s="207"/>
      <c r="Q416" s="207"/>
      <c r="R416" s="207"/>
      <c r="S416" s="207"/>
      <c r="T416" s="208"/>
      <c r="AT416" s="209" t="s">
        <v>154</v>
      </c>
      <c r="AU416" s="209" t="s">
        <v>89</v>
      </c>
      <c r="AV416" s="13" t="s">
        <v>89</v>
      </c>
      <c r="AW416" s="13" t="s">
        <v>35</v>
      </c>
      <c r="AX416" s="13" t="s">
        <v>79</v>
      </c>
      <c r="AY416" s="209" t="s">
        <v>145</v>
      </c>
    </row>
    <row r="417" spans="1:65" s="13" customFormat="1">
      <c r="B417" s="198"/>
      <c r="C417" s="199"/>
      <c r="D417" s="200" t="s">
        <v>154</v>
      </c>
      <c r="E417" s="201" t="s">
        <v>1</v>
      </c>
      <c r="F417" s="202" t="s">
        <v>342</v>
      </c>
      <c r="G417" s="199"/>
      <c r="H417" s="203">
        <v>4.1399999999999997</v>
      </c>
      <c r="I417" s="204"/>
      <c r="J417" s="199"/>
      <c r="K417" s="199"/>
      <c r="L417" s="205"/>
      <c r="M417" s="206"/>
      <c r="N417" s="207"/>
      <c r="O417" s="207"/>
      <c r="P417" s="207"/>
      <c r="Q417" s="207"/>
      <c r="R417" s="207"/>
      <c r="S417" s="207"/>
      <c r="T417" s="208"/>
      <c r="AT417" s="209" t="s">
        <v>154</v>
      </c>
      <c r="AU417" s="209" t="s">
        <v>89</v>
      </c>
      <c r="AV417" s="13" t="s">
        <v>89</v>
      </c>
      <c r="AW417" s="13" t="s">
        <v>35</v>
      </c>
      <c r="AX417" s="13" t="s">
        <v>79</v>
      </c>
      <c r="AY417" s="209" t="s">
        <v>145</v>
      </c>
    </row>
    <row r="418" spans="1:65" s="14" customFormat="1">
      <c r="B418" s="210"/>
      <c r="C418" s="211"/>
      <c r="D418" s="200" t="s">
        <v>154</v>
      </c>
      <c r="E418" s="212" t="s">
        <v>1</v>
      </c>
      <c r="F418" s="213" t="s">
        <v>156</v>
      </c>
      <c r="G418" s="211"/>
      <c r="H418" s="214">
        <v>415.82</v>
      </c>
      <c r="I418" s="215"/>
      <c r="J418" s="211"/>
      <c r="K418" s="211"/>
      <c r="L418" s="216"/>
      <c r="M418" s="217"/>
      <c r="N418" s="218"/>
      <c r="O418" s="218"/>
      <c r="P418" s="218"/>
      <c r="Q418" s="218"/>
      <c r="R418" s="218"/>
      <c r="S418" s="218"/>
      <c r="T418" s="219"/>
      <c r="AT418" s="220" t="s">
        <v>154</v>
      </c>
      <c r="AU418" s="220" t="s">
        <v>89</v>
      </c>
      <c r="AV418" s="14" t="s">
        <v>152</v>
      </c>
      <c r="AW418" s="14" t="s">
        <v>35</v>
      </c>
      <c r="AX418" s="14" t="s">
        <v>87</v>
      </c>
      <c r="AY418" s="220" t="s">
        <v>145</v>
      </c>
    </row>
    <row r="419" spans="1:65" s="2" customFormat="1" ht="21.75" customHeight="1">
      <c r="A419" s="33"/>
      <c r="B419" s="34"/>
      <c r="C419" s="231" t="s">
        <v>343</v>
      </c>
      <c r="D419" s="231" t="s">
        <v>290</v>
      </c>
      <c r="E419" s="232" t="s">
        <v>291</v>
      </c>
      <c r="F419" s="233" t="s">
        <v>292</v>
      </c>
      <c r="G419" s="234" t="s">
        <v>150</v>
      </c>
      <c r="H419" s="235">
        <v>114.255</v>
      </c>
      <c r="I419" s="236"/>
      <c r="J419" s="237">
        <f>ROUND(I419*H419,2)</f>
        <v>0</v>
      </c>
      <c r="K419" s="233" t="s">
        <v>151</v>
      </c>
      <c r="L419" s="238"/>
      <c r="M419" s="239" t="s">
        <v>1</v>
      </c>
      <c r="N419" s="240" t="s">
        <v>44</v>
      </c>
      <c r="O419" s="70"/>
      <c r="P419" s="194">
        <f>O419*H419</f>
        <v>0</v>
      </c>
      <c r="Q419" s="194">
        <v>8.9999999999999998E-4</v>
      </c>
      <c r="R419" s="194">
        <f>Q419*H419</f>
        <v>0.10282949999999999</v>
      </c>
      <c r="S419" s="194">
        <v>0</v>
      </c>
      <c r="T419" s="195">
        <f>S419*H419</f>
        <v>0</v>
      </c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R419" s="196" t="s">
        <v>187</v>
      </c>
      <c r="AT419" s="196" t="s">
        <v>290</v>
      </c>
      <c r="AU419" s="196" t="s">
        <v>89</v>
      </c>
      <c r="AY419" s="17" t="s">
        <v>145</v>
      </c>
      <c r="BE419" s="197">
        <f>IF(N419="základní",J419,0)</f>
        <v>0</v>
      </c>
      <c r="BF419" s="197">
        <f>IF(N419="snížená",J419,0)</f>
        <v>0</v>
      </c>
      <c r="BG419" s="197">
        <f>IF(N419="zákl. přenesená",J419,0)</f>
        <v>0</v>
      </c>
      <c r="BH419" s="197">
        <f>IF(N419="sníž. přenesená",J419,0)</f>
        <v>0</v>
      </c>
      <c r="BI419" s="197">
        <f>IF(N419="nulová",J419,0)</f>
        <v>0</v>
      </c>
      <c r="BJ419" s="17" t="s">
        <v>87</v>
      </c>
      <c r="BK419" s="197">
        <f>ROUND(I419*H419,2)</f>
        <v>0</v>
      </c>
      <c r="BL419" s="17" t="s">
        <v>152</v>
      </c>
      <c r="BM419" s="196" t="s">
        <v>344</v>
      </c>
    </row>
    <row r="420" spans="1:65" s="15" customFormat="1">
      <c r="B420" s="221"/>
      <c r="C420" s="222"/>
      <c r="D420" s="200" t="s">
        <v>154</v>
      </c>
      <c r="E420" s="223" t="s">
        <v>1</v>
      </c>
      <c r="F420" s="224" t="s">
        <v>234</v>
      </c>
      <c r="G420" s="222"/>
      <c r="H420" s="223" t="s">
        <v>1</v>
      </c>
      <c r="I420" s="225"/>
      <c r="J420" s="222"/>
      <c r="K420" s="222"/>
      <c r="L420" s="226"/>
      <c r="M420" s="227"/>
      <c r="N420" s="228"/>
      <c r="O420" s="228"/>
      <c r="P420" s="228"/>
      <c r="Q420" s="228"/>
      <c r="R420" s="228"/>
      <c r="S420" s="228"/>
      <c r="T420" s="229"/>
      <c r="AT420" s="230" t="s">
        <v>154</v>
      </c>
      <c r="AU420" s="230" t="s">
        <v>89</v>
      </c>
      <c r="AV420" s="15" t="s">
        <v>87</v>
      </c>
      <c r="AW420" s="15" t="s">
        <v>35</v>
      </c>
      <c r="AX420" s="15" t="s">
        <v>79</v>
      </c>
      <c r="AY420" s="230" t="s">
        <v>145</v>
      </c>
    </row>
    <row r="421" spans="1:65" s="13" customFormat="1">
      <c r="B421" s="198"/>
      <c r="C421" s="199"/>
      <c r="D421" s="200" t="s">
        <v>154</v>
      </c>
      <c r="E421" s="201" t="s">
        <v>1</v>
      </c>
      <c r="F421" s="202" t="s">
        <v>269</v>
      </c>
      <c r="G421" s="199"/>
      <c r="H421" s="203">
        <v>46.17</v>
      </c>
      <c r="I421" s="204"/>
      <c r="J421" s="199"/>
      <c r="K421" s="199"/>
      <c r="L421" s="205"/>
      <c r="M421" s="206"/>
      <c r="N421" s="207"/>
      <c r="O421" s="207"/>
      <c r="P421" s="207"/>
      <c r="Q421" s="207"/>
      <c r="R421" s="207"/>
      <c r="S421" s="207"/>
      <c r="T421" s="208"/>
      <c r="AT421" s="209" t="s">
        <v>154</v>
      </c>
      <c r="AU421" s="209" t="s">
        <v>89</v>
      </c>
      <c r="AV421" s="13" t="s">
        <v>89</v>
      </c>
      <c r="AW421" s="13" t="s">
        <v>35</v>
      </c>
      <c r="AX421" s="13" t="s">
        <v>79</v>
      </c>
      <c r="AY421" s="209" t="s">
        <v>145</v>
      </c>
    </row>
    <row r="422" spans="1:65" s="15" customFormat="1">
      <c r="B422" s="221"/>
      <c r="C422" s="222"/>
      <c r="D422" s="200" t="s">
        <v>154</v>
      </c>
      <c r="E422" s="223" t="s">
        <v>1</v>
      </c>
      <c r="F422" s="224" t="s">
        <v>217</v>
      </c>
      <c r="G422" s="222"/>
      <c r="H422" s="223" t="s">
        <v>1</v>
      </c>
      <c r="I422" s="225"/>
      <c r="J422" s="222"/>
      <c r="K422" s="222"/>
      <c r="L422" s="226"/>
      <c r="M422" s="227"/>
      <c r="N422" s="228"/>
      <c r="O422" s="228"/>
      <c r="P422" s="228"/>
      <c r="Q422" s="228"/>
      <c r="R422" s="228"/>
      <c r="S422" s="228"/>
      <c r="T422" s="229"/>
      <c r="AT422" s="230" t="s">
        <v>154</v>
      </c>
      <c r="AU422" s="230" t="s">
        <v>89</v>
      </c>
      <c r="AV422" s="15" t="s">
        <v>87</v>
      </c>
      <c r="AW422" s="15" t="s">
        <v>35</v>
      </c>
      <c r="AX422" s="15" t="s">
        <v>79</v>
      </c>
      <c r="AY422" s="230" t="s">
        <v>145</v>
      </c>
    </row>
    <row r="423" spans="1:65" s="13" customFormat="1">
      <c r="B423" s="198"/>
      <c r="C423" s="199"/>
      <c r="D423" s="200" t="s">
        <v>154</v>
      </c>
      <c r="E423" s="201" t="s">
        <v>1</v>
      </c>
      <c r="F423" s="202" t="s">
        <v>270</v>
      </c>
      <c r="G423" s="199"/>
      <c r="H423" s="203">
        <v>1.456</v>
      </c>
      <c r="I423" s="204"/>
      <c r="J423" s="199"/>
      <c r="K423" s="199"/>
      <c r="L423" s="205"/>
      <c r="M423" s="206"/>
      <c r="N423" s="207"/>
      <c r="O423" s="207"/>
      <c r="P423" s="207"/>
      <c r="Q423" s="207"/>
      <c r="R423" s="207"/>
      <c r="S423" s="207"/>
      <c r="T423" s="208"/>
      <c r="AT423" s="209" t="s">
        <v>154</v>
      </c>
      <c r="AU423" s="209" t="s">
        <v>89</v>
      </c>
      <c r="AV423" s="13" t="s">
        <v>89</v>
      </c>
      <c r="AW423" s="13" t="s">
        <v>35</v>
      </c>
      <c r="AX423" s="13" t="s">
        <v>79</v>
      </c>
      <c r="AY423" s="209" t="s">
        <v>145</v>
      </c>
    </row>
    <row r="424" spans="1:65" s="15" customFormat="1">
      <c r="B424" s="221"/>
      <c r="C424" s="222"/>
      <c r="D424" s="200" t="s">
        <v>154</v>
      </c>
      <c r="E424" s="223" t="s">
        <v>1</v>
      </c>
      <c r="F424" s="224" t="s">
        <v>222</v>
      </c>
      <c r="G424" s="222"/>
      <c r="H424" s="223" t="s">
        <v>1</v>
      </c>
      <c r="I424" s="225"/>
      <c r="J424" s="222"/>
      <c r="K424" s="222"/>
      <c r="L424" s="226"/>
      <c r="M424" s="227"/>
      <c r="N424" s="228"/>
      <c r="O424" s="228"/>
      <c r="P424" s="228"/>
      <c r="Q424" s="228"/>
      <c r="R424" s="228"/>
      <c r="S424" s="228"/>
      <c r="T424" s="229"/>
      <c r="AT424" s="230" t="s">
        <v>154</v>
      </c>
      <c r="AU424" s="230" t="s">
        <v>89</v>
      </c>
      <c r="AV424" s="15" t="s">
        <v>87</v>
      </c>
      <c r="AW424" s="15" t="s">
        <v>35</v>
      </c>
      <c r="AX424" s="15" t="s">
        <v>79</v>
      </c>
      <c r="AY424" s="230" t="s">
        <v>145</v>
      </c>
    </row>
    <row r="425" spans="1:65" s="13" customFormat="1">
      <c r="B425" s="198"/>
      <c r="C425" s="199"/>
      <c r="D425" s="200" t="s">
        <v>154</v>
      </c>
      <c r="E425" s="201" t="s">
        <v>1</v>
      </c>
      <c r="F425" s="202" t="s">
        <v>271</v>
      </c>
      <c r="G425" s="199"/>
      <c r="H425" s="203">
        <v>2.16</v>
      </c>
      <c r="I425" s="204"/>
      <c r="J425" s="199"/>
      <c r="K425" s="199"/>
      <c r="L425" s="205"/>
      <c r="M425" s="206"/>
      <c r="N425" s="207"/>
      <c r="O425" s="207"/>
      <c r="P425" s="207"/>
      <c r="Q425" s="207"/>
      <c r="R425" s="207"/>
      <c r="S425" s="207"/>
      <c r="T425" s="208"/>
      <c r="AT425" s="209" t="s">
        <v>154</v>
      </c>
      <c r="AU425" s="209" t="s">
        <v>89</v>
      </c>
      <c r="AV425" s="13" t="s">
        <v>89</v>
      </c>
      <c r="AW425" s="13" t="s">
        <v>35</v>
      </c>
      <c r="AX425" s="13" t="s">
        <v>79</v>
      </c>
      <c r="AY425" s="209" t="s">
        <v>145</v>
      </c>
    </row>
    <row r="426" spans="1:65" s="15" customFormat="1">
      <c r="B426" s="221"/>
      <c r="C426" s="222"/>
      <c r="D426" s="200" t="s">
        <v>154</v>
      </c>
      <c r="E426" s="223" t="s">
        <v>1</v>
      </c>
      <c r="F426" s="224" t="s">
        <v>225</v>
      </c>
      <c r="G426" s="222"/>
      <c r="H426" s="223" t="s">
        <v>1</v>
      </c>
      <c r="I426" s="225"/>
      <c r="J426" s="222"/>
      <c r="K426" s="222"/>
      <c r="L426" s="226"/>
      <c r="M426" s="227"/>
      <c r="N426" s="228"/>
      <c r="O426" s="228"/>
      <c r="P426" s="228"/>
      <c r="Q426" s="228"/>
      <c r="R426" s="228"/>
      <c r="S426" s="228"/>
      <c r="T426" s="229"/>
      <c r="AT426" s="230" t="s">
        <v>154</v>
      </c>
      <c r="AU426" s="230" t="s">
        <v>89</v>
      </c>
      <c r="AV426" s="15" t="s">
        <v>87</v>
      </c>
      <c r="AW426" s="15" t="s">
        <v>35</v>
      </c>
      <c r="AX426" s="15" t="s">
        <v>79</v>
      </c>
      <c r="AY426" s="230" t="s">
        <v>145</v>
      </c>
    </row>
    <row r="427" spans="1:65" s="13" customFormat="1">
      <c r="B427" s="198"/>
      <c r="C427" s="199"/>
      <c r="D427" s="200" t="s">
        <v>154</v>
      </c>
      <c r="E427" s="201" t="s">
        <v>1</v>
      </c>
      <c r="F427" s="202" t="s">
        <v>272</v>
      </c>
      <c r="G427" s="199"/>
      <c r="H427" s="203">
        <v>14.04</v>
      </c>
      <c r="I427" s="204"/>
      <c r="J427" s="199"/>
      <c r="K427" s="199"/>
      <c r="L427" s="205"/>
      <c r="M427" s="206"/>
      <c r="N427" s="207"/>
      <c r="O427" s="207"/>
      <c r="P427" s="207"/>
      <c r="Q427" s="207"/>
      <c r="R427" s="207"/>
      <c r="S427" s="207"/>
      <c r="T427" s="208"/>
      <c r="AT427" s="209" t="s">
        <v>154</v>
      </c>
      <c r="AU427" s="209" t="s">
        <v>89</v>
      </c>
      <c r="AV427" s="13" t="s">
        <v>89</v>
      </c>
      <c r="AW427" s="13" t="s">
        <v>35</v>
      </c>
      <c r="AX427" s="13" t="s">
        <v>79</v>
      </c>
      <c r="AY427" s="209" t="s">
        <v>145</v>
      </c>
    </row>
    <row r="428" spans="1:65" s="13" customFormat="1">
      <c r="B428" s="198"/>
      <c r="C428" s="199"/>
      <c r="D428" s="200" t="s">
        <v>154</v>
      </c>
      <c r="E428" s="201" t="s">
        <v>1</v>
      </c>
      <c r="F428" s="202" t="s">
        <v>273</v>
      </c>
      <c r="G428" s="199"/>
      <c r="H428" s="203">
        <v>22.68</v>
      </c>
      <c r="I428" s="204"/>
      <c r="J428" s="199"/>
      <c r="K428" s="199"/>
      <c r="L428" s="205"/>
      <c r="M428" s="206"/>
      <c r="N428" s="207"/>
      <c r="O428" s="207"/>
      <c r="P428" s="207"/>
      <c r="Q428" s="207"/>
      <c r="R428" s="207"/>
      <c r="S428" s="207"/>
      <c r="T428" s="208"/>
      <c r="AT428" s="209" t="s">
        <v>154</v>
      </c>
      <c r="AU428" s="209" t="s">
        <v>89</v>
      </c>
      <c r="AV428" s="13" t="s">
        <v>89</v>
      </c>
      <c r="AW428" s="13" t="s">
        <v>35</v>
      </c>
      <c r="AX428" s="13" t="s">
        <v>79</v>
      </c>
      <c r="AY428" s="209" t="s">
        <v>145</v>
      </c>
    </row>
    <row r="429" spans="1:65" s="13" customFormat="1">
      <c r="B429" s="198"/>
      <c r="C429" s="199"/>
      <c r="D429" s="200" t="s">
        <v>154</v>
      </c>
      <c r="E429" s="201" t="s">
        <v>1</v>
      </c>
      <c r="F429" s="202" t="s">
        <v>274</v>
      </c>
      <c r="G429" s="199"/>
      <c r="H429" s="203">
        <v>5.4</v>
      </c>
      <c r="I429" s="204"/>
      <c r="J429" s="199"/>
      <c r="K429" s="199"/>
      <c r="L429" s="205"/>
      <c r="M429" s="206"/>
      <c r="N429" s="207"/>
      <c r="O429" s="207"/>
      <c r="P429" s="207"/>
      <c r="Q429" s="207"/>
      <c r="R429" s="207"/>
      <c r="S429" s="207"/>
      <c r="T429" s="208"/>
      <c r="AT429" s="209" t="s">
        <v>154</v>
      </c>
      <c r="AU429" s="209" t="s">
        <v>89</v>
      </c>
      <c r="AV429" s="13" t="s">
        <v>89</v>
      </c>
      <c r="AW429" s="13" t="s">
        <v>35</v>
      </c>
      <c r="AX429" s="13" t="s">
        <v>79</v>
      </c>
      <c r="AY429" s="209" t="s">
        <v>145</v>
      </c>
    </row>
    <row r="430" spans="1:65" s="13" customFormat="1">
      <c r="B430" s="198"/>
      <c r="C430" s="199"/>
      <c r="D430" s="200" t="s">
        <v>154</v>
      </c>
      <c r="E430" s="201" t="s">
        <v>1</v>
      </c>
      <c r="F430" s="202" t="s">
        <v>275</v>
      </c>
      <c r="G430" s="199"/>
      <c r="H430" s="203">
        <v>3.12</v>
      </c>
      <c r="I430" s="204"/>
      <c r="J430" s="199"/>
      <c r="K430" s="199"/>
      <c r="L430" s="205"/>
      <c r="M430" s="206"/>
      <c r="N430" s="207"/>
      <c r="O430" s="207"/>
      <c r="P430" s="207"/>
      <c r="Q430" s="207"/>
      <c r="R430" s="207"/>
      <c r="S430" s="207"/>
      <c r="T430" s="208"/>
      <c r="AT430" s="209" t="s">
        <v>154</v>
      </c>
      <c r="AU430" s="209" t="s">
        <v>89</v>
      </c>
      <c r="AV430" s="13" t="s">
        <v>89</v>
      </c>
      <c r="AW430" s="13" t="s">
        <v>35</v>
      </c>
      <c r="AX430" s="13" t="s">
        <v>79</v>
      </c>
      <c r="AY430" s="209" t="s">
        <v>145</v>
      </c>
    </row>
    <row r="431" spans="1:65" s="13" customFormat="1">
      <c r="B431" s="198"/>
      <c r="C431" s="199"/>
      <c r="D431" s="200" t="s">
        <v>154</v>
      </c>
      <c r="E431" s="201" t="s">
        <v>1</v>
      </c>
      <c r="F431" s="202" t="s">
        <v>276</v>
      </c>
      <c r="G431" s="199"/>
      <c r="H431" s="203">
        <v>0.96</v>
      </c>
      <c r="I431" s="204"/>
      <c r="J431" s="199"/>
      <c r="K431" s="199"/>
      <c r="L431" s="205"/>
      <c r="M431" s="206"/>
      <c r="N431" s="207"/>
      <c r="O431" s="207"/>
      <c r="P431" s="207"/>
      <c r="Q431" s="207"/>
      <c r="R431" s="207"/>
      <c r="S431" s="207"/>
      <c r="T431" s="208"/>
      <c r="AT431" s="209" t="s">
        <v>154</v>
      </c>
      <c r="AU431" s="209" t="s">
        <v>89</v>
      </c>
      <c r="AV431" s="13" t="s">
        <v>89</v>
      </c>
      <c r="AW431" s="13" t="s">
        <v>35</v>
      </c>
      <c r="AX431" s="13" t="s">
        <v>79</v>
      </c>
      <c r="AY431" s="209" t="s">
        <v>145</v>
      </c>
    </row>
    <row r="432" spans="1:65" s="13" customFormat="1">
      <c r="B432" s="198"/>
      <c r="C432" s="199"/>
      <c r="D432" s="200" t="s">
        <v>154</v>
      </c>
      <c r="E432" s="201" t="s">
        <v>1</v>
      </c>
      <c r="F432" s="202" t="s">
        <v>277</v>
      </c>
      <c r="G432" s="199"/>
      <c r="H432" s="203">
        <v>0.48</v>
      </c>
      <c r="I432" s="204"/>
      <c r="J432" s="199"/>
      <c r="K432" s="199"/>
      <c r="L432" s="205"/>
      <c r="M432" s="206"/>
      <c r="N432" s="207"/>
      <c r="O432" s="207"/>
      <c r="P432" s="207"/>
      <c r="Q432" s="207"/>
      <c r="R432" s="207"/>
      <c r="S432" s="207"/>
      <c r="T432" s="208"/>
      <c r="AT432" s="209" t="s">
        <v>154</v>
      </c>
      <c r="AU432" s="209" t="s">
        <v>89</v>
      </c>
      <c r="AV432" s="13" t="s">
        <v>89</v>
      </c>
      <c r="AW432" s="13" t="s">
        <v>35</v>
      </c>
      <c r="AX432" s="13" t="s">
        <v>79</v>
      </c>
      <c r="AY432" s="209" t="s">
        <v>145</v>
      </c>
    </row>
    <row r="433" spans="1:65" s="15" customFormat="1">
      <c r="B433" s="221"/>
      <c r="C433" s="222"/>
      <c r="D433" s="200" t="s">
        <v>154</v>
      </c>
      <c r="E433" s="223" t="s">
        <v>1</v>
      </c>
      <c r="F433" s="224" t="s">
        <v>250</v>
      </c>
      <c r="G433" s="222"/>
      <c r="H433" s="223" t="s">
        <v>1</v>
      </c>
      <c r="I433" s="225"/>
      <c r="J433" s="222"/>
      <c r="K433" s="222"/>
      <c r="L433" s="226"/>
      <c r="M433" s="227"/>
      <c r="N433" s="228"/>
      <c r="O433" s="228"/>
      <c r="P433" s="228"/>
      <c r="Q433" s="228"/>
      <c r="R433" s="228"/>
      <c r="S433" s="228"/>
      <c r="T433" s="229"/>
      <c r="AT433" s="230" t="s">
        <v>154</v>
      </c>
      <c r="AU433" s="230" t="s">
        <v>89</v>
      </c>
      <c r="AV433" s="15" t="s">
        <v>87</v>
      </c>
      <c r="AW433" s="15" t="s">
        <v>35</v>
      </c>
      <c r="AX433" s="15" t="s">
        <v>79</v>
      </c>
      <c r="AY433" s="230" t="s">
        <v>145</v>
      </c>
    </row>
    <row r="434" spans="1:65" s="13" customFormat="1">
      <c r="B434" s="198"/>
      <c r="C434" s="199"/>
      <c r="D434" s="200" t="s">
        <v>154</v>
      </c>
      <c r="E434" s="201" t="s">
        <v>1</v>
      </c>
      <c r="F434" s="202" t="s">
        <v>278</v>
      </c>
      <c r="G434" s="199"/>
      <c r="H434" s="203">
        <v>9.7200000000000006</v>
      </c>
      <c r="I434" s="204"/>
      <c r="J434" s="199"/>
      <c r="K434" s="199"/>
      <c r="L434" s="205"/>
      <c r="M434" s="206"/>
      <c r="N434" s="207"/>
      <c r="O434" s="207"/>
      <c r="P434" s="207"/>
      <c r="Q434" s="207"/>
      <c r="R434" s="207"/>
      <c r="S434" s="207"/>
      <c r="T434" s="208"/>
      <c r="AT434" s="209" t="s">
        <v>154</v>
      </c>
      <c r="AU434" s="209" t="s">
        <v>89</v>
      </c>
      <c r="AV434" s="13" t="s">
        <v>89</v>
      </c>
      <c r="AW434" s="13" t="s">
        <v>35</v>
      </c>
      <c r="AX434" s="13" t="s">
        <v>79</v>
      </c>
      <c r="AY434" s="209" t="s">
        <v>145</v>
      </c>
    </row>
    <row r="435" spans="1:65" s="13" customFormat="1">
      <c r="B435" s="198"/>
      <c r="C435" s="199"/>
      <c r="D435" s="200" t="s">
        <v>154</v>
      </c>
      <c r="E435" s="201" t="s">
        <v>1</v>
      </c>
      <c r="F435" s="202" t="s">
        <v>279</v>
      </c>
      <c r="G435" s="199"/>
      <c r="H435" s="203">
        <v>1.8</v>
      </c>
      <c r="I435" s="204"/>
      <c r="J435" s="199"/>
      <c r="K435" s="199"/>
      <c r="L435" s="205"/>
      <c r="M435" s="206"/>
      <c r="N435" s="207"/>
      <c r="O435" s="207"/>
      <c r="P435" s="207"/>
      <c r="Q435" s="207"/>
      <c r="R435" s="207"/>
      <c r="S435" s="207"/>
      <c r="T435" s="208"/>
      <c r="AT435" s="209" t="s">
        <v>154</v>
      </c>
      <c r="AU435" s="209" t="s">
        <v>89</v>
      </c>
      <c r="AV435" s="13" t="s">
        <v>89</v>
      </c>
      <c r="AW435" s="13" t="s">
        <v>35</v>
      </c>
      <c r="AX435" s="13" t="s">
        <v>79</v>
      </c>
      <c r="AY435" s="209" t="s">
        <v>145</v>
      </c>
    </row>
    <row r="436" spans="1:65" s="13" customFormat="1">
      <c r="B436" s="198"/>
      <c r="C436" s="199"/>
      <c r="D436" s="200" t="s">
        <v>154</v>
      </c>
      <c r="E436" s="201" t="s">
        <v>1</v>
      </c>
      <c r="F436" s="202" t="s">
        <v>280</v>
      </c>
      <c r="G436" s="199"/>
      <c r="H436" s="203">
        <v>0.82799999999999996</v>
      </c>
      <c r="I436" s="204"/>
      <c r="J436" s="199"/>
      <c r="K436" s="199"/>
      <c r="L436" s="205"/>
      <c r="M436" s="206"/>
      <c r="N436" s="207"/>
      <c r="O436" s="207"/>
      <c r="P436" s="207"/>
      <c r="Q436" s="207"/>
      <c r="R436" s="207"/>
      <c r="S436" s="207"/>
      <c r="T436" s="208"/>
      <c r="AT436" s="209" t="s">
        <v>154</v>
      </c>
      <c r="AU436" s="209" t="s">
        <v>89</v>
      </c>
      <c r="AV436" s="13" t="s">
        <v>89</v>
      </c>
      <c r="AW436" s="13" t="s">
        <v>35</v>
      </c>
      <c r="AX436" s="13" t="s">
        <v>79</v>
      </c>
      <c r="AY436" s="209" t="s">
        <v>145</v>
      </c>
    </row>
    <row r="437" spans="1:65" s="14" customFormat="1">
      <c r="B437" s="210"/>
      <c r="C437" s="211"/>
      <c r="D437" s="200" t="s">
        <v>154</v>
      </c>
      <c r="E437" s="212" t="s">
        <v>1</v>
      </c>
      <c r="F437" s="213" t="s">
        <v>156</v>
      </c>
      <c r="G437" s="211"/>
      <c r="H437" s="214">
        <v>108.81399999999999</v>
      </c>
      <c r="I437" s="215"/>
      <c r="J437" s="211"/>
      <c r="K437" s="211"/>
      <c r="L437" s="216"/>
      <c r="M437" s="217"/>
      <c r="N437" s="218"/>
      <c r="O437" s="218"/>
      <c r="P437" s="218"/>
      <c r="Q437" s="218"/>
      <c r="R437" s="218"/>
      <c r="S437" s="218"/>
      <c r="T437" s="219"/>
      <c r="AT437" s="220" t="s">
        <v>154</v>
      </c>
      <c r="AU437" s="220" t="s">
        <v>89</v>
      </c>
      <c r="AV437" s="14" t="s">
        <v>152</v>
      </c>
      <c r="AW437" s="14" t="s">
        <v>35</v>
      </c>
      <c r="AX437" s="14" t="s">
        <v>87</v>
      </c>
      <c r="AY437" s="220" t="s">
        <v>145</v>
      </c>
    </row>
    <row r="438" spans="1:65" s="13" customFormat="1">
      <c r="B438" s="198"/>
      <c r="C438" s="199"/>
      <c r="D438" s="200" t="s">
        <v>154</v>
      </c>
      <c r="E438" s="199"/>
      <c r="F438" s="202" t="s">
        <v>345</v>
      </c>
      <c r="G438" s="199"/>
      <c r="H438" s="203">
        <v>114.255</v>
      </c>
      <c r="I438" s="204"/>
      <c r="J438" s="199"/>
      <c r="K438" s="199"/>
      <c r="L438" s="205"/>
      <c r="M438" s="206"/>
      <c r="N438" s="207"/>
      <c r="O438" s="207"/>
      <c r="P438" s="207"/>
      <c r="Q438" s="207"/>
      <c r="R438" s="207"/>
      <c r="S438" s="207"/>
      <c r="T438" s="208"/>
      <c r="AT438" s="209" t="s">
        <v>154</v>
      </c>
      <c r="AU438" s="209" t="s">
        <v>89</v>
      </c>
      <c r="AV438" s="13" t="s">
        <v>89</v>
      </c>
      <c r="AW438" s="13" t="s">
        <v>4</v>
      </c>
      <c r="AX438" s="13" t="s">
        <v>87</v>
      </c>
      <c r="AY438" s="209" t="s">
        <v>145</v>
      </c>
    </row>
    <row r="439" spans="1:65" s="2" customFormat="1" ht="55.5" customHeight="1">
      <c r="A439" s="33"/>
      <c r="B439" s="34"/>
      <c r="C439" s="185" t="s">
        <v>346</v>
      </c>
      <c r="D439" s="185" t="s">
        <v>147</v>
      </c>
      <c r="E439" s="186" t="s">
        <v>347</v>
      </c>
      <c r="F439" s="187" t="s">
        <v>348</v>
      </c>
      <c r="G439" s="188" t="s">
        <v>150</v>
      </c>
      <c r="H439" s="189">
        <v>85.5</v>
      </c>
      <c r="I439" s="190"/>
      <c r="J439" s="191">
        <f>ROUND(I439*H439,2)</f>
        <v>0</v>
      </c>
      <c r="K439" s="187" t="s">
        <v>151</v>
      </c>
      <c r="L439" s="38"/>
      <c r="M439" s="192" t="s">
        <v>1</v>
      </c>
      <c r="N439" s="193" t="s">
        <v>44</v>
      </c>
      <c r="O439" s="70"/>
      <c r="P439" s="194">
        <f>O439*H439</f>
        <v>0</v>
      </c>
      <c r="Q439" s="194">
        <v>1.1192000000000001E-2</v>
      </c>
      <c r="R439" s="194">
        <f>Q439*H439</f>
        <v>0.9569160000000001</v>
      </c>
      <c r="S439" s="194">
        <v>0</v>
      </c>
      <c r="T439" s="195">
        <f>S439*H439</f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96" t="s">
        <v>152</v>
      </c>
      <c r="AT439" s="196" t="s">
        <v>147</v>
      </c>
      <c r="AU439" s="196" t="s">
        <v>89</v>
      </c>
      <c r="AY439" s="17" t="s">
        <v>145</v>
      </c>
      <c r="BE439" s="197">
        <f>IF(N439="základní",J439,0)</f>
        <v>0</v>
      </c>
      <c r="BF439" s="197">
        <f>IF(N439="snížená",J439,0)</f>
        <v>0</v>
      </c>
      <c r="BG439" s="197">
        <f>IF(N439="zákl. přenesená",J439,0)</f>
        <v>0</v>
      </c>
      <c r="BH439" s="197">
        <f>IF(N439="sníž. přenesená",J439,0)</f>
        <v>0</v>
      </c>
      <c r="BI439" s="197">
        <f>IF(N439="nulová",J439,0)</f>
        <v>0</v>
      </c>
      <c r="BJ439" s="17" t="s">
        <v>87</v>
      </c>
      <c r="BK439" s="197">
        <f>ROUND(I439*H439,2)</f>
        <v>0</v>
      </c>
      <c r="BL439" s="17" t="s">
        <v>152</v>
      </c>
      <c r="BM439" s="196" t="s">
        <v>349</v>
      </c>
    </row>
    <row r="440" spans="1:65" s="15" customFormat="1">
      <c r="B440" s="221"/>
      <c r="C440" s="222"/>
      <c r="D440" s="200" t="s">
        <v>154</v>
      </c>
      <c r="E440" s="223" t="s">
        <v>1</v>
      </c>
      <c r="F440" s="224" t="s">
        <v>234</v>
      </c>
      <c r="G440" s="222"/>
      <c r="H440" s="223" t="s">
        <v>1</v>
      </c>
      <c r="I440" s="225"/>
      <c r="J440" s="222"/>
      <c r="K440" s="222"/>
      <c r="L440" s="226"/>
      <c r="M440" s="227"/>
      <c r="N440" s="228"/>
      <c r="O440" s="228"/>
      <c r="P440" s="228"/>
      <c r="Q440" s="228"/>
      <c r="R440" s="228"/>
      <c r="S440" s="228"/>
      <c r="T440" s="229"/>
      <c r="AT440" s="230" t="s">
        <v>154</v>
      </c>
      <c r="AU440" s="230" t="s">
        <v>89</v>
      </c>
      <c r="AV440" s="15" t="s">
        <v>87</v>
      </c>
      <c r="AW440" s="15" t="s">
        <v>35</v>
      </c>
      <c r="AX440" s="15" t="s">
        <v>79</v>
      </c>
      <c r="AY440" s="230" t="s">
        <v>145</v>
      </c>
    </row>
    <row r="441" spans="1:65" s="13" customFormat="1">
      <c r="B441" s="198"/>
      <c r="C441" s="199"/>
      <c r="D441" s="200" t="s">
        <v>154</v>
      </c>
      <c r="E441" s="201" t="s">
        <v>1</v>
      </c>
      <c r="F441" s="202" t="s">
        <v>350</v>
      </c>
      <c r="G441" s="199"/>
      <c r="H441" s="203">
        <v>18.5</v>
      </c>
      <c r="I441" s="204"/>
      <c r="J441" s="199"/>
      <c r="K441" s="199"/>
      <c r="L441" s="205"/>
      <c r="M441" s="206"/>
      <c r="N441" s="207"/>
      <c r="O441" s="207"/>
      <c r="P441" s="207"/>
      <c r="Q441" s="207"/>
      <c r="R441" s="207"/>
      <c r="S441" s="207"/>
      <c r="T441" s="208"/>
      <c r="AT441" s="209" t="s">
        <v>154</v>
      </c>
      <c r="AU441" s="209" t="s">
        <v>89</v>
      </c>
      <c r="AV441" s="13" t="s">
        <v>89</v>
      </c>
      <c r="AW441" s="13" t="s">
        <v>35</v>
      </c>
      <c r="AX441" s="13" t="s">
        <v>79</v>
      </c>
      <c r="AY441" s="209" t="s">
        <v>145</v>
      </c>
    </row>
    <row r="442" spans="1:65" s="15" customFormat="1">
      <c r="B442" s="221"/>
      <c r="C442" s="222"/>
      <c r="D442" s="200" t="s">
        <v>154</v>
      </c>
      <c r="E442" s="223" t="s">
        <v>1</v>
      </c>
      <c r="F442" s="224" t="s">
        <v>225</v>
      </c>
      <c r="G442" s="222"/>
      <c r="H442" s="223" t="s">
        <v>1</v>
      </c>
      <c r="I442" s="225"/>
      <c r="J442" s="222"/>
      <c r="K442" s="222"/>
      <c r="L442" s="226"/>
      <c r="M442" s="227"/>
      <c r="N442" s="228"/>
      <c r="O442" s="228"/>
      <c r="P442" s="228"/>
      <c r="Q442" s="228"/>
      <c r="R442" s="228"/>
      <c r="S442" s="228"/>
      <c r="T442" s="229"/>
      <c r="AT442" s="230" t="s">
        <v>154</v>
      </c>
      <c r="AU442" s="230" t="s">
        <v>89</v>
      </c>
      <c r="AV442" s="15" t="s">
        <v>87</v>
      </c>
      <c r="AW442" s="15" t="s">
        <v>35</v>
      </c>
      <c r="AX442" s="15" t="s">
        <v>79</v>
      </c>
      <c r="AY442" s="230" t="s">
        <v>145</v>
      </c>
    </row>
    <row r="443" spans="1:65" s="13" customFormat="1">
      <c r="B443" s="198"/>
      <c r="C443" s="199"/>
      <c r="D443" s="200" t="s">
        <v>154</v>
      </c>
      <c r="E443" s="201" t="s">
        <v>1</v>
      </c>
      <c r="F443" s="202" t="s">
        <v>351</v>
      </c>
      <c r="G443" s="199"/>
      <c r="H443" s="203">
        <v>46</v>
      </c>
      <c r="I443" s="204"/>
      <c r="J443" s="199"/>
      <c r="K443" s="199"/>
      <c r="L443" s="205"/>
      <c r="M443" s="206"/>
      <c r="N443" s="207"/>
      <c r="O443" s="207"/>
      <c r="P443" s="207"/>
      <c r="Q443" s="207"/>
      <c r="R443" s="207"/>
      <c r="S443" s="207"/>
      <c r="T443" s="208"/>
      <c r="AT443" s="209" t="s">
        <v>154</v>
      </c>
      <c r="AU443" s="209" t="s">
        <v>89</v>
      </c>
      <c r="AV443" s="13" t="s">
        <v>89</v>
      </c>
      <c r="AW443" s="13" t="s">
        <v>35</v>
      </c>
      <c r="AX443" s="13" t="s">
        <v>79</v>
      </c>
      <c r="AY443" s="209" t="s">
        <v>145</v>
      </c>
    </row>
    <row r="444" spans="1:65" s="15" customFormat="1">
      <c r="B444" s="221"/>
      <c r="C444" s="222"/>
      <c r="D444" s="200" t="s">
        <v>154</v>
      </c>
      <c r="E444" s="223" t="s">
        <v>1</v>
      </c>
      <c r="F444" s="224" t="s">
        <v>352</v>
      </c>
      <c r="G444" s="222"/>
      <c r="H444" s="223" t="s">
        <v>1</v>
      </c>
      <c r="I444" s="225"/>
      <c r="J444" s="222"/>
      <c r="K444" s="222"/>
      <c r="L444" s="226"/>
      <c r="M444" s="227"/>
      <c r="N444" s="228"/>
      <c r="O444" s="228"/>
      <c r="P444" s="228"/>
      <c r="Q444" s="228"/>
      <c r="R444" s="228"/>
      <c r="S444" s="228"/>
      <c r="T444" s="229"/>
      <c r="AT444" s="230" t="s">
        <v>154</v>
      </c>
      <c r="AU444" s="230" t="s">
        <v>89</v>
      </c>
      <c r="AV444" s="15" t="s">
        <v>87</v>
      </c>
      <c r="AW444" s="15" t="s">
        <v>35</v>
      </c>
      <c r="AX444" s="15" t="s">
        <v>79</v>
      </c>
      <c r="AY444" s="230" t="s">
        <v>145</v>
      </c>
    </row>
    <row r="445" spans="1:65" s="13" customFormat="1">
      <c r="B445" s="198"/>
      <c r="C445" s="199"/>
      <c r="D445" s="200" t="s">
        <v>154</v>
      </c>
      <c r="E445" s="201" t="s">
        <v>1</v>
      </c>
      <c r="F445" s="202" t="s">
        <v>353</v>
      </c>
      <c r="G445" s="199"/>
      <c r="H445" s="203">
        <v>15.5</v>
      </c>
      <c r="I445" s="204"/>
      <c r="J445" s="199"/>
      <c r="K445" s="199"/>
      <c r="L445" s="205"/>
      <c r="M445" s="206"/>
      <c r="N445" s="207"/>
      <c r="O445" s="207"/>
      <c r="P445" s="207"/>
      <c r="Q445" s="207"/>
      <c r="R445" s="207"/>
      <c r="S445" s="207"/>
      <c r="T445" s="208"/>
      <c r="AT445" s="209" t="s">
        <v>154</v>
      </c>
      <c r="AU445" s="209" t="s">
        <v>89</v>
      </c>
      <c r="AV445" s="13" t="s">
        <v>89</v>
      </c>
      <c r="AW445" s="13" t="s">
        <v>35</v>
      </c>
      <c r="AX445" s="13" t="s">
        <v>79</v>
      </c>
      <c r="AY445" s="209" t="s">
        <v>145</v>
      </c>
    </row>
    <row r="446" spans="1:65" s="15" customFormat="1">
      <c r="B446" s="221"/>
      <c r="C446" s="222"/>
      <c r="D446" s="200" t="s">
        <v>154</v>
      </c>
      <c r="E446" s="223" t="s">
        <v>1</v>
      </c>
      <c r="F446" s="224" t="s">
        <v>354</v>
      </c>
      <c r="G446" s="222"/>
      <c r="H446" s="223" t="s">
        <v>1</v>
      </c>
      <c r="I446" s="225"/>
      <c r="J446" s="222"/>
      <c r="K446" s="222"/>
      <c r="L446" s="226"/>
      <c r="M446" s="227"/>
      <c r="N446" s="228"/>
      <c r="O446" s="228"/>
      <c r="P446" s="228"/>
      <c r="Q446" s="228"/>
      <c r="R446" s="228"/>
      <c r="S446" s="228"/>
      <c r="T446" s="229"/>
      <c r="AT446" s="230" t="s">
        <v>154</v>
      </c>
      <c r="AU446" s="230" t="s">
        <v>89</v>
      </c>
      <c r="AV446" s="15" t="s">
        <v>87</v>
      </c>
      <c r="AW446" s="15" t="s">
        <v>35</v>
      </c>
      <c r="AX446" s="15" t="s">
        <v>79</v>
      </c>
      <c r="AY446" s="230" t="s">
        <v>145</v>
      </c>
    </row>
    <row r="447" spans="1:65" s="13" customFormat="1">
      <c r="B447" s="198"/>
      <c r="C447" s="199"/>
      <c r="D447" s="200" t="s">
        <v>154</v>
      </c>
      <c r="E447" s="201" t="s">
        <v>1</v>
      </c>
      <c r="F447" s="202" t="s">
        <v>355</v>
      </c>
      <c r="G447" s="199"/>
      <c r="H447" s="203">
        <v>5.5</v>
      </c>
      <c r="I447" s="204"/>
      <c r="J447" s="199"/>
      <c r="K447" s="199"/>
      <c r="L447" s="205"/>
      <c r="M447" s="206"/>
      <c r="N447" s="207"/>
      <c r="O447" s="207"/>
      <c r="P447" s="207"/>
      <c r="Q447" s="207"/>
      <c r="R447" s="207"/>
      <c r="S447" s="207"/>
      <c r="T447" s="208"/>
      <c r="AT447" s="209" t="s">
        <v>154</v>
      </c>
      <c r="AU447" s="209" t="s">
        <v>89</v>
      </c>
      <c r="AV447" s="13" t="s">
        <v>89</v>
      </c>
      <c r="AW447" s="13" t="s">
        <v>35</v>
      </c>
      <c r="AX447" s="13" t="s">
        <v>79</v>
      </c>
      <c r="AY447" s="209" t="s">
        <v>145</v>
      </c>
    </row>
    <row r="448" spans="1:65" s="14" customFormat="1">
      <c r="B448" s="210"/>
      <c r="C448" s="211"/>
      <c r="D448" s="200" t="s">
        <v>154</v>
      </c>
      <c r="E448" s="212" t="s">
        <v>1</v>
      </c>
      <c r="F448" s="213" t="s">
        <v>156</v>
      </c>
      <c r="G448" s="211"/>
      <c r="H448" s="214">
        <v>85.5</v>
      </c>
      <c r="I448" s="215"/>
      <c r="J448" s="211"/>
      <c r="K448" s="211"/>
      <c r="L448" s="216"/>
      <c r="M448" s="217"/>
      <c r="N448" s="218"/>
      <c r="O448" s="218"/>
      <c r="P448" s="218"/>
      <c r="Q448" s="218"/>
      <c r="R448" s="218"/>
      <c r="S448" s="218"/>
      <c r="T448" s="219"/>
      <c r="AT448" s="220" t="s">
        <v>154</v>
      </c>
      <c r="AU448" s="220" t="s">
        <v>89</v>
      </c>
      <c r="AV448" s="14" t="s">
        <v>152</v>
      </c>
      <c r="AW448" s="14" t="s">
        <v>35</v>
      </c>
      <c r="AX448" s="14" t="s">
        <v>87</v>
      </c>
      <c r="AY448" s="220" t="s">
        <v>145</v>
      </c>
    </row>
    <row r="449" spans="1:65" s="2" customFormat="1" ht="24.2" customHeight="1">
      <c r="A449" s="33"/>
      <c r="B449" s="34"/>
      <c r="C449" s="231" t="s">
        <v>356</v>
      </c>
      <c r="D449" s="231" t="s">
        <v>290</v>
      </c>
      <c r="E449" s="232" t="s">
        <v>357</v>
      </c>
      <c r="F449" s="233" t="s">
        <v>358</v>
      </c>
      <c r="G449" s="234" t="s">
        <v>150</v>
      </c>
      <c r="H449" s="235">
        <v>89.775000000000006</v>
      </c>
      <c r="I449" s="236"/>
      <c r="J449" s="237">
        <f>ROUND(I449*H449,2)</f>
        <v>0</v>
      </c>
      <c r="K449" s="233" t="s">
        <v>151</v>
      </c>
      <c r="L449" s="238"/>
      <c r="M449" s="239" t="s">
        <v>1</v>
      </c>
      <c r="N449" s="240" t="s">
        <v>44</v>
      </c>
      <c r="O449" s="70"/>
      <c r="P449" s="194">
        <f>O449*H449</f>
        <v>0</v>
      </c>
      <c r="Q449" s="194">
        <v>4.1999999999999997E-3</v>
      </c>
      <c r="R449" s="194">
        <f>Q449*H449</f>
        <v>0.37705499999999997</v>
      </c>
      <c r="S449" s="194">
        <v>0</v>
      </c>
      <c r="T449" s="195">
        <f>S449*H449</f>
        <v>0</v>
      </c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R449" s="196" t="s">
        <v>187</v>
      </c>
      <c r="AT449" s="196" t="s">
        <v>290</v>
      </c>
      <c r="AU449" s="196" t="s">
        <v>89</v>
      </c>
      <c r="AY449" s="17" t="s">
        <v>145</v>
      </c>
      <c r="BE449" s="197">
        <f>IF(N449="základní",J449,0)</f>
        <v>0</v>
      </c>
      <c r="BF449" s="197">
        <f>IF(N449="snížená",J449,0)</f>
        <v>0</v>
      </c>
      <c r="BG449" s="197">
        <f>IF(N449="zákl. přenesená",J449,0)</f>
        <v>0</v>
      </c>
      <c r="BH449" s="197">
        <f>IF(N449="sníž. přenesená",J449,0)</f>
        <v>0</v>
      </c>
      <c r="BI449" s="197">
        <f>IF(N449="nulová",J449,0)</f>
        <v>0</v>
      </c>
      <c r="BJ449" s="17" t="s">
        <v>87</v>
      </c>
      <c r="BK449" s="197">
        <f>ROUND(I449*H449,2)</f>
        <v>0</v>
      </c>
      <c r="BL449" s="17" t="s">
        <v>152</v>
      </c>
      <c r="BM449" s="196" t="s">
        <v>359</v>
      </c>
    </row>
    <row r="450" spans="1:65" s="13" customFormat="1">
      <c r="B450" s="198"/>
      <c r="C450" s="199"/>
      <c r="D450" s="200" t="s">
        <v>154</v>
      </c>
      <c r="E450" s="199"/>
      <c r="F450" s="202" t="s">
        <v>360</v>
      </c>
      <c r="G450" s="199"/>
      <c r="H450" s="203">
        <v>89.775000000000006</v>
      </c>
      <c r="I450" s="204"/>
      <c r="J450" s="199"/>
      <c r="K450" s="199"/>
      <c r="L450" s="205"/>
      <c r="M450" s="206"/>
      <c r="N450" s="207"/>
      <c r="O450" s="207"/>
      <c r="P450" s="207"/>
      <c r="Q450" s="207"/>
      <c r="R450" s="207"/>
      <c r="S450" s="207"/>
      <c r="T450" s="208"/>
      <c r="AT450" s="209" t="s">
        <v>154</v>
      </c>
      <c r="AU450" s="209" t="s">
        <v>89</v>
      </c>
      <c r="AV450" s="13" t="s">
        <v>89</v>
      </c>
      <c r="AW450" s="13" t="s">
        <v>4</v>
      </c>
      <c r="AX450" s="13" t="s">
        <v>87</v>
      </c>
      <c r="AY450" s="209" t="s">
        <v>145</v>
      </c>
    </row>
    <row r="451" spans="1:65" s="2" customFormat="1" ht="24.2" customHeight="1">
      <c r="A451" s="33"/>
      <c r="B451" s="34"/>
      <c r="C451" s="185" t="s">
        <v>361</v>
      </c>
      <c r="D451" s="185" t="s">
        <v>147</v>
      </c>
      <c r="E451" s="186" t="s">
        <v>362</v>
      </c>
      <c r="F451" s="187" t="s">
        <v>363</v>
      </c>
      <c r="G451" s="188" t="s">
        <v>329</v>
      </c>
      <c r="H451" s="189">
        <v>70</v>
      </c>
      <c r="I451" s="190"/>
      <c r="J451" s="191">
        <f>ROUND(I451*H451,2)</f>
        <v>0</v>
      </c>
      <c r="K451" s="187" t="s">
        <v>151</v>
      </c>
      <c r="L451" s="38"/>
      <c r="M451" s="192" t="s">
        <v>1</v>
      </c>
      <c r="N451" s="193" t="s">
        <v>44</v>
      </c>
      <c r="O451" s="70"/>
      <c r="P451" s="194">
        <f>O451*H451</f>
        <v>0</v>
      </c>
      <c r="Q451" s="194">
        <v>9.7399999999999996E-5</v>
      </c>
      <c r="R451" s="194">
        <f>Q451*H451</f>
        <v>6.8179999999999994E-3</v>
      </c>
      <c r="S451" s="194">
        <v>0</v>
      </c>
      <c r="T451" s="195">
        <f>S451*H451</f>
        <v>0</v>
      </c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R451" s="196" t="s">
        <v>152</v>
      </c>
      <c r="AT451" s="196" t="s">
        <v>147</v>
      </c>
      <c r="AU451" s="196" t="s">
        <v>89</v>
      </c>
      <c r="AY451" s="17" t="s">
        <v>145</v>
      </c>
      <c r="BE451" s="197">
        <f>IF(N451="základní",J451,0)</f>
        <v>0</v>
      </c>
      <c r="BF451" s="197">
        <f>IF(N451="snížená",J451,0)</f>
        <v>0</v>
      </c>
      <c r="BG451" s="197">
        <f>IF(N451="zákl. přenesená",J451,0)</f>
        <v>0</v>
      </c>
      <c r="BH451" s="197">
        <f>IF(N451="sníž. přenesená",J451,0)</f>
        <v>0</v>
      </c>
      <c r="BI451" s="197">
        <f>IF(N451="nulová",J451,0)</f>
        <v>0</v>
      </c>
      <c r="BJ451" s="17" t="s">
        <v>87</v>
      </c>
      <c r="BK451" s="197">
        <f>ROUND(I451*H451,2)</f>
        <v>0</v>
      </c>
      <c r="BL451" s="17" t="s">
        <v>152</v>
      </c>
      <c r="BM451" s="196" t="s">
        <v>364</v>
      </c>
    </row>
    <row r="452" spans="1:65" s="13" customFormat="1">
      <c r="B452" s="198"/>
      <c r="C452" s="199"/>
      <c r="D452" s="200" t="s">
        <v>154</v>
      </c>
      <c r="E452" s="201" t="s">
        <v>1</v>
      </c>
      <c r="F452" s="202" t="s">
        <v>365</v>
      </c>
      <c r="G452" s="199"/>
      <c r="H452" s="203">
        <v>70</v>
      </c>
      <c r="I452" s="204"/>
      <c r="J452" s="199"/>
      <c r="K452" s="199"/>
      <c r="L452" s="205"/>
      <c r="M452" s="206"/>
      <c r="N452" s="207"/>
      <c r="O452" s="207"/>
      <c r="P452" s="207"/>
      <c r="Q452" s="207"/>
      <c r="R452" s="207"/>
      <c r="S452" s="207"/>
      <c r="T452" s="208"/>
      <c r="AT452" s="209" t="s">
        <v>154</v>
      </c>
      <c r="AU452" s="209" t="s">
        <v>89</v>
      </c>
      <c r="AV452" s="13" t="s">
        <v>89</v>
      </c>
      <c r="AW452" s="13" t="s">
        <v>35</v>
      </c>
      <c r="AX452" s="13" t="s">
        <v>79</v>
      </c>
      <c r="AY452" s="209" t="s">
        <v>145</v>
      </c>
    </row>
    <row r="453" spans="1:65" s="14" customFormat="1">
      <c r="B453" s="210"/>
      <c r="C453" s="211"/>
      <c r="D453" s="200" t="s">
        <v>154</v>
      </c>
      <c r="E453" s="212" t="s">
        <v>1</v>
      </c>
      <c r="F453" s="213" t="s">
        <v>156</v>
      </c>
      <c r="G453" s="211"/>
      <c r="H453" s="214">
        <v>70</v>
      </c>
      <c r="I453" s="215"/>
      <c r="J453" s="211"/>
      <c r="K453" s="211"/>
      <c r="L453" s="216"/>
      <c r="M453" s="217"/>
      <c r="N453" s="218"/>
      <c r="O453" s="218"/>
      <c r="P453" s="218"/>
      <c r="Q453" s="218"/>
      <c r="R453" s="218"/>
      <c r="S453" s="218"/>
      <c r="T453" s="219"/>
      <c r="AT453" s="220" t="s">
        <v>154</v>
      </c>
      <c r="AU453" s="220" t="s">
        <v>89</v>
      </c>
      <c r="AV453" s="14" t="s">
        <v>152</v>
      </c>
      <c r="AW453" s="14" t="s">
        <v>35</v>
      </c>
      <c r="AX453" s="14" t="s">
        <v>87</v>
      </c>
      <c r="AY453" s="220" t="s">
        <v>145</v>
      </c>
    </row>
    <row r="454" spans="1:65" s="2" customFormat="1" ht="24.2" customHeight="1">
      <c r="A454" s="33"/>
      <c r="B454" s="34"/>
      <c r="C454" s="231" t="s">
        <v>366</v>
      </c>
      <c r="D454" s="231" t="s">
        <v>290</v>
      </c>
      <c r="E454" s="232" t="s">
        <v>367</v>
      </c>
      <c r="F454" s="233" t="s">
        <v>368</v>
      </c>
      <c r="G454" s="234" t="s">
        <v>329</v>
      </c>
      <c r="H454" s="235">
        <v>73.5</v>
      </c>
      <c r="I454" s="236"/>
      <c r="J454" s="237">
        <f>ROUND(I454*H454,2)</f>
        <v>0</v>
      </c>
      <c r="K454" s="233" t="s">
        <v>151</v>
      </c>
      <c r="L454" s="238"/>
      <c r="M454" s="239" t="s">
        <v>1</v>
      </c>
      <c r="N454" s="240" t="s">
        <v>44</v>
      </c>
      <c r="O454" s="70"/>
      <c r="P454" s="194">
        <f>O454*H454</f>
        <v>0</v>
      </c>
      <c r="Q454" s="194">
        <v>5.9999999999999995E-4</v>
      </c>
      <c r="R454" s="194">
        <f>Q454*H454</f>
        <v>4.4099999999999993E-2</v>
      </c>
      <c r="S454" s="194">
        <v>0</v>
      </c>
      <c r="T454" s="195">
        <f>S454*H454</f>
        <v>0</v>
      </c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R454" s="196" t="s">
        <v>187</v>
      </c>
      <c r="AT454" s="196" t="s">
        <v>290</v>
      </c>
      <c r="AU454" s="196" t="s">
        <v>89</v>
      </c>
      <c r="AY454" s="17" t="s">
        <v>145</v>
      </c>
      <c r="BE454" s="197">
        <f>IF(N454="základní",J454,0)</f>
        <v>0</v>
      </c>
      <c r="BF454" s="197">
        <f>IF(N454="snížená",J454,0)</f>
        <v>0</v>
      </c>
      <c r="BG454" s="197">
        <f>IF(N454="zákl. přenesená",J454,0)</f>
        <v>0</v>
      </c>
      <c r="BH454" s="197">
        <f>IF(N454="sníž. přenesená",J454,0)</f>
        <v>0</v>
      </c>
      <c r="BI454" s="197">
        <f>IF(N454="nulová",J454,0)</f>
        <v>0</v>
      </c>
      <c r="BJ454" s="17" t="s">
        <v>87</v>
      </c>
      <c r="BK454" s="197">
        <f>ROUND(I454*H454,2)</f>
        <v>0</v>
      </c>
      <c r="BL454" s="17" t="s">
        <v>152</v>
      </c>
      <c r="BM454" s="196" t="s">
        <v>369</v>
      </c>
    </row>
    <row r="455" spans="1:65" s="13" customFormat="1">
      <c r="B455" s="198"/>
      <c r="C455" s="199"/>
      <c r="D455" s="200" t="s">
        <v>154</v>
      </c>
      <c r="E455" s="201" t="s">
        <v>1</v>
      </c>
      <c r="F455" s="202" t="s">
        <v>365</v>
      </c>
      <c r="G455" s="199"/>
      <c r="H455" s="203">
        <v>70</v>
      </c>
      <c r="I455" s="204"/>
      <c r="J455" s="199"/>
      <c r="K455" s="199"/>
      <c r="L455" s="205"/>
      <c r="M455" s="206"/>
      <c r="N455" s="207"/>
      <c r="O455" s="207"/>
      <c r="P455" s="207"/>
      <c r="Q455" s="207"/>
      <c r="R455" s="207"/>
      <c r="S455" s="207"/>
      <c r="T455" s="208"/>
      <c r="AT455" s="209" t="s">
        <v>154</v>
      </c>
      <c r="AU455" s="209" t="s">
        <v>89</v>
      </c>
      <c r="AV455" s="13" t="s">
        <v>89</v>
      </c>
      <c r="AW455" s="13" t="s">
        <v>35</v>
      </c>
      <c r="AX455" s="13" t="s">
        <v>79</v>
      </c>
      <c r="AY455" s="209" t="s">
        <v>145</v>
      </c>
    </row>
    <row r="456" spans="1:65" s="14" customFormat="1">
      <c r="B456" s="210"/>
      <c r="C456" s="211"/>
      <c r="D456" s="200" t="s">
        <v>154</v>
      </c>
      <c r="E456" s="212" t="s">
        <v>1</v>
      </c>
      <c r="F456" s="213" t="s">
        <v>156</v>
      </c>
      <c r="G456" s="211"/>
      <c r="H456" s="214">
        <v>70</v>
      </c>
      <c r="I456" s="215"/>
      <c r="J456" s="211"/>
      <c r="K456" s="211"/>
      <c r="L456" s="216"/>
      <c r="M456" s="217"/>
      <c r="N456" s="218"/>
      <c r="O456" s="218"/>
      <c r="P456" s="218"/>
      <c r="Q456" s="218"/>
      <c r="R456" s="218"/>
      <c r="S456" s="218"/>
      <c r="T456" s="219"/>
      <c r="AT456" s="220" t="s">
        <v>154</v>
      </c>
      <c r="AU456" s="220" t="s">
        <v>89</v>
      </c>
      <c r="AV456" s="14" t="s">
        <v>152</v>
      </c>
      <c r="AW456" s="14" t="s">
        <v>35</v>
      </c>
      <c r="AX456" s="14" t="s">
        <v>87</v>
      </c>
      <c r="AY456" s="220" t="s">
        <v>145</v>
      </c>
    </row>
    <row r="457" spans="1:65" s="13" customFormat="1">
      <c r="B457" s="198"/>
      <c r="C457" s="199"/>
      <c r="D457" s="200" t="s">
        <v>154</v>
      </c>
      <c r="E457" s="199"/>
      <c r="F457" s="202" t="s">
        <v>370</v>
      </c>
      <c r="G457" s="199"/>
      <c r="H457" s="203">
        <v>73.5</v>
      </c>
      <c r="I457" s="204"/>
      <c r="J457" s="199"/>
      <c r="K457" s="199"/>
      <c r="L457" s="205"/>
      <c r="M457" s="206"/>
      <c r="N457" s="207"/>
      <c r="O457" s="207"/>
      <c r="P457" s="207"/>
      <c r="Q457" s="207"/>
      <c r="R457" s="207"/>
      <c r="S457" s="207"/>
      <c r="T457" s="208"/>
      <c r="AT457" s="209" t="s">
        <v>154</v>
      </c>
      <c r="AU457" s="209" t="s">
        <v>89</v>
      </c>
      <c r="AV457" s="13" t="s">
        <v>89</v>
      </c>
      <c r="AW457" s="13" t="s">
        <v>4</v>
      </c>
      <c r="AX457" s="13" t="s">
        <v>87</v>
      </c>
      <c r="AY457" s="209" t="s">
        <v>145</v>
      </c>
    </row>
    <row r="458" spans="1:65" s="2" customFormat="1" ht="24.2" customHeight="1">
      <c r="A458" s="33"/>
      <c r="B458" s="34"/>
      <c r="C458" s="185" t="s">
        <v>371</v>
      </c>
      <c r="D458" s="185" t="s">
        <v>147</v>
      </c>
      <c r="E458" s="186" t="s">
        <v>372</v>
      </c>
      <c r="F458" s="187" t="s">
        <v>373</v>
      </c>
      <c r="G458" s="188" t="s">
        <v>329</v>
      </c>
      <c r="H458" s="189">
        <v>900.1</v>
      </c>
      <c r="I458" s="190"/>
      <c r="J458" s="191">
        <f>ROUND(I458*H458,2)</f>
        <v>0</v>
      </c>
      <c r="K458" s="187" t="s">
        <v>151</v>
      </c>
      <c r="L458" s="38"/>
      <c r="M458" s="192" t="s">
        <v>1</v>
      </c>
      <c r="N458" s="193" t="s">
        <v>44</v>
      </c>
      <c r="O458" s="70"/>
      <c r="P458" s="194">
        <f>O458*H458</f>
        <v>0</v>
      </c>
      <c r="Q458" s="194">
        <v>0</v>
      </c>
      <c r="R458" s="194">
        <f>Q458*H458</f>
        <v>0</v>
      </c>
      <c r="S458" s="194">
        <v>0</v>
      </c>
      <c r="T458" s="195">
        <f>S458*H458</f>
        <v>0</v>
      </c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R458" s="196" t="s">
        <v>152</v>
      </c>
      <c r="AT458" s="196" t="s">
        <v>147</v>
      </c>
      <c r="AU458" s="196" t="s">
        <v>89</v>
      </c>
      <c r="AY458" s="17" t="s">
        <v>145</v>
      </c>
      <c r="BE458" s="197">
        <f>IF(N458="základní",J458,0)</f>
        <v>0</v>
      </c>
      <c r="BF458" s="197">
        <f>IF(N458="snížená",J458,0)</f>
        <v>0</v>
      </c>
      <c r="BG458" s="197">
        <f>IF(N458="zákl. přenesená",J458,0)</f>
        <v>0</v>
      </c>
      <c r="BH458" s="197">
        <f>IF(N458="sníž. přenesená",J458,0)</f>
        <v>0</v>
      </c>
      <c r="BI458" s="197">
        <f>IF(N458="nulová",J458,0)</f>
        <v>0</v>
      </c>
      <c r="BJ458" s="17" t="s">
        <v>87</v>
      </c>
      <c r="BK458" s="197">
        <f>ROUND(I458*H458,2)</f>
        <v>0</v>
      </c>
      <c r="BL458" s="17" t="s">
        <v>152</v>
      </c>
      <c r="BM458" s="196" t="s">
        <v>374</v>
      </c>
    </row>
    <row r="459" spans="1:65" s="15" customFormat="1">
      <c r="B459" s="221"/>
      <c r="C459" s="222"/>
      <c r="D459" s="200" t="s">
        <v>154</v>
      </c>
      <c r="E459" s="223" t="s">
        <v>1</v>
      </c>
      <c r="F459" s="224" t="s">
        <v>375</v>
      </c>
      <c r="G459" s="222"/>
      <c r="H459" s="223" t="s">
        <v>1</v>
      </c>
      <c r="I459" s="225"/>
      <c r="J459" s="222"/>
      <c r="K459" s="222"/>
      <c r="L459" s="226"/>
      <c r="M459" s="227"/>
      <c r="N459" s="228"/>
      <c r="O459" s="228"/>
      <c r="P459" s="228"/>
      <c r="Q459" s="228"/>
      <c r="R459" s="228"/>
      <c r="S459" s="228"/>
      <c r="T459" s="229"/>
      <c r="AT459" s="230" t="s">
        <v>154</v>
      </c>
      <c r="AU459" s="230" t="s">
        <v>89</v>
      </c>
      <c r="AV459" s="15" t="s">
        <v>87</v>
      </c>
      <c r="AW459" s="15" t="s">
        <v>35</v>
      </c>
      <c r="AX459" s="15" t="s">
        <v>79</v>
      </c>
      <c r="AY459" s="230" t="s">
        <v>145</v>
      </c>
    </row>
    <row r="460" spans="1:65" s="13" customFormat="1">
      <c r="B460" s="198"/>
      <c r="C460" s="199"/>
      <c r="D460" s="200" t="s">
        <v>154</v>
      </c>
      <c r="E460" s="201" t="s">
        <v>1</v>
      </c>
      <c r="F460" s="202" t="s">
        <v>376</v>
      </c>
      <c r="G460" s="199"/>
      <c r="H460" s="203">
        <v>392.92</v>
      </c>
      <c r="I460" s="204"/>
      <c r="J460" s="199"/>
      <c r="K460" s="199"/>
      <c r="L460" s="205"/>
      <c r="M460" s="206"/>
      <c r="N460" s="207"/>
      <c r="O460" s="207"/>
      <c r="P460" s="207"/>
      <c r="Q460" s="207"/>
      <c r="R460" s="207"/>
      <c r="S460" s="207"/>
      <c r="T460" s="208"/>
      <c r="AT460" s="209" t="s">
        <v>154</v>
      </c>
      <c r="AU460" s="209" t="s">
        <v>89</v>
      </c>
      <c r="AV460" s="13" t="s">
        <v>89</v>
      </c>
      <c r="AW460" s="13" t="s">
        <v>35</v>
      </c>
      <c r="AX460" s="13" t="s">
        <v>79</v>
      </c>
      <c r="AY460" s="209" t="s">
        <v>145</v>
      </c>
    </row>
    <row r="461" spans="1:65" s="15" customFormat="1">
      <c r="B461" s="221"/>
      <c r="C461" s="222"/>
      <c r="D461" s="200" t="s">
        <v>154</v>
      </c>
      <c r="E461" s="223" t="s">
        <v>1</v>
      </c>
      <c r="F461" s="224" t="s">
        <v>377</v>
      </c>
      <c r="G461" s="222"/>
      <c r="H461" s="223" t="s">
        <v>1</v>
      </c>
      <c r="I461" s="225"/>
      <c r="J461" s="222"/>
      <c r="K461" s="222"/>
      <c r="L461" s="226"/>
      <c r="M461" s="227"/>
      <c r="N461" s="228"/>
      <c r="O461" s="228"/>
      <c r="P461" s="228"/>
      <c r="Q461" s="228"/>
      <c r="R461" s="228"/>
      <c r="S461" s="228"/>
      <c r="T461" s="229"/>
      <c r="AT461" s="230" t="s">
        <v>154</v>
      </c>
      <c r="AU461" s="230" t="s">
        <v>89</v>
      </c>
      <c r="AV461" s="15" t="s">
        <v>87</v>
      </c>
      <c r="AW461" s="15" t="s">
        <v>35</v>
      </c>
      <c r="AX461" s="15" t="s">
        <v>79</v>
      </c>
      <c r="AY461" s="230" t="s">
        <v>145</v>
      </c>
    </row>
    <row r="462" spans="1:65" s="13" customFormat="1">
      <c r="B462" s="198"/>
      <c r="C462" s="199"/>
      <c r="D462" s="200" t="s">
        <v>154</v>
      </c>
      <c r="E462" s="201" t="s">
        <v>1</v>
      </c>
      <c r="F462" s="202" t="s">
        <v>378</v>
      </c>
      <c r="G462" s="199"/>
      <c r="H462" s="203">
        <v>89.26</v>
      </c>
      <c r="I462" s="204"/>
      <c r="J462" s="199"/>
      <c r="K462" s="199"/>
      <c r="L462" s="205"/>
      <c r="M462" s="206"/>
      <c r="N462" s="207"/>
      <c r="O462" s="207"/>
      <c r="P462" s="207"/>
      <c r="Q462" s="207"/>
      <c r="R462" s="207"/>
      <c r="S462" s="207"/>
      <c r="T462" s="208"/>
      <c r="AT462" s="209" t="s">
        <v>154</v>
      </c>
      <c r="AU462" s="209" t="s">
        <v>89</v>
      </c>
      <c r="AV462" s="13" t="s">
        <v>89</v>
      </c>
      <c r="AW462" s="13" t="s">
        <v>35</v>
      </c>
      <c r="AX462" s="13" t="s">
        <v>79</v>
      </c>
      <c r="AY462" s="209" t="s">
        <v>145</v>
      </c>
    </row>
    <row r="463" spans="1:65" s="15" customFormat="1">
      <c r="B463" s="221"/>
      <c r="C463" s="222"/>
      <c r="D463" s="200" t="s">
        <v>154</v>
      </c>
      <c r="E463" s="223" t="s">
        <v>1</v>
      </c>
      <c r="F463" s="224" t="s">
        <v>379</v>
      </c>
      <c r="G463" s="222"/>
      <c r="H463" s="223" t="s">
        <v>1</v>
      </c>
      <c r="I463" s="225"/>
      <c r="J463" s="222"/>
      <c r="K463" s="222"/>
      <c r="L463" s="226"/>
      <c r="M463" s="227"/>
      <c r="N463" s="228"/>
      <c r="O463" s="228"/>
      <c r="P463" s="228"/>
      <c r="Q463" s="228"/>
      <c r="R463" s="228"/>
      <c r="S463" s="228"/>
      <c r="T463" s="229"/>
      <c r="AT463" s="230" t="s">
        <v>154</v>
      </c>
      <c r="AU463" s="230" t="s">
        <v>89</v>
      </c>
      <c r="AV463" s="15" t="s">
        <v>87</v>
      </c>
      <c r="AW463" s="15" t="s">
        <v>35</v>
      </c>
      <c r="AX463" s="15" t="s">
        <v>79</v>
      </c>
      <c r="AY463" s="230" t="s">
        <v>145</v>
      </c>
    </row>
    <row r="464" spans="1:65" s="13" customFormat="1">
      <c r="B464" s="198"/>
      <c r="C464" s="199"/>
      <c r="D464" s="200" t="s">
        <v>154</v>
      </c>
      <c r="E464" s="201" t="s">
        <v>1</v>
      </c>
      <c r="F464" s="202" t="s">
        <v>380</v>
      </c>
      <c r="G464" s="199"/>
      <c r="H464" s="203">
        <v>25</v>
      </c>
      <c r="I464" s="204"/>
      <c r="J464" s="199"/>
      <c r="K464" s="199"/>
      <c r="L464" s="205"/>
      <c r="M464" s="206"/>
      <c r="N464" s="207"/>
      <c r="O464" s="207"/>
      <c r="P464" s="207"/>
      <c r="Q464" s="207"/>
      <c r="R464" s="207"/>
      <c r="S464" s="207"/>
      <c r="T464" s="208"/>
      <c r="AT464" s="209" t="s">
        <v>154</v>
      </c>
      <c r="AU464" s="209" t="s">
        <v>89</v>
      </c>
      <c r="AV464" s="13" t="s">
        <v>89</v>
      </c>
      <c r="AW464" s="13" t="s">
        <v>35</v>
      </c>
      <c r="AX464" s="13" t="s">
        <v>79</v>
      </c>
      <c r="AY464" s="209" t="s">
        <v>145</v>
      </c>
    </row>
    <row r="465" spans="1:65" s="15" customFormat="1">
      <c r="B465" s="221"/>
      <c r="C465" s="222"/>
      <c r="D465" s="200" t="s">
        <v>154</v>
      </c>
      <c r="E465" s="223" t="s">
        <v>1</v>
      </c>
      <c r="F465" s="224" t="s">
        <v>381</v>
      </c>
      <c r="G465" s="222"/>
      <c r="H465" s="223" t="s">
        <v>1</v>
      </c>
      <c r="I465" s="225"/>
      <c r="J465" s="222"/>
      <c r="K465" s="222"/>
      <c r="L465" s="226"/>
      <c r="M465" s="227"/>
      <c r="N465" s="228"/>
      <c r="O465" s="228"/>
      <c r="P465" s="228"/>
      <c r="Q465" s="228"/>
      <c r="R465" s="228"/>
      <c r="S465" s="228"/>
      <c r="T465" s="229"/>
      <c r="AT465" s="230" t="s">
        <v>154</v>
      </c>
      <c r="AU465" s="230" t="s">
        <v>89</v>
      </c>
      <c r="AV465" s="15" t="s">
        <v>87</v>
      </c>
      <c r="AW465" s="15" t="s">
        <v>35</v>
      </c>
      <c r="AX465" s="15" t="s">
        <v>79</v>
      </c>
      <c r="AY465" s="230" t="s">
        <v>145</v>
      </c>
    </row>
    <row r="466" spans="1:65" s="13" customFormat="1">
      <c r="B466" s="198"/>
      <c r="C466" s="199"/>
      <c r="D466" s="200" t="s">
        <v>154</v>
      </c>
      <c r="E466" s="201" t="s">
        <v>1</v>
      </c>
      <c r="F466" s="202" t="s">
        <v>382</v>
      </c>
      <c r="G466" s="199"/>
      <c r="H466" s="203">
        <v>303.66000000000003</v>
      </c>
      <c r="I466" s="204"/>
      <c r="J466" s="199"/>
      <c r="K466" s="199"/>
      <c r="L466" s="205"/>
      <c r="M466" s="206"/>
      <c r="N466" s="207"/>
      <c r="O466" s="207"/>
      <c r="P466" s="207"/>
      <c r="Q466" s="207"/>
      <c r="R466" s="207"/>
      <c r="S466" s="207"/>
      <c r="T466" s="208"/>
      <c r="AT466" s="209" t="s">
        <v>154</v>
      </c>
      <c r="AU466" s="209" t="s">
        <v>89</v>
      </c>
      <c r="AV466" s="13" t="s">
        <v>89</v>
      </c>
      <c r="AW466" s="13" t="s">
        <v>35</v>
      </c>
      <c r="AX466" s="13" t="s">
        <v>79</v>
      </c>
      <c r="AY466" s="209" t="s">
        <v>145</v>
      </c>
    </row>
    <row r="467" spans="1:65" s="15" customFormat="1">
      <c r="B467" s="221"/>
      <c r="C467" s="222"/>
      <c r="D467" s="200" t="s">
        <v>154</v>
      </c>
      <c r="E467" s="223" t="s">
        <v>1</v>
      </c>
      <c r="F467" s="224" t="s">
        <v>383</v>
      </c>
      <c r="G467" s="222"/>
      <c r="H467" s="223" t="s">
        <v>1</v>
      </c>
      <c r="I467" s="225"/>
      <c r="J467" s="222"/>
      <c r="K467" s="222"/>
      <c r="L467" s="226"/>
      <c r="M467" s="227"/>
      <c r="N467" s="228"/>
      <c r="O467" s="228"/>
      <c r="P467" s="228"/>
      <c r="Q467" s="228"/>
      <c r="R467" s="228"/>
      <c r="S467" s="228"/>
      <c r="T467" s="229"/>
      <c r="AT467" s="230" t="s">
        <v>154</v>
      </c>
      <c r="AU467" s="230" t="s">
        <v>89</v>
      </c>
      <c r="AV467" s="15" t="s">
        <v>87</v>
      </c>
      <c r="AW467" s="15" t="s">
        <v>35</v>
      </c>
      <c r="AX467" s="15" t="s">
        <v>79</v>
      </c>
      <c r="AY467" s="230" t="s">
        <v>145</v>
      </c>
    </row>
    <row r="468" spans="1:65" s="13" customFormat="1">
      <c r="B468" s="198"/>
      <c r="C468" s="199"/>
      <c r="D468" s="200" t="s">
        <v>154</v>
      </c>
      <c r="E468" s="201" t="s">
        <v>1</v>
      </c>
      <c r="F468" s="202" t="s">
        <v>378</v>
      </c>
      <c r="G468" s="199"/>
      <c r="H468" s="203">
        <v>89.26</v>
      </c>
      <c r="I468" s="204"/>
      <c r="J468" s="199"/>
      <c r="K468" s="199"/>
      <c r="L468" s="205"/>
      <c r="M468" s="206"/>
      <c r="N468" s="207"/>
      <c r="O468" s="207"/>
      <c r="P468" s="207"/>
      <c r="Q468" s="207"/>
      <c r="R468" s="207"/>
      <c r="S468" s="207"/>
      <c r="T468" s="208"/>
      <c r="AT468" s="209" t="s">
        <v>154</v>
      </c>
      <c r="AU468" s="209" t="s">
        <v>89</v>
      </c>
      <c r="AV468" s="13" t="s">
        <v>89</v>
      </c>
      <c r="AW468" s="13" t="s">
        <v>35</v>
      </c>
      <c r="AX468" s="13" t="s">
        <v>79</v>
      </c>
      <c r="AY468" s="209" t="s">
        <v>145</v>
      </c>
    </row>
    <row r="469" spans="1:65" s="14" customFormat="1">
      <c r="B469" s="210"/>
      <c r="C469" s="211"/>
      <c r="D469" s="200" t="s">
        <v>154</v>
      </c>
      <c r="E469" s="212" t="s">
        <v>1</v>
      </c>
      <c r="F469" s="213" t="s">
        <v>156</v>
      </c>
      <c r="G469" s="211"/>
      <c r="H469" s="214">
        <v>900.1</v>
      </c>
      <c r="I469" s="215"/>
      <c r="J469" s="211"/>
      <c r="K469" s="211"/>
      <c r="L469" s="216"/>
      <c r="M469" s="217"/>
      <c r="N469" s="218"/>
      <c r="O469" s="218"/>
      <c r="P469" s="218"/>
      <c r="Q469" s="218"/>
      <c r="R469" s="218"/>
      <c r="S469" s="218"/>
      <c r="T469" s="219"/>
      <c r="AT469" s="220" t="s">
        <v>154</v>
      </c>
      <c r="AU469" s="220" t="s">
        <v>89</v>
      </c>
      <c r="AV469" s="14" t="s">
        <v>152</v>
      </c>
      <c r="AW469" s="14" t="s">
        <v>35</v>
      </c>
      <c r="AX469" s="14" t="s">
        <v>87</v>
      </c>
      <c r="AY469" s="220" t="s">
        <v>145</v>
      </c>
    </row>
    <row r="470" spans="1:65" s="2" customFormat="1" ht="24.2" customHeight="1">
      <c r="A470" s="33"/>
      <c r="B470" s="34"/>
      <c r="C470" s="231" t="s">
        <v>384</v>
      </c>
      <c r="D470" s="231" t="s">
        <v>290</v>
      </c>
      <c r="E470" s="232" t="s">
        <v>385</v>
      </c>
      <c r="F470" s="233" t="s">
        <v>386</v>
      </c>
      <c r="G470" s="234" t="s">
        <v>329</v>
      </c>
      <c r="H470" s="235">
        <v>412.56599999999997</v>
      </c>
      <c r="I470" s="236"/>
      <c r="J470" s="237">
        <f>ROUND(I470*H470,2)</f>
        <v>0</v>
      </c>
      <c r="K470" s="233" t="s">
        <v>151</v>
      </c>
      <c r="L470" s="238"/>
      <c r="M470" s="239" t="s">
        <v>1</v>
      </c>
      <c r="N470" s="240" t="s">
        <v>44</v>
      </c>
      <c r="O470" s="70"/>
      <c r="P470" s="194">
        <f>O470*H470</f>
        <v>0</v>
      </c>
      <c r="Q470" s="194">
        <v>4.0000000000000003E-5</v>
      </c>
      <c r="R470" s="194">
        <f>Q470*H470</f>
        <v>1.6502639999999999E-2</v>
      </c>
      <c r="S470" s="194">
        <v>0</v>
      </c>
      <c r="T470" s="195">
        <f>S470*H470</f>
        <v>0</v>
      </c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R470" s="196" t="s">
        <v>187</v>
      </c>
      <c r="AT470" s="196" t="s">
        <v>290</v>
      </c>
      <c r="AU470" s="196" t="s">
        <v>89</v>
      </c>
      <c r="AY470" s="17" t="s">
        <v>145</v>
      </c>
      <c r="BE470" s="197">
        <f>IF(N470="základní",J470,0)</f>
        <v>0</v>
      </c>
      <c r="BF470" s="197">
        <f>IF(N470="snížená",J470,0)</f>
        <v>0</v>
      </c>
      <c r="BG470" s="197">
        <f>IF(N470="zákl. přenesená",J470,0)</f>
        <v>0</v>
      </c>
      <c r="BH470" s="197">
        <f>IF(N470="sníž. přenesená",J470,0)</f>
        <v>0</v>
      </c>
      <c r="BI470" s="197">
        <f>IF(N470="nulová",J470,0)</f>
        <v>0</v>
      </c>
      <c r="BJ470" s="17" t="s">
        <v>87</v>
      </c>
      <c r="BK470" s="197">
        <f>ROUND(I470*H470,2)</f>
        <v>0</v>
      </c>
      <c r="BL470" s="17" t="s">
        <v>152</v>
      </c>
      <c r="BM470" s="196" t="s">
        <v>387</v>
      </c>
    </row>
    <row r="471" spans="1:65" s="15" customFormat="1">
      <c r="B471" s="221"/>
      <c r="C471" s="222"/>
      <c r="D471" s="200" t="s">
        <v>154</v>
      </c>
      <c r="E471" s="223" t="s">
        <v>1</v>
      </c>
      <c r="F471" s="224" t="s">
        <v>234</v>
      </c>
      <c r="G471" s="222"/>
      <c r="H471" s="223" t="s">
        <v>1</v>
      </c>
      <c r="I471" s="225"/>
      <c r="J471" s="222"/>
      <c r="K471" s="222"/>
      <c r="L471" s="226"/>
      <c r="M471" s="227"/>
      <c r="N471" s="228"/>
      <c r="O471" s="228"/>
      <c r="P471" s="228"/>
      <c r="Q471" s="228"/>
      <c r="R471" s="228"/>
      <c r="S471" s="228"/>
      <c r="T471" s="229"/>
      <c r="AT471" s="230" t="s">
        <v>154</v>
      </c>
      <c r="AU471" s="230" t="s">
        <v>89</v>
      </c>
      <c r="AV471" s="15" t="s">
        <v>87</v>
      </c>
      <c r="AW471" s="15" t="s">
        <v>35</v>
      </c>
      <c r="AX471" s="15" t="s">
        <v>79</v>
      </c>
      <c r="AY471" s="230" t="s">
        <v>145</v>
      </c>
    </row>
    <row r="472" spans="1:65" s="13" customFormat="1">
      <c r="B472" s="198"/>
      <c r="C472" s="199"/>
      <c r="D472" s="200" t="s">
        <v>154</v>
      </c>
      <c r="E472" s="201" t="s">
        <v>1</v>
      </c>
      <c r="F472" s="202" t="s">
        <v>331</v>
      </c>
      <c r="G472" s="199"/>
      <c r="H472" s="203">
        <v>102.6</v>
      </c>
      <c r="I472" s="204"/>
      <c r="J472" s="199"/>
      <c r="K472" s="199"/>
      <c r="L472" s="205"/>
      <c r="M472" s="206"/>
      <c r="N472" s="207"/>
      <c r="O472" s="207"/>
      <c r="P472" s="207"/>
      <c r="Q472" s="207"/>
      <c r="R472" s="207"/>
      <c r="S472" s="207"/>
      <c r="T472" s="208"/>
      <c r="AT472" s="209" t="s">
        <v>154</v>
      </c>
      <c r="AU472" s="209" t="s">
        <v>89</v>
      </c>
      <c r="AV472" s="13" t="s">
        <v>89</v>
      </c>
      <c r="AW472" s="13" t="s">
        <v>35</v>
      </c>
      <c r="AX472" s="13" t="s">
        <v>79</v>
      </c>
      <c r="AY472" s="209" t="s">
        <v>145</v>
      </c>
    </row>
    <row r="473" spans="1:65" s="15" customFormat="1">
      <c r="B473" s="221"/>
      <c r="C473" s="222"/>
      <c r="D473" s="200" t="s">
        <v>154</v>
      </c>
      <c r="E473" s="223" t="s">
        <v>1</v>
      </c>
      <c r="F473" s="224" t="s">
        <v>217</v>
      </c>
      <c r="G473" s="222"/>
      <c r="H473" s="223" t="s">
        <v>1</v>
      </c>
      <c r="I473" s="225"/>
      <c r="J473" s="222"/>
      <c r="K473" s="222"/>
      <c r="L473" s="226"/>
      <c r="M473" s="227"/>
      <c r="N473" s="228"/>
      <c r="O473" s="228"/>
      <c r="P473" s="228"/>
      <c r="Q473" s="228"/>
      <c r="R473" s="228"/>
      <c r="S473" s="228"/>
      <c r="T473" s="229"/>
      <c r="AT473" s="230" t="s">
        <v>154</v>
      </c>
      <c r="AU473" s="230" t="s">
        <v>89</v>
      </c>
      <c r="AV473" s="15" t="s">
        <v>87</v>
      </c>
      <c r="AW473" s="15" t="s">
        <v>35</v>
      </c>
      <c r="AX473" s="15" t="s">
        <v>79</v>
      </c>
      <c r="AY473" s="230" t="s">
        <v>145</v>
      </c>
    </row>
    <row r="474" spans="1:65" s="13" customFormat="1">
      <c r="B474" s="198"/>
      <c r="C474" s="199"/>
      <c r="D474" s="200" t="s">
        <v>154</v>
      </c>
      <c r="E474" s="201" t="s">
        <v>1</v>
      </c>
      <c r="F474" s="202" t="s">
        <v>332</v>
      </c>
      <c r="G474" s="199"/>
      <c r="H474" s="203">
        <v>7.28</v>
      </c>
      <c r="I474" s="204"/>
      <c r="J474" s="199"/>
      <c r="K474" s="199"/>
      <c r="L474" s="205"/>
      <c r="M474" s="206"/>
      <c r="N474" s="207"/>
      <c r="O474" s="207"/>
      <c r="P474" s="207"/>
      <c r="Q474" s="207"/>
      <c r="R474" s="207"/>
      <c r="S474" s="207"/>
      <c r="T474" s="208"/>
      <c r="AT474" s="209" t="s">
        <v>154</v>
      </c>
      <c r="AU474" s="209" t="s">
        <v>89</v>
      </c>
      <c r="AV474" s="13" t="s">
        <v>89</v>
      </c>
      <c r="AW474" s="13" t="s">
        <v>35</v>
      </c>
      <c r="AX474" s="13" t="s">
        <v>79</v>
      </c>
      <c r="AY474" s="209" t="s">
        <v>145</v>
      </c>
    </row>
    <row r="475" spans="1:65" s="15" customFormat="1">
      <c r="B475" s="221"/>
      <c r="C475" s="222"/>
      <c r="D475" s="200" t="s">
        <v>154</v>
      </c>
      <c r="E475" s="223" t="s">
        <v>1</v>
      </c>
      <c r="F475" s="224" t="s">
        <v>222</v>
      </c>
      <c r="G475" s="222"/>
      <c r="H475" s="223" t="s">
        <v>1</v>
      </c>
      <c r="I475" s="225"/>
      <c r="J475" s="222"/>
      <c r="K475" s="222"/>
      <c r="L475" s="226"/>
      <c r="M475" s="227"/>
      <c r="N475" s="228"/>
      <c r="O475" s="228"/>
      <c r="P475" s="228"/>
      <c r="Q475" s="228"/>
      <c r="R475" s="228"/>
      <c r="S475" s="228"/>
      <c r="T475" s="229"/>
      <c r="AT475" s="230" t="s">
        <v>154</v>
      </c>
      <c r="AU475" s="230" t="s">
        <v>89</v>
      </c>
      <c r="AV475" s="15" t="s">
        <v>87</v>
      </c>
      <c r="AW475" s="15" t="s">
        <v>35</v>
      </c>
      <c r="AX475" s="15" t="s">
        <v>79</v>
      </c>
      <c r="AY475" s="230" t="s">
        <v>145</v>
      </c>
    </row>
    <row r="476" spans="1:65" s="13" customFormat="1">
      <c r="B476" s="198"/>
      <c r="C476" s="199"/>
      <c r="D476" s="200" t="s">
        <v>154</v>
      </c>
      <c r="E476" s="201" t="s">
        <v>1</v>
      </c>
      <c r="F476" s="202" t="s">
        <v>333</v>
      </c>
      <c r="G476" s="199"/>
      <c r="H476" s="203">
        <v>10.8</v>
      </c>
      <c r="I476" s="204"/>
      <c r="J476" s="199"/>
      <c r="K476" s="199"/>
      <c r="L476" s="205"/>
      <c r="M476" s="206"/>
      <c r="N476" s="207"/>
      <c r="O476" s="207"/>
      <c r="P476" s="207"/>
      <c r="Q476" s="207"/>
      <c r="R476" s="207"/>
      <c r="S476" s="207"/>
      <c r="T476" s="208"/>
      <c r="AT476" s="209" t="s">
        <v>154</v>
      </c>
      <c r="AU476" s="209" t="s">
        <v>89</v>
      </c>
      <c r="AV476" s="13" t="s">
        <v>89</v>
      </c>
      <c r="AW476" s="13" t="s">
        <v>35</v>
      </c>
      <c r="AX476" s="13" t="s">
        <v>79</v>
      </c>
      <c r="AY476" s="209" t="s">
        <v>145</v>
      </c>
    </row>
    <row r="477" spans="1:65" s="15" customFormat="1">
      <c r="B477" s="221"/>
      <c r="C477" s="222"/>
      <c r="D477" s="200" t="s">
        <v>154</v>
      </c>
      <c r="E477" s="223" t="s">
        <v>1</v>
      </c>
      <c r="F477" s="224" t="s">
        <v>225</v>
      </c>
      <c r="G477" s="222"/>
      <c r="H477" s="223" t="s">
        <v>1</v>
      </c>
      <c r="I477" s="225"/>
      <c r="J477" s="222"/>
      <c r="K477" s="222"/>
      <c r="L477" s="226"/>
      <c r="M477" s="227"/>
      <c r="N477" s="228"/>
      <c r="O477" s="228"/>
      <c r="P477" s="228"/>
      <c r="Q477" s="228"/>
      <c r="R477" s="228"/>
      <c r="S477" s="228"/>
      <c r="T477" s="229"/>
      <c r="AT477" s="230" t="s">
        <v>154</v>
      </c>
      <c r="AU477" s="230" t="s">
        <v>89</v>
      </c>
      <c r="AV477" s="15" t="s">
        <v>87</v>
      </c>
      <c r="AW477" s="15" t="s">
        <v>35</v>
      </c>
      <c r="AX477" s="15" t="s">
        <v>79</v>
      </c>
      <c r="AY477" s="230" t="s">
        <v>145</v>
      </c>
    </row>
    <row r="478" spans="1:65" s="13" customFormat="1">
      <c r="B478" s="198"/>
      <c r="C478" s="199"/>
      <c r="D478" s="200" t="s">
        <v>154</v>
      </c>
      <c r="E478" s="201" t="s">
        <v>1</v>
      </c>
      <c r="F478" s="202" t="s">
        <v>334</v>
      </c>
      <c r="G478" s="199"/>
      <c r="H478" s="203">
        <v>70.2</v>
      </c>
      <c r="I478" s="204"/>
      <c r="J478" s="199"/>
      <c r="K478" s="199"/>
      <c r="L478" s="205"/>
      <c r="M478" s="206"/>
      <c r="N478" s="207"/>
      <c r="O478" s="207"/>
      <c r="P478" s="207"/>
      <c r="Q478" s="207"/>
      <c r="R478" s="207"/>
      <c r="S478" s="207"/>
      <c r="T478" s="208"/>
      <c r="AT478" s="209" t="s">
        <v>154</v>
      </c>
      <c r="AU478" s="209" t="s">
        <v>89</v>
      </c>
      <c r="AV478" s="13" t="s">
        <v>89</v>
      </c>
      <c r="AW478" s="13" t="s">
        <v>35</v>
      </c>
      <c r="AX478" s="13" t="s">
        <v>79</v>
      </c>
      <c r="AY478" s="209" t="s">
        <v>145</v>
      </c>
    </row>
    <row r="479" spans="1:65" s="13" customFormat="1">
      <c r="B479" s="198"/>
      <c r="C479" s="199"/>
      <c r="D479" s="200" t="s">
        <v>154</v>
      </c>
      <c r="E479" s="201" t="s">
        <v>1</v>
      </c>
      <c r="F479" s="202" t="s">
        <v>335</v>
      </c>
      <c r="G479" s="199"/>
      <c r="H479" s="203">
        <v>113.4</v>
      </c>
      <c r="I479" s="204"/>
      <c r="J479" s="199"/>
      <c r="K479" s="199"/>
      <c r="L479" s="205"/>
      <c r="M479" s="206"/>
      <c r="N479" s="207"/>
      <c r="O479" s="207"/>
      <c r="P479" s="207"/>
      <c r="Q479" s="207"/>
      <c r="R479" s="207"/>
      <c r="S479" s="207"/>
      <c r="T479" s="208"/>
      <c r="AT479" s="209" t="s">
        <v>154</v>
      </c>
      <c r="AU479" s="209" t="s">
        <v>89</v>
      </c>
      <c r="AV479" s="13" t="s">
        <v>89</v>
      </c>
      <c r="AW479" s="13" t="s">
        <v>35</v>
      </c>
      <c r="AX479" s="13" t="s">
        <v>79</v>
      </c>
      <c r="AY479" s="209" t="s">
        <v>145</v>
      </c>
    </row>
    <row r="480" spans="1:65" s="13" customFormat="1">
      <c r="B480" s="198"/>
      <c r="C480" s="199"/>
      <c r="D480" s="200" t="s">
        <v>154</v>
      </c>
      <c r="E480" s="201" t="s">
        <v>1</v>
      </c>
      <c r="F480" s="202" t="s">
        <v>336</v>
      </c>
      <c r="G480" s="199"/>
      <c r="H480" s="203">
        <v>27</v>
      </c>
      <c r="I480" s="204"/>
      <c r="J480" s="199"/>
      <c r="K480" s="199"/>
      <c r="L480" s="205"/>
      <c r="M480" s="206"/>
      <c r="N480" s="207"/>
      <c r="O480" s="207"/>
      <c r="P480" s="207"/>
      <c r="Q480" s="207"/>
      <c r="R480" s="207"/>
      <c r="S480" s="207"/>
      <c r="T480" s="208"/>
      <c r="AT480" s="209" t="s">
        <v>154</v>
      </c>
      <c r="AU480" s="209" t="s">
        <v>89</v>
      </c>
      <c r="AV480" s="13" t="s">
        <v>89</v>
      </c>
      <c r="AW480" s="13" t="s">
        <v>35</v>
      </c>
      <c r="AX480" s="13" t="s">
        <v>79</v>
      </c>
      <c r="AY480" s="209" t="s">
        <v>145</v>
      </c>
    </row>
    <row r="481" spans="1:65" s="15" customFormat="1">
      <c r="B481" s="221"/>
      <c r="C481" s="222"/>
      <c r="D481" s="200" t="s">
        <v>154</v>
      </c>
      <c r="E481" s="223" t="s">
        <v>1</v>
      </c>
      <c r="F481" s="224" t="s">
        <v>250</v>
      </c>
      <c r="G481" s="222"/>
      <c r="H481" s="223" t="s">
        <v>1</v>
      </c>
      <c r="I481" s="225"/>
      <c r="J481" s="222"/>
      <c r="K481" s="222"/>
      <c r="L481" s="226"/>
      <c r="M481" s="227"/>
      <c r="N481" s="228"/>
      <c r="O481" s="228"/>
      <c r="P481" s="228"/>
      <c r="Q481" s="228"/>
      <c r="R481" s="228"/>
      <c r="S481" s="228"/>
      <c r="T481" s="229"/>
      <c r="AT481" s="230" t="s">
        <v>154</v>
      </c>
      <c r="AU481" s="230" t="s">
        <v>89</v>
      </c>
      <c r="AV481" s="15" t="s">
        <v>87</v>
      </c>
      <c r="AW481" s="15" t="s">
        <v>35</v>
      </c>
      <c r="AX481" s="15" t="s">
        <v>79</v>
      </c>
      <c r="AY481" s="230" t="s">
        <v>145</v>
      </c>
    </row>
    <row r="482" spans="1:65" s="13" customFormat="1">
      <c r="B482" s="198"/>
      <c r="C482" s="199"/>
      <c r="D482" s="200" t="s">
        <v>154</v>
      </c>
      <c r="E482" s="201" t="s">
        <v>1</v>
      </c>
      <c r="F482" s="202" t="s">
        <v>340</v>
      </c>
      <c r="G482" s="199"/>
      <c r="H482" s="203">
        <v>48.6</v>
      </c>
      <c r="I482" s="204"/>
      <c r="J482" s="199"/>
      <c r="K482" s="199"/>
      <c r="L482" s="205"/>
      <c r="M482" s="206"/>
      <c r="N482" s="207"/>
      <c r="O482" s="207"/>
      <c r="P482" s="207"/>
      <c r="Q482" s="207"/>
      <c r="R482" s="207"/>
      <c r="S482" s="207"/>
      <c r="T482" s="208"/>
      <c r="AT482" s="209" t="s">
        <v>154</v>
      </c>
      <c r="AU482" s="209" t="s">
        <v>89</v>
      </c>
      <c r="AV482" s="13" t="s">
        <v>89</v>
      </c>
      <c r="AW482" s="13" t="s">
        <v>35</v>
      </c>
      <c r="AX482" s="13" t="s">
        <v>79</v>
      </c>
      <c r="AY482" s="209" t="s">
        <v>145</v>
      </c>
    </row>
    <row r="483" spans="1:65" s="13" customFormat="1">
      <c r="B483" s="198"/>
      <c r="C483" s="199"/>
      <c r="D483" s="200" t="s">
        <v>154</v>
      </c>
      <c r="E483" s="201" t="s">
        <v>1</v>
      </c>
      <c r="F483" s="202" t="s">
        <v>341</v>
      </c>
      <c r="G483" s="199"/>
      <c r="H483" s="203">
        <v>9</v>
      </c>
      <c r="I483" s="204"/>
      <c r="J483" s="199"/>
      <c r="K483" s="199"/>
      <c r="L483" s="205"/>
      <c r="M483" s="206"/>
      <c r="N483" s="207"/>
      <c r="O483" s="207"/>
      <c r="P483" s="207"/>
      <c r="Q483" s="207"/>
      <c r="R483" s="207"/>
      <c r="S483" s="207"/>
      <c r="T483" s="208"/>
      <c r="AT483" s="209" t="s">
        <v>154</v>
      </c>
      <c r="AU483" s="209" t="s">
        <v>89</v>
      </c>
      <c r="AV483" s="13" t="s">
        <v>89</v>
      </c>
      <c r="AW483" s="13" t="s">
        <v>35</v>
      </c>
      <c r="AX483" s="13" t="s">
        <v>79</v>
      </c>
      <c r="AY483" s="209" t="s">
        <v>145</v>
      </c>
    </row>
    <row r="484" spans="1:65" s="13" customFormat="1">
      <c r="B484" s="198"/>
      <c r="C484" s="199"/>
      <c r="D484" s="200" t="s">
        <v>154</v>
      </c>
      <c r="E484" s="201" t="s">
        <v>1</v>
      </c>
      <c r="F484" s="202" t="s">
        <v>388</v>
      </c>
      <c r="G484" s="199"/>
      <c r="H484" s="203">
        <v>4.04</v>
      </c>
      <c r="I484" s="204"/>
      <c r="J484" s="199"/>
      <c r="K484" s="199"/>
      <c r="L484" s="205"/>
      <c r="M484" s="206"/>
      <c r="N484" s="207"/>
      <c r="O484" s="207"/>
      <c r="P484" s="207"/>
      <c r="Q484" s="207"/>
      <c r="R484" s="207"/>
      <c r="S484" s="207"/>
      <c r="T484" s="208"/>
      <c r="AT484" s="209" t="s">
        <v>154</v>
      </c>
      <c r="AU484" s="209" t="s">
        <v>89</v>
      </c>
      <c r="AV484" s="13" t="s">
        <v>89</v>
      </c>
      <c r="AW484" s="13" t="s">
        <v>35</v>
      </c>
      <c r="AX484" s="13" t="s">
        <v>79</v>
      </c>
      <c r="AY484" s="209" t="s">
        <v>145</v>
      </c>
    </row>
    <row r="485" spans="1:65" s="14" customFormat="1">
      <c r="B485" s="210"/>
      <c r="C485" s="211"/>
      <c r="D485" s="200" t="s">
        <v>154</v>
      </c>
      <c r="E485" s="212" t="s">
        <v>1</v>
      </c>
      <c r="F485" s="213" t="s">
        <v>156</v>
      </c>
      <c r="G485" s="211"/>
      <c r="H485" s="214">
        <v>392.92</v>
      </c>
      <c r="I485" s="215"/>
      <c r="J485" s="211"/>
      <c r="K485" s="211"/>
      <c r="L485" s="216"/>
      <c r="M485" s="217"/>
      <c r="N485" s="218"/>
      <c r="O485" s="218"/>
      <c r="P485" s="218"/>
      <c r="Q485" s="218"/>
      <c r="R485" s="218"/>
      <c r="S485" s="218"/>
      <c r="T485" s="219"/>
      <c r="AT485" s="220" t="s">
        <v>154</v>
      </c>
      <c r="AU485" s="220" t="s">
        <v>89</v>
      </c>
      <c r="AV485" s="14" t="s">
        <v>152</v>
      </c>
      <c r="AW485" s="14" t="s">
        <v>35</v>
      </c>
      <c r="AX485" s="14" t="s">
        <v>87</v>
      </c>
      <c r="AY485" s="220" t="s">
        <v>145</v>
      </c>
    </row>
    <row r="486" spans="1:65" s="13" customFormat="1">
      <c r="B486" s="198"/>
      <c r="C486" s="199"/>
      <c r="D486" s="200" t="s">
        <v>154</v>
      </c>
      <c r="E486" s="199"/>
      <c r="F486" s="202" t="s">
        <v>389</v>
      </c>
      <c r="G486" s="199"/>
      <c r="H486" s="203">
        <v>412.56599999999997</v>
      </c>
      <c r="I486" s="204"/>
      <c r="J486" s="199"/>
      <c r="K486" s="199"/>
      <c r="L486" s="205"/>
      <c r="M486" s="206"/>
      <c r="N486" s="207"/>
      <c r="O486" s="207"/>
      <c r="P486" s="207"/>
      <c r="Q486" s="207"/>
      <c r="R486" s="207"/>
      <c r="S486" s="207"/>
      <c r="T486" s="208"/>
      <c r="AT486" s="209" t="s">
        <v>154</v>
      </c>
      <c r="AU486" s="209" t="s">
        <v>89</v>
      </c>
      <c r="AV486" s="13" t="s">
        <v>89</v>
      </c>
      <c r="AW486" s="13" t="s">
        <v>4</v>
      </c>
      <c r="AX486" s="13" t="s">
        <v>87</v>
      </c>
      <c r="AY486" s="209" t="s">
        <v>145</v>
      </c>
    </row>
    <row r="487" spans="1:65" s="2" customFormat="1" ht="21.75" customHeight="1">
      <c r="A487" s="33"/>
      <c r="B487" s="34"/>
      <c r="C487" s="231" t="s">
        <v>390</v>
      </c>
      <c r="D487" s="231" t="s">
        <v>290</v>
      </c>
      <c r="E487" s="232" t="s">
        <v>391</v>
      </c>
      <c r="F487" s="233" t="s">
        <v>392</v>
      </c>
      <c r="G487" s="234" t="s">
        <v>329</v>
      </c>
      <c r="H487" s="235">
        <v>93.722999999999999</v>
      </c>
      <c r="I487" s="236"/>
      <c r="J487" s="237">
        <f>ROUND(I487*H487,2)</f>
        <v>0</v>
      </c>
      <c r="K487" s="233" t="s">
        <v>151</v>
      </c>
      <c r="L487" s="238"/>
      <c r="M487" s="239" t="s">
        <v>1</v>
      </c>
      <c r="N487" s="240" t="s">
        <v>44</v>
      </c>
      <c r="O487" s="70"/>
      <c r="P487" s="194">
        <f>O487*H487</f>
        <v>0</v>
      </c>
      <c r="Q487" s="194">
        <v>2.0000000000000001E-4</v>
      </c>
      <c r="R487" s="194">
        <f>Q487*H487</f>
        <v>1.87446E-2</v>
      </c>
      <c r="S487" s="194">
        <v>0</v>
      </c>
      <c r="T487" s="195">
        <f>S487*H487</f>
        <v>0</v>
      </c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R487" s="196" t="s">
        <v>187</v>
      </c>
      <c r="AT487" s="196" t="s">
        <v>290</v>
      </c>
      <c r="AU487" s="196" t="s">
        <v>89</v>
      </c>
      <c r="AY487" s="17" t="s">
        <v>145</v>
      </c>
      <c r="BE487" s="197">
        <f>IF(N487="základní",J487,0)</f>
        <v>0</v>
      </c>
      <c r="BF487" s="197">
        <f>IF(N487="snížená",J487,0)</f>
        <v>0</v>
      </c>
      <c r="BG487" s="197">
        <f>IF(N487="zákl. přenesená",J487,0)</f>
        <v>0</v>
      </c>
      <c r="BH487" s="197">
        <f>IF(N487="sníž. přenesená",J487,0)</f>
        <v>0</v>
      </c>
      <c r="BI487" s="197">
        <f>IF(N487="nulová",J487,0)</f>
        <v>0</v>
      </c>
      <c r="BJ487" s="17" t="s">
        <v>87</v>
      </c>
      <c r="BK487" s="197">
        <f>ROUND(I487*H487,2)</f>
        <v>0</v>
      </c>
      <c r="BL487" s="17" t="s">
        <v>152</v>
      </c>
      <c r="BM487" s="196" t="s">
        <v>393</v>
      </c>
    </row>
    <row r="488" spans="1:65" s="15" customFormat="1">
      <c r="B488" s="221"/>
      <c r="C488" s="222"/>
      <c r="D488" s="200" t="s">
        <v>154</v>
      </c>
      <c r="E488" s="223" t="s">
        <v>1</v>
      </c>
      <c r="F488" s="224" t="s">
        <v>234</v>
      </c>
      <c r="G488" s="222"/>
      <c r="H488" s="223" t="s">
        <v>1</v>
      </c>
      <c r="I488" s="225"/>
      <c r="J488" s="222"/>
      <c r="K488" s="222"/>
      <c r="L488" s="226"/>
      <c r="M488" s="227"/>
      <c r="N488" s="228"/>
      <c r="O488" s="228"/>
      <c r="P488" s="228"/>
      <c r="Q488" s="228"/>
      <c r="R488" s="228"/>
      <c r="S488" s="228"/>
      <c r="T488" s="229"/>
      <c r="AT488" s="230" t="s">
        <v>154</v>
      </c>
      <c r="AU488" s="230" t="s">
        <v>89</v>
      </c>
      <c r="AV488" s="15" t="s">
        <v>87</v>
      </c>
      <c r="AW488" s="15" t="s">
        <v>35</v>
      </c>
      <c r="AX488" s="15" t="s">
        <v>79</v>
      </c>
      <c r="AY488" s="230" t="s">
        <v>145</v>
      </c>
    </row>
    <row r="489" spans="1:65" s="13" customFormat="1">
      <c r="B489" s="198"/>
      <c r="C489" s="199"/>
      <c r="D489" s="200" t="s">
        <v>154</v>
      </c>
      <c r="E489" s="201" t="s">
        <v>1</v>
      </c>
      <c r="F489" s="202" t="s">
        <v>394</v>
      </c>
      <c r="G489" s="199"/>
      <c r="H489" s="203">
        <v>22.8</v>
      </c>
      <c r="I489" s="204"/>
      <c r="J489" s="199"/>
      <c r="K489" s="199"/>
      <c r="L489" s="205"/>
      <c r="M489" s="206"/>
      <c r="N489" s="207"/>
      <c r="O489" s="207"/>
      <c r="P489" s="207"/>
      <c r="Q489" s="207"/>
      <c r="R489" s="207"/>
      <c r="S489" s="207"/>
      <c r="T489" s="208"/>
      <c r="AT489" s="209" t="s">
        <v>154</v>
      </c>
      <c r="AU489" s="209" t="s">
        <v>89</v>
      </c>
      <c r="AV489" s="13" t="s">
        <v>89</v>
      </c>
      <c r="AW489" s="13" t="s">
        <v>35</v>
      </c>
      <c r="AX489" s="13" t="s">
        <v>79</v>
      </c>
      <c r="AY489" s="209" t="s">
        <v>145</v>
      </c>
    </row>
    <row r="490" spans="1:65" s="15" customFormat="1">
      <c r="B490" s="221"/>
      <c r="C490" s="222"/>
      <c r="D490" s="200" t="s">
        <v>154</v>
      </c>
      <c r="E490" s="223" t="s">
        <v>1</v>
      </c>
      <c r="F490" s="224" t="s">
        <v>217</v>
      </c>
      <c r="G490" s="222"/>
      <c r="H490" s="223" t="s">
        <v>1</v>
      </c>
      <c r="I490" s="225"/>
      <c r="J490" s="222"/>
      <c r="K490" s="222"/>
      <c r="L490" s="226"/>
      <c r="M490" s="227"/>
      <c r="N490" s="228"/>
      <c r="O490" s="228"/>
      <c r="P490" s="228"/>
      <c r="Q490" s="228"/>
      <c r="R490" s="228"/>
      <c r="S490" s="228"/>
      <c r="T490" s="229"/>
      <c r="AT490" s="230" t="s">
        <v>154</v>
      </c>
      <c r="AU490" s="230" t="s">
        <v>89</v>
      </c>
      <c r="AV490" s="15" t="s">
        <v>87</v>
      </c>
      <c r="AW490" s="15" t="s">
        <v>35</v>
      </c>
      <c r="AX490" s="15" t="s">
        <v>79</v>
      </c>
      <c r="AY490" s="230" t="s">
        <v>145</v>
      </c>
    </row>
    <row r="491" spans="1:65" s="13" customFormat="1">
      <c r="B491" s="198"/>
      <c r="C491" s="199"/>
      <c r="D491" s="200" t="s">
        <v>154</v>
      </c>
      <c r="E491" s="201" t="s">
        <v>1</v>
      </c>
      <c r="F491" s="202" t="s">
        <v>395</v>
      </c>
      <c r="G491" s="199"/>
      <c r="H491" s="203">
        <v>3.6</v>
      </c>
      <c r="I491" s="204"/>
      <c r="J491" s="199"/>
      <c r="K491" s="199"/>
      <c r="L491" s="205"/>
      <c r="M491" s="206"/>
      <c r="N491" s="207"/>
      <c r="O491" s="207"/>
      <c r="P491" s="207"/>
      <c r="Q491" s="207"/>
      <c r="R491" s="207"/>
      <c r="S491" s="207"/>
      <c r="T491" s="208"/>
      <c r="AT491" s="209" t="s">
        <v>154</v>
      </c>
      <c r="AU491" s="209" t="s">
        <v>89</v>
      </c>
      <c r="AV491" s="13" t="s">
        <v>89</v>
      </c>
      <c r="AW491" s="13" t="s">
        <v>35</v>
      </c>
      <c r="AX491" s="13" t="s">
        <v>79</v>
      </c>
      <c r="AY491" s="209" t="s">
        <v>145</v>
      </c>
    </row>
    <row r="492" spans="1:65" s="15" customFormat="1">
      <c r="B492" s="221"/>
      <c r="C492" s="222"/>
      <c r="D492" s="200" t="s">
        <v>154</v>
      </c>
      <c r="E492" s="223" t="s">
        <v>1</v>
      </c>
      <c r="F492" s="224" t="s">
        <v>222</v>
      </c>
      <c r="G492" s="222"/>
      <c r="H492" s="223" t="s">
        <v>1</v>
      </c>
      <c r="I492" s="225"/>
      <c r="J492" s="222"/>
      <c r="K492" s="222"/>
      <c r="L492" s="226"/>
      <c r="M492" s="227"/>
      <c r="N492" s="228"/>
      <c r="O492" s="228"/>
      <c r="P492" s="228"/>
      <c r="Q492" s="228"/>
      <c r="R492" s="228"/>
      <c r="S492" s="228"/>
      <c r="T492" s="229"/>
      <c r="AT492" s="230" t="s">
        <v>154</v>
      </c>
      <c r="AU492" s="230" t="s">
        <v>89</v>
      </c>
      <c r="AV492" s="15" t="s">
        <v>87</v>
      </c>
      <c r="AW492" s="15" t="s">
        <v>35</v>
      </c>
      <c r="AX492" s="15" t="s">
        <v>79</v>
      </c>
      <c r="AY492" s="230" t="s">
        <v>145</v>
      </c>
    </row>
    <row r="493" spans="1:65" s="13" customFormat="1">
      <c r="B493" s="198"/>
      <c r="C493" s="199"/>
      <c r="D493" s="200" t="s">
        <v>154</v>
      </c>
      <c r="E493" s="201" t="s">
        <v>1</v>
      </c>
      <c r="F493" s="202" t="s">
        <v>396</v>
      </c>
      <c r="G493" s="199"/>
      <c r="H493" s="203">
        <v>2.4</v>
      </c>
      <c r="I493" s="204"/>
      <c r="J493" s="199"/>
      <c r="K493" s="199"/>
      <c r="L493" s="205"/>
      <c r="M493" s="206"/>
      <c r="N493" s="207"/>
      <c r="O493" s="207"/>
      <c r="P493" s="207"/>
      <c r="Q493" s="207"/>
      <c r="R493" s="207"/>
      <c r="S493" s="207"/>
      <c r="T493" s="208"/>
      <c r="AT493" s="209" t="s">
        <v>154</v>
      </c>
      <c r="AU493" s="209" t="s">
        <v>89</v>
      </c>
      <c r="AV493" s="13" t="s">
        <v>89</v>
      </c>
      <c r="AW493" s="13" t="s">
        <v>35</v>
      </c>
      <c r="AX493" s="13" t="s">
        <v>79</v>
      </c>
      <c r="AY493" s="209" t="s">
        <v>145</v>
      </c>
    </row>
    <row r="494" spans="1:65" s="15" customFormat="1">
      <c r="B494" s="221"/>
      <c r="C494" s="222"/>
      <c r="D494" s="200" t="s">
        <v>154</v>
      </c>
      <c r="E494" s="223" t="s">
        <v>1</v>
      </c>
      <c r="F494" s="224" t="s">
        <v>225</v>
      </c>
      <c r="G494" s="222"/>
      <c r="H494" s="223" t="s">
        <v>1</v>
      </c>
      <c r="I494" s="225"/>
      <c r="J494" s="222"/>
      <c r="K494" s="222"/>
      <c r="L494" s="226"/>
      <c r="M494" s="227"/>
      <c r="N494" s="228"/>
      <c r="O494" s="228"/>
      <c r="P494" s="228"/>
      <c r="Q494" s="228"/>
      <c r="R494" s="228"/>
      <c r="S494" s="228"/>
      <c r="T494" s="229"/>
      <c r="AT494" s="230" t="s">
        <v>154</v>
      </c>
      <c r="AU494" s="230" t="s">
        <v>89</v>
      </c>
      <c r="AV494" s="15" t="s">
        <v>87</v>
      </c>
      <c r="AW494" s="15" t="s">
        <v>35</v>
      </c>
      <c r="AX494" s="15" t="s">
        <v>79</v>
      </c>
      <c r="AY494" s="230" t="s">
        <v>145</v>
      </c>
    </row>
    <row r="495" spans="1:65" s="13" customFormat="1">
      <c r="B495" s="198"/>
      <c r="C495" s="199"/>
      <c r="D495" s="200" t="s">
        <v>154</v>
      </c>
      <c r="E495" s="201" t="s">
        <v>1</v>
      </c>
      <c r="F495" s="202" t="s">
        <v>397</v>
      </c>
      <c r="G495" s="199"/>
      <c r="H495" s="203">
        <v>15.6</v>
      </c>
      <c r="I495" s="204"/>
      <c r="J495" s="199"/>
      <c r="K495" s="199"/>
      <c r="L495" s="205"/>
      <c r="M495" s="206"/>
      <c r="N495" s="207"/>
      <c r="O495" s="207"/>
      <c r="P495" s="207"/>
      <c r="Q495" s="207"/>
      <c r="R495" s="207"/>
      <c r="S495" s="207"/>
      <c r="T495" s="208"/>
      <c r="AT495" s="209" t="s">
        <v>154</v>
      </c>
      <c r="AU495" s="209" t="s">
        <v>89</v>
      </c>
      <c r="AV495" s="13" t="s">
        <v>89</v>
      </c>
      <c r="AW495" s="13" t="s">
        <v>35</v>
      </c>
      <c r="AX495" s="13" t="s">
        <v>79</v>
      </c>
      <c r="AY495" s="209" t="s">
        <v>145</v>
      </c>
    </row>
    <row r="496" spans="1:65" s="13" customFormat="1">
      <c r="B496" s="198"/>
      <c r="C496" s="199"/>
      <c r="D496" s="200" t="s">
        <v>154</v>
      </c>
      <c r="E496" s="201" t="s">
        <v>1</v>
      </c>
      <c r="F496" s="202" t="s">
        <v>398</v>
      </c>
      <c r="G496" s="199"/>
      <c r="H496" s="203">
        <v>25.2</v>
      </c>
      <c r="I496" s="204"/>
      <c r="J496" s="199"/>
      <c r="K496" s="199"/>
      <c r="L496" s="205"/>
      <c r="M496" s="206"/>
      <c r="N496" s="207"/>
      <c r="O496" s="207"/>
      <c r="P496" s="207"/>
      <c r="Q496" s="207"/>
      <c r="R496" s="207"/>
      <c r="S496" s="207"/>
      <c r="T496" s="208"/>
      <c r="AT496" s="209" t="s">
        <v>154</v>
      </c>
      <c r="AU496" s="209" t="s">
        <v>89</v>
      </c>
      <c r="AV496" s="13" t="s">
        <v>89</v>
      </c>
      <c r="AW496" s="13" t="s">
        <v>35</v>
      </c>
      <c r="AX496" s="13" t="s">
        <v>79</v>
      </c>
      <c r="AY496" s="209" t="s">
        <v>145</v>
      </c>
    </row>
    <row r="497" spans="1:65" s="13" customFormat="1">
      <c r="B497" s="198"/>
      <c r="C497" s="199"/>
      <c r="D497" s="200" t="s">
        <v>154</v>
      </c>
      <c r="E497" s="201" t="s">
        <v>1</v>
      </c>
      <c r="F497" s="202" t="s">
        <v>399</v>
      </c>
      <c r="G497" s="199"/>
      <c r="H497" s="203">
        <v>6</v>
      </c>
      <c r="I497" s="204"/>
      <c r="J497" s="199"/>
      <c r="K497" s="199"/>
      <c r="L497" s="205"/>
      <c r="M497" s="206"/>
      <c r="N497" s="207"/>
      <c r="O497" s="207"/>
      <c r="P497" s="207"/>
      <c r="Q497" s="207"/>
      <c r="R497" s="207"/>
      <c r="S497" s="207"/>
      <c r="T497" s="208"/>
      <c r="AT497" s="209" t="s">
        <v>154</v>
      </c>
      <c r="AU497" s="209" t="s">
        <v>89</v>
      </c>
      <c r="AV497" s="13" t="s">
        <v>89</v>
      </c>
      <c r="AW497" s="13" t="s">
        <v>35</v>
      </c>
      <c r="AX497" s="13" t="s">
        <v>79</v>
      </c>
      <c r="AY497" s="209" t="s">
        <v>145</v>
      </c>
    </row>
    <row r="498" spans="1:65" s="15" customFormat="1">
      <c r="B498" s="221"/>
      <c r="C498" s="222"/>
      <c r="D498" s="200" t="s">
        <v>154</v>
      </c>
      <c r="E498" s="223" t="s">
        <v>1</v>
      </c>
      <c r="F498" s="224" t="s">
        <v>250</v>
      </c>
      <c r="G498" s="222"/>
      <c r="H498" s="223" t="s">
        <v>1</v>
      </c>
      <c r="I498" s="225"/>
      <c r="J498" s="222"/>
      <c r="K498" s="222"/>
      <c r="L498" s="226"/>
      <c r="M498" s="227"/>
      <c r="N498" s="228"/>
      <c r="O498" s="228"/>
      <c r="P498" s="228"/>
      <c r="Q498" s="228"/>
      <c r="R498" s="228"/>
      <c r="S498" s="228"/>
      <c r="T498" s="229"/>
      <c r="AT498" s="230" t="s">
        <v>154</v>
      </c>
      <c r="AU498" s="230" t="s">
        <v>89</v>
      </c>
      <c r="AV498" s="15" t="s">
        <v>87</v>
      </c>
      <c r="AW498" s="15" t="s">
        <v>35</v>
      </c>
      <c r="AX498" s="15" t="s">
        <v>79</v>
      </c>
      <c r="AY498" s="230" t="s">
        <v>145</v>
      </c>
    </row>
    <row r="499" spans="1:65" s="13" customFormat="1">
      <c r="B499" s="198"/>
      <c r="C499" s="199"/>
      <c r="D499" s="200" t="s">
        <v>154</v>
      </c>
      <c r="E499" s="201" t="s">
        <v>1</v>
      </c>
      <c r="F499" s="202" t="s">
        <v>400</v>
      </c>
      <c r="G499" s="199"/>
      <c r="H499" s="203">
        <v>10.8</v>
      </c>
      <c r="I499" s="204"/>
      <c r="J499" s="199"/>
      <c r="K499" s="199"/>
      <c r="L499" s="205"/>
      <c r="M499" s="206"/>
      <c r="N499" s="207"/>
      <c r="O499" s="207"/>
      <c r="P499" s="207"/>
      <c r="Q499" s="207"/>
      <c r="R499" s="207"/>
      <c r="S499" s="207"/>
      <c r="T499" s="208"/>
      <c r="AT499" s="209" t="s">
        <v>154</v>
      </c>
      <c r="AU499" s="209" t="s">
        <v>89</v>
      </c>
      <c r="AV499" s="13" t="s">
        <v>89</v>
      </c>
      <c r="AW499" s="13" t="s">
        <v>35</v>
      </c>
      <c r="AX499" s="13" t="s">
        <v>79</v>
      </c>
      <c r="AY499" s="209" t="s">
        <v>145</v>
      </c>
    </row>
    <row r="500" spans="1:65" s="13" customFormat="1">
      <c r="B500" s="198"/>
      <c r="C500" s="199"/>
      <c r="D500" s="200" t="s">
        <v>154</v>
      </c>
      <c r="E500" s="201" t="s">
        <v>1</v>
      </c>
      <c r="F500" s="202" t="s">
        <v>401</v>
      </c>
      <c r="G500" s="199"/>
      <c r="H500" s="203">
        <v>1.8</v>
      </c>
      <c r="I500" s="204"/>
      <c r="J500" s="199"/>
      <c r="K500" s="199"/>
      <c r="L500" s="205"/>
      <c r="M500" s="206"/>
      <c r="N500" s="207"/>
      <c r="O500" s="207"/>
      <c r="P500" s="207"/>
      <c r="Q500" s="207"/>
      <c r="R500" s="207"/>
      <c r="S500" s="207"/>
      <c r="T500" s="208"/>
      <c r="AT500" s="209" t="s">
        <v>154</v>
      </c>
      <c r="AU500" s="209" t="s">
        <v>89</v>
      </c>
      <c r="AV500" s="13" t="s">
        <v>89</v>
      </c>
      <c r="AW500" s="13" t="s">
        <v>35</v>
      </c>
      <c r="AX500" s="13" t="s">
        <v>79</v>
      </c>
      <c r="AY500" s="209" t="s">
        <v>145</v>
      </c>
    </row>
    <row r="501" spans="1:65" s="13" customFormat="1">
      <c r="B501" s="198"/>
      <c r="C501" s="199"/>
      <c r="D501" s="200" t="s">
        <v>154</v>
      </c>
      <c r="E501" s="201" t="s">
        <v>1</v>
      </c>
      <c r="F501" s="202" t="s">
        <v>402</v>
      </c>
      <c r="G501" s="199"/>
      <c r="H501" s="203">
        <v>1.06</v>
      </c>
      <c r="I501" s="204"/>
      <c r="J501" s="199"/>
      <c r="K501" s="199"/>
      <c r="L501" s="205"/>
      <c r="M501" s="206"/>
      <c r="N501" s="207"/>
      <c r="O501" s="207"/>
      <c r="P501" s="207"/>
      <c r="Q501" s="207"/>
      <c r="R501" s="207"/>
      <c r="S501" s="207"/>
      <c r="T501" s="208"/>
      <c r="AT501" s="209" t="s">
        <v>154</v>
      </c>
      <c r="AU501" s="209" t="s">
        <v>89</v>
      </c>
      <c r="AV501" s="13" t="s">
        <v>89</v>
      </c>
      <c r="AW501" s="13" t="s">
        <v>35</v>
      </c>
      <c r="AX501" s="13" t="s">
        <v>79</v>
      </c>
      <c r="AY501" s="209" t="s">
        <v>145</v>
      </c>
    </row>
    <row r="502" spans="1:65" s="14" customFormat="1">
      <c r="B502" s="210"/>
      <c r="C502" s="211"/>
      <c r="D502" s="200" t="s">
        <v>154</v>
      </c>
      <c r="E502" s="212" t="s">
        <v>1</v>
      </c>
      <c r="F502" s="213" t="s">
        <v>156</v>
      </c>
      <c r="G502" s="211"/>
      <c r="H502" s="214">
        <v>89.26</v>
      </c>
      <c r="I502" s="215"/>
      <c r="J502" s="211"/>
      <c r="K502" s="211"/>
      <c r="L502" s="216"/>
      <c r="M502" s="217"/>
      <c r="N502" s="218"/>
      <c r="O502" s="218"/>
      <c r="P502" s="218"/>
      <c r="Q502" s="218"/>
      <c r="R502" s="218"/>
      <c r="S502" s="218"/>
      <c r="T502" s="219"/>
      <c r="AT502" s="220" t="s">
        <v>154</v>
      </c>
      <c r="AU502" s="220" t="s">
        <v>89</v>
      </c>
      <c r="AV502" s="14" t="s">
        <v>152</v>
      </c>
      <c r="AW502" s="14" t="s">
        <v>35</v>
      </c>
      <c r="AX502" s="14" t="s">
        <v>87</v>
      </c>
      <c r="AY502" s="220" t="s">
        <v>145</v>
      </c>
    </row>
    <row r="503" spans="1:65" s="13" customFormat="1">
      <c r="B503" s="198"/>
      <c r="C503" s="199"/>
      <c r="D503" s="200" t="s">
        <v>154</v>
      </c>
      <c r="E503" s="199"/>
      <c r="F503" s="202" t="s">
        <v>403</v>
      </c>
      <c r="G503" s="199"/>
      <c r="H503" s="203">
        <v>93.722999999999999</v>
      </c>
      <c r="I503" s="204"/>
      <c r="J503" s="199"/>
      <c r="K503" s="199"/>
      <c r="L503" s="205"/>
      <c r="M503" s="206"/>
      <c r="N503" s="207"/>
      <c r="O503" s="207"/>
      <c r="P503" s="207"/>
      <c r="Q503" s="207"/>
      <c r="R503" s="207"/>
      <c r="S503" s="207"/>
      <c r="T503" s="208"/>
      <c r="AT503" s="209" t="s">
        <v>154</v>
      </c>
      <c r="AU503" s="209" t="s">
        <v>89</v>
      </c>
      <c r="AV503" s="13" t="s">
        <v>89</v>
      </c>
      <c r="AW503" s="13" t="s">
        <v>4</v>
      </c>
      <c r="AX503" s="13" t="s">
        <v>87</v>
      </c>
      <c r="AY503" s="209" t="s">
        <v>145</v>
      </c>
    </row>
    <row r="504" spans="1:65" s="2" customFormat="1" ht="21.75" customHeight="1">
      <c r="A504" s="33"/>
      <c r="B504" s="34"/>
      <c r="C504" s="231" t="s">
        <v>404</v>
      </c>
      <c r="D504" s="231" t="s">
        <v>290</v>
      </c>
      <c r="E504" s="232" t="s">
        <v>405</v>
      </c>
      <c r="F504" s="233" t="s">
        <v>406</v>
      </c>
      <c r="G504" s="234" t="s">
        <v>329</v>
      </c>
      <c r="H504" s="235">
        <v>26.25</v>
      </c>
      <c r="I504" s="236"/>
      <c r="J504" s="237">
        <f>ROUND(I504*H504,2)</f>
        <v>0</v>
      </c>
      <c r="K504" s="233" t="s">
        <v>151</v>
      </c>
      <c r="L504" s="238"/>
      <c r="M504" s="239" t="s">
        <v>1</v>
      </c>
      <c r="N504" s="240" t="s">
        <v>44</v>
      </c>
      <c r="O504" s="70"/>
      <c r="P504" s="194">
        <f>O504*H504</f>
        <v>0</v>
      </c>
      <c r="Q504" s="194">
        <v>5.0000000000000001E-4</v>
      </c>
      <c r="R504" s="194">
        <f>Q504*H504</f>
        <v>1.3125E-2</v>
      </c>
      <c r="S504" s="194">
        <v>0</v>
      </c>
      <c r="T504" s="195">
        <f>S504*H504</f>
        <v>0</v>
      </c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R504" s="196" t="s">
        <v>187</v>
      </c>
      <c r="AT504" s="196" t="s">
        <v>290</v>
      </c>
      <c r="AU504" s="196" t="s">
        <v>89</v>
      </c>
      <c r="AY504" s="17" t="s">
        <v>145</v>
      </c>
      <c r="BE504" s="197">
        <f>IF(N504="základní",J504,0)</f>
        <v>0</v>
      </c>
      <c r="BF504" s="197">
        <f>IF(N504="snížená",J504,0)</f>
        <v>0</v>
      </c>
      <c r="BG504" s="197">
        <f>IF(N504="zákl. přenesená",J504,0)</f>
        <v>0</v>
      </c>
      <c r="BH504" s="197">
        <f>IF(N504="sníž. přenesená",J504,0)</f>
        <v>0</v>
      </c>
      <c r="BI504" s="197">
        <f>IF(N504="nulová",J504,0)</f>
        <v>0</v>
      </c>
      <c r="BJ504" s="17" t="s">
        <v>87</v>
      </c>
      <c r="BK504" s="197">
        <f>ROUND(I504*H504,2)</f>
        <v>0</v>
      </c>
      <c r="BL504" s="17" t="s">
        <v>152</v>
      </c>
      <c r="BM504" s="196" t="s">
        <v>407</v>
      </c>
    </row>
    <row r="505" spans="1:65" s="13" customFormat="1">
      <c r="B505" s="198"/>
      <c r="C505" s="199"/>
      <c r="D505" s="200" t="s">
        <v>154</v>
      </c>
      <c r="E505" s="201" t="s">
        <v>1</v>
      </c>
      <c r="F505" s="202" t="s">
        <v>380</v>
      </c>
      <c r="G505" s="199"/>
      <c r="H505" s="203">
        <v>25</v>
      </c>
      <c r="I505" s="204"/>
      <c r="J505" s="199"/>
      <c r="K505" s="199"/>
      <c r="L505" s="205"/>
      <c r="M505" s="206"/>
      <c r="N505" s="207"/>
      <c r="O505" s="207"/>
      <c r="P505" s="207"/>
      <c r="Q505" s="207"/>
      <c r="R505" s="207"/>
      <c r="S505" s="207"/>
      <c r="T505" s="208"/>
      <c r="AT505" s="209" t="s">
        <v>154</v>
      </c>
      <c r="AU505" s="209" t="s">
        <v>89</v>
      </c>
      <c r="AV505" s="13" t="s">
        <v>89</v>
      </c>
      <c r="AW505" s="13" t="s">
        <v>35</v>
      </c>
      <c r="AX505" s="13" t="s">
        <v>79</v>
      </c>
      <c r="AY505" s="209" t="s">
        <v>145</v>
      </c>
    </row>
    <row r="506" spans="1:65" s="14" customFormat="1">
      <c r="B506" s="210"/>
      <c r="C506" s="211"/>
      <c r="D506" s="200" t="s">
        <v>154</v>
      </c>
      <c r="E506" s="212" t="s">
        <v>1</v>
      </c>
      <c r="F506" s="213" t="s">
        <v>156</v>
      </c>
      <c r="G506" s="211"/>
      <c r="H506" s="214">
        <v>25</v>
      </c>
      <c r="I506" s="215"/>
      <c r="J506" s="211"/>
      <c r="K506" s="211"/>
      <c r="L506" s="216"/>
      <c r="M506" s="217"/>
      <c r="N506" s="218"/>
      <c r="O506" s="218"/>
      <c r="P506" s="218"/>
      <c r="Q506" s="218"/>
      <c r="R506" s="218"/>
      <c r="S506" s="218"/>
      <c r="T506" s="219"/>
      <c r="AT506" s="220" t="s">
        <v>154</v>
      </c>
      <c r="AU506" s="220" t="s">
        <v>89</v>
      </c>
      <c r="AV506" s="14" t="s">
        <v>152</v>
      </c>
      <c r="AW506" s="14" t="s">
        <v>35</v>
      </c>
      <c r="AX506" s="14" t="s">
        <v>87</v>
      </c>
      <c r="AY506" s="220" t="s">
        <v>145</v>
      </c>
    </row>
    <row r="507" spans="1:65" s="13" customFormat="1">
      <c r="B507" s="198"/>
      <c r="C507" s="199"/>
      <c r="D507" s="200" t="s">
        <v>154</v>
      </c>
      <c r="E507" s="199"/>
      <c r="F507" s="202" t="s">
        <v>408</v>
      </c>
      <c r="G507" s="199"/>
      <c r="H507" s="203">
        <v>26.25</v>
      </c>
      <c r="I507" s="204"/>
      <c r="J507" s="199"/>
      <c r="K507" s="199"/>
      <c r="L507" s="205"/>
      <c r="M507" s="206"/>
      <c r="N507" s="207"/>
      <c r="O507" s="207"/>
      <c r="P507" s="207"/>
      <c r="Q507" s="207"/>
      <c r="R507" s="207"/>
      <c r="S507" s="207"/>
      <c r="T507" s="208"/>
      <c r="AT507" s="209" t="s">
        <v>154</v>
      </c>
      <c r="AU507" s="209" t="s">
        <v>89</v>
      </c>
      <c r="AV507" s="13" t="s">
        <v>89</v>
      </c>
      <c r="AW507" s="13" t="s">
        <v>4</v>
      </c>
      <c r="AX507" s="13" t="s">
        <v>87</v>
      </c>
      <c r="AY507" s="209" t="s">
        <v>145</v>
      </c>
    </row>
    <row r="508" spans="1:65" s="2" customFormat="1" ht="21.75" customHeight="1">
      <c r="A508" s="33"/>
      <c r="B508" s="34"/>
      <c r="C508" s="231" t="s">
        <v>409</v>
      </c>
      <c r="D508" s="231" t="s">
        <v>290</v>
      </c>
      <c r="E508" s="232" t="s">
        <v>410</v>
      </c>
      <c r="F508" s="233" t="s">
        <v>411</v>
      </c>
      <c r="G508" s="234" t="s">
        <v>329</v>
      </c>
      <c r="H508" s="235">
        <v>318.84300000000002</v>
      </c>
      <c r="I508" s="236"/>
      <c r="J508" s="237">
        <f>ROUND(I508*H508,2)</f>
        <v>0</v>
      </c>
      <c r="K508" s="233" t="s">
        <v>151</v>
      </c>
      <c r="L508" s="238"/>
      <c r="M508" s="239" t="s">
        <v>1</v>
      </c>
      <c r="N508" s="240" t="s">
        <v>44</v>
      </c>
      <c r="O508" s="70"/>
      <c r="P508" s="194">
        <f>O508*H508</f>
        <v>0</v>
      </c>
      <c r="Q508" s="194">
        <v>1.2E-4</v>
      </c>
      <c r="R508" s="194">
        <f>Q508*H508</f>
        <v>3.8261160000000002E-2</v>
      </c>
      <c r="S508" s="194">
        <v>0</v>
      </c>
      <c r="T508" s="195">
        <f>S508*H508</f>
        <v>0</v>
      </c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R508" s="196" t="s">
        <v>187</v>
      </c>
      <c r="AT508" s="196" t="s">
        <v>290</v>
      </c>
      <c r="AU508" s="196" t="s">
        <v>89</v>
      </c>
      <c r="AY508" s="17" t="s">
        <v>145</v>
      </c>
      <c r="BE508" s="197">
        <f>IF(N508="základní",J508,0)</f>
        <v>0</v>
      </c>
      <c r="BF508" s="197">
        <f>IF(N508="snížená",J508,0)</f>
        <v>0</v>
      </c>
      <c r="BG508" s="197">
        <f>IF(N508="zákl. přenesená",J508,0)</f>
        <v>0</v>
      </c>
      <c r="BH508" s="197">
        <f>IF(N508="sníž. přenesená",J508,0)</f>
        <v>0</v>
      </c>
      <c r="BI508" s="197">
        <f>IF(N508="nulová",J508,0)</f>
        <v>0</v>
      </c>
      <c r="BJ508" s="17" t="s">
        <v>87</v>
      </c>
      <c r="BK508" s="197">
        <f>ROUND(I508*H508,2)</f>
        <v>0</v>
      </c>
      <c r="BL508" s="17" t="s">
        <v>152</v>
      </c>
      <c r="BM508" s="196" t="s">
        <v>412</v>
      </c>
    </row>
    <row r="509" spans="1:65" s="15" customFormat="1">
      <c r="B509" s="221"/>
      <c r="C509" s="222"/>
      <c r="D509" s="200" t="s">
        <v>154</v>
      </c>
      <c r="E509" s="223" t="s">
        <v>1</v>
      </c>
      <c r="F509" s="224" t="s">
        <v>413</v>
      </c>
      <c r="G509" s="222"/>
      <c r="H509" s="223" t="s">
        <v>1</v>
      </c>
      <c r="I509" s="225"/>
      <c r="J509" s="222"/>
      <c r="K509" s="222"/>
      <c r="L509" s="226"/>
      <c r="M509" s="227"/>
      <c r="N509" s="228"/>
      <c r="O509" s="228"/>
      <c r="P509" s="228"/>
      <c r="Q509" s="228"/>
      <c r="R509" s="228"/>
      <c r="S509" s="228"/>
      <c r="T509" s="229"/>
      <c r="AT509" s="230" t="s">
        <v>154</v>
      </c>
      <c r="AU509" s="230" t="s">
        <v>89</v>
      </c>
      <c r="AV509" s="15" t="s">
        <v>87</v>
      </c>
      <c r="AW509" s="15" t="s">
        <v>35</v>
      </c>
      <c r="AX509" s="15" t="s">
        <v>79</v>
      </c>
      <c r="AY509" s="230" t="s">
        <v>145</v>
      </c>
    </row>
    <row r="510" spans="1:65" s="15" customFormat="1">
      <c r="B510" s="221"/>
      <c r="C510" s="222"/>
      <c r="D510" s="200" t="s">
        <v>154</v>
      </c>
      <c r="E510" s="223" t="s">
        <v>1</v>
      </c>
      <c r="F510" s="224" t="s">
        <v>234</v>
      </c>
      <c r="G510" s="222"/>
      <c r="H510" s="223" t="s">
        <v>1</v>
      </c>
      <c r="I510" s="225"/>
      <c r="J510" s="222"/>
      <c r="K510" s="222"/>
      <c r="L510" s="226"/>
      <c r="M510" s="227"/>
      <c r="N510" s="228"/>
      <c r="O510" s="228"/>
      <c r="P510" s="228"/>
      <c r="Q510" s="228"/>
      <c r="R510" s="228"/>
      <c r="S510" s="228"/>
      <c r="T510" s="229"/>
      <c r="AT510" s="230" t="s">
        <v>154</v>
      </c>
      <c r="AU510" s="230" t="s">
        <v>89</v>
      </c>
      <c r="AV510" s="15" t="s">
        <v>87</v>
      </c>
      <c r="AW510" s="15" t="s">
        <v>35</v>
      </c>
      <c r="AX510" s="15" t="s">
        <v>79</v>
      </c>
      <c r="AY510" s="230" t="s">
        <v>145</v>
      </c>
    </row>
    <row r="511" spans="1:65" s="13" customFormat="1">
      <c r="B511" s="198"/>
      <c r="C511" s="199"/>
      <c r="D511" s="200" t="s">
        <v>154</v>
      </c>
      <c r="E511" s="201" t="s">
        <v>1</v>
      </c>
      <c r="F511" s="202" t="s">
        <v>414</v>
      </c>
      <c r="G511" s="199"/>
      <c r="H511" s="203">
        <v>79.8</v>
      </c>
      <c r="I511" s="204"/>
      <c r="J511" s="199"/>
      <c r="K511" s="199"/>
      <c r="L511" s="205"/>
      <c r="M511" s="206"/>
      <c r="N511" s="207"/>
      <c r="O511" s="207"/>
      <c r="P511" s="207"/>
      <c r="Q511" s="207"/>
      <c r="R511" s="207"/>
      <c r="S511" s="207"/>
      <c r="T511" s="208"/>
      <c r="AT511" s="209" t="s">
        <v>154</v>
      </c>
      <c r="AU511" s="209" t="s">
        <v>89</v>
      </c>
      <c r="AV511" s="13" t="s">
        <v>89</v>
      </c>
      <c r="AW511" s="13" t="s">
        <v>35</v>
      </c>
      <c r="AX511" s="13" t="s">
        <v>79</v>
      </c>
      <c r="AY511" s="209" t="s">
        <v>145</v>
      </c>
    </row>
    <row r="512" spans="1:65" s="15" customFormat="1">
      <c r="B512" s="221"/>
      <c r="C512" s="222"/>
      <c r="D512" s="200" t="s">
        <v>154</v>
      </c>
      <c r="E512" s="223" t="s">
        <v>1</v>
      </c>
      <c r="F512" s="224" t="s">
        <v>217</v>
      </c>
      <c r="G512" s="222"/>
      <c r="H512" s="223" t="s">
        <v>1</v>
      </c>
      <c r="I512" s="225"/>
      <c r="J512" s="222"/>
      <c r="K512" s="222"/>
      <c r="L512" s="226"/>
      <c r="M512" s="227"/>
      <c r="N512" s="228"/>
      <c r="O512" s="228"/>
      <c r="P512" s="228"/>
      <c r="Q512" s="228"/>
      <c r="R512" s="228"/>
      <c r="S512" s="228"/>
      <c r="T512" s="229"/>
      <c r="AT512" s="230" t="s">
        <v>154</v>
      </c>
      <c r="AU512" s="230" t="s">
        <v>89</v>
      </c>
      <c r="AV512" s="15" t="s">
        <v>87</v>
      </c>
      <c r="AW512" s="15" t="s">
        <v>35</v>
      </c>
      <c r="AX512" s="15" t="s">
        <v>79</v>
      </c>
      <c r="AY512" s="230" t="s">
        <v>145</v>
      </c>
    </row>
    <row r="513" spans="1:65" s="13" customFormat="1">
      <c r="B513" s="198"/>
      <c r="C513" s="199"/>
      <c r="D513" s="200" t="s">
        <v>154</v>
      </c>
      <c r="E513" s="201" t="s">
        <v>1</v>
      </c>
      <c r="F513" s="202" t="s">
        <v>415</v>
      </c>
      <c r="G513" s="199"/>
      <c r="H513" s="203">
        <v>3.68</v>
      </c>
      <c r="I513" s="204"/>
      <c r="J513" s="199"/>
      <c r="K513" s="199"/>
      <c r="L513" s="205"/>
      <c r="M513" s="206"/>
      <c r="N513" s="207"/>
      <c r="O513" s="207"/>
      <c r="P513" s="207"/>
      <c r="Q513" s="207"/>
      <c r="R513" s="207"/>
      <c r="S513" s="207"/>
      <c r="T513" s="208"/>
      <c r="AT513" s="209" t="s">
        <v>154</v>
      </c>
      <c r="AU513" s="209" t="s">
        <v>89</v>
      </c>
      <c r="AV513" s="13" t="s">
        <v>89</v>
      </c>
      <c r="AW513" s="13" t="s">
        <v>35</v>
      </c>
      <c r="AX513" s="13" t="s">
        <v>79</v>
      </c>
      <c r="AY513" s="209" t="s">
        <v>145</v>
      </c>
    </row>
    <row r="514" spans="1:65" s="15" customFormat="1">
      <c r="B514" s="221"/>
      <c r="C514" s="222"/>
      <c r="D514" s="200" t="s">
        <v>154</v>
      </c>
      <c r="E514" s="223" t="s">
        <v>1</v>
      </c>
      <c r="F514" s="224" t="s">
        <v>222</v>
      </c>
      <c r="G514" s="222"/>
      <c r="H514" s="223" t="s">
        <v>1</v>
      </c>
      <c r="I514" s="225"/>
      <c r="J514" s="222"/>
      <c r="K514" s="222"/>
      <c r="L514" s="226"/>
      <c r="M514" s="227"/>
      <c r="N514" s="228"/>
      <c r="O514" s="228"/>
      <c r="P514" s="228"/>
      <c r="Q514" s="228"/>
      <c r="R514" s="228"/>
      <c r="S514" s="228"/>
      <c r="T514" s="229"/>
      <c r="AT514" s="230" t="s">
        <v>154</v>
      </c>
      <c r="AU514" s="230" t="s">
        <v>89</v>
      </c>
      <c r="AV514" s="15" t="s">
        <v>87</v>
      </c>
      <c r="AW514" s="15" t="s">
        <v>35</v>
      </c>
      <c r="AX514" s="15" t="s">
        <v>79</v>
      </c>
      <c r="AY514" s="230" t="s">
        <v>145</v>
      </c>
    </row>
    <row r="515" spans="1:65" s="13" customFormat="1">
      <c r="B515" s="198"/>
      <c r="C515" s="199"/>
      <c r="D515" s="200" t="s">
        <v>154</v>
      </c>
      <c r="E515" s="201" t="s">
        <v>1</v>
      </c>
      <c r="F515" s="202" t="s">
        <v>416</v>
      </c>
      <c r="G515" s="199"/>
      <c r="H515" s="203">
        <v>8.4</v>
      </c>
      <c r="I515" s="204"/>
      <c r="J515" s="199"/>
      <c r="K515" s="199"/>
      <c r="L515" s="205"/>
      <c r="M515" s="206"/>
      <c r="N515" s="207"/>
      <c r="O515" s="207"/>
      <c r="P515" s="207"/>
      <c r="Q515" s="207"/>
      <c r="R515" s="207"/>
      <c r="S515" s="207"/>
      <c r="T515" s="208"/>
      <c r="AT515" s="209" t="s">
        <v>154</v>
      </c>
      <c r="AU515" s="209" t="s">
        <v>89</v>
      </c>
      <c r="AV515" s="13" t="s">
        <v>89</v>
      </c>
      <c r="AW515" s="13" t="s">
        <v>35</v>
      </c>
      <c r="AX515" s="13" t="s">
        <v>79</v>
      </c>
      <c r="AY515" s="209" t="s">
        <v>145</v>
      </c>
    </row>
    <row r="516" spans="1:65" s="15" customFormat="1">
      <c r="B516" s="221"/>
      <c r="C516" s="222"/>
      <c r="D516" s="200" t="s">
        <v>154</v>
      </c>
      <c r="E516" s="223" t="s">
        <v>1</v>
      </c>
      <c r="F516" s="224" t="s">
        <v>225</v>
      </c>
      <c r="G516" s="222"/>
      <c r="H516" s="223" t="s">
        <v>1</v>
      </c>
      <c r="I516" s="225"/>
      <c r="J516" s="222"/>
      <c r="K516" s="222"/>
      <c r="L516" s="226"/>
      <c r="M516" s="227"/>
      <c r="N516" s="228"/>
      <c r="O516" s="228"/>
      <c r="P516" s="228"/>
      <c r="Q516" s="228"/>
      <c r="R516" s="228"/>
      <c r="S516" s="228"/>
      <c r="T516" s="229"/>
      <c r="AT516" s="230" t="s">
        <v>154</v>
      </c>
      <c r="AU516" s="230" t="s">
        <v>89</v>
      </c>
      <c r="AV516" s="15" t="s">
        <v>87</v>
      </c>
      <c r="AW516" s="15" t="s">
        <v>35</v>
      </c>
      <c r="AX516" s="15" t="s">
        <v>79</v>
      </c>
      <c r="AY516" s="230" t="s">
        <v>145</v>
      </c>
    </row>
    <row r="517" spans="1:65" s="13" customFormat="1">
      <c r="B517" s="198"/>
      <c r="C517" s="199"/>
      <c r="D517" s="200" t="s">
        <v>154</v>
      </c>
      <c r="E517" s="201" t="s">
        <v>1</v>
      </c>
      <c r="F517" s="202" t="s">
        <v>417</v>
      </c>
      <c r="G517" s="199"/>
      <c r="H517" s="203">
        <v>54.6</v>
      </c>
      <c r="I517" s="204"/>
      <c r="J517" s="199"/>
      <c r="K517" s="199"/>
      <c r="L517" s="205"/>
      <c r="M517" s="206"/>
      <c r="N517" s="207"/>
      <c r="O517" s="207"/>
      <c r="P517" s="207"/>
      <c r="Q517" s="207"/>
      <c r="R517" s="207"/>
      <c r="S517" s="207"/>
      <c r="T517" s="208"/>
      <c r="AT517" s="209" t="s">
        <v>154</v>
      </c>
      <c r="AU517" s="209" t="s">
        <v>89</v>
      </c>
      <c r="AV517" s="13" t="s">
        <v>89</v>
      </c>
      <c r="AW517" s="13" t="s">
        <v>35</v>
      </c>
      <c r="AX517" s="13" t="s">
        <v>79</v>
      </c>
      <c r="AY517" s="209" t="s">
        <v>145</v>
      </c>
    </row>
    <row r="518" spans="1:65" s="13" customFormat="1">
      <c r="B518" s="198"/>
      <c r="C518" s="199"/>
      <c r="D518" s="200" t="s">
        <v>154</v>
      </c>
      <c r="E518" s="201" t="s">
        <v>1</v>
      </c>
      <c r="F518" s="202" t="s">
        <v>418</v>
      </c>
      <c r="G518" s="199"/>
      <c r="H518" s="203">
        <v>88.2</v>
      </c>
      <c r="I518" s="204"/>
      <c r="J518" s="199"/>
      <c r="K518" s="199"/>
      <c r="L518" s="205"/>
      <c r="M518" s="206"/>
      <c r="N518" s="207"/>
      <c r="O518" s="207"/>
      <c r="P518" s="207"/>
      <c r="Q518" s="207"/>
      <c r="R518" s="207"/>
      <c r="S518" s="207"/>
      <c r="T518" s="208"/>
      <c r="AT518" s="209" t="s">
        <v>154</v>
      </c>
      <c r="AU518" s="209" t="s">
        <v>89</v>
      </c>
      <c r="AV518" s="13" t="s">
        <v>89</v>
      </c>
      <c r="AW518" s="13" t="s">
        <v>35</v>
      </c>
      <c r="AX518" s="13" t="s">
        <v>79</v>
      </c>
      <c r="AY518" s="209" t="s">
        <v>145</v>
      </c>
    </row>
    <row r="519" spans="1:65" s="13" customFormat="1">
      <c r="B519" s="198"/>
      <c r="C519" s="199"/>
      <c r="D519" s="200" t="s">
        <v>154</v>
      </c>
      <c r="E519" s="201" t="s">
        <v>1</v>
      </c>
      <c r="F519" s="202" t="s">
        <v>419</v>
      </c>
      <c r="G519" s="199"/>
      <c r="H519" s="203">
        <v>21</v>
      </c>
      <c r="I519" s="204"/>
      <c r="J519" s="199"/>
      <c r="K519" s="199"/>
      <c r="L519" s="205"/>
      <c r="M519" s="206"/>
      <c r="N519" s="207"/>
      <c r="O519" s="207"/>
      <c r="P519" s="207"/>
      <c r="Q519" s="207"/>
      <c r="R519" s="207"/>
      <c r="S519" s="207"/>
      <c r="T519" s="208"/>
      <c r="AT519" s="209" t="s">
        <v>154</v>
      </c>
      <c r="AU519" s="209" t="s">
        <v>89</v>
      </c>
      <c r="AV519" s="13" t="s">
        <v>89</v>
      </c>
      <c r="AW519" s="13" t="s">
        <v>35</v>
      </c>
      <c r="AX519" s="13" t="s">
        <v>79</v>
      </c>
      <c r="AY519" s="209" t="s">
        <v>145</v>
      </c>
    </row>
    <row r="520" spans="1:65" s="15" customFormat="1">
      <c r="B520" s="221"/>
      <c r="C520" s="222"/>
      <c r="D520" s="200" t="s">
        <v>154</v>
      </c>
      <c r="E520" s="223" t="s">
        <v>1</v>
      </c>
      <c r="F520" s="224" t="s">
        <v>250</v>
      </c>
      <c r="G520" s="222"/>
      <c r="H520" s="223" t="s">
        <v>1</v>
      </c>
      <c r="I520" s="225"/>
      <c r="J520" s="222"/>
      <c r="K520" s="222"/>
      <c r="L520" s="226"/>
      <c r="M520" s="227"/>
      <c r="N520" s="228"/>
      <c r="O520" s="228"/>
      <c r="P520" s="228"/>
      <c r="Q520" s="228"/>
      <c r="R520" s="228"/>
      <c r="S520" s="228"/>
      <c r="T520" s="229"/>
      <c r="AT520" s="230" t="s">
        <v>154</v>
      </c>
      <c r="AU520" s="230" t="s">
        <v>89</v>
      </c>
      <c r="AV520" s="15" t="s">
        <v>87</v>
      </c>
      <c r="AW520" s="15" t="s">
        <v>35</v>
      </c>
      <c r="AX520" s="15" t="s">
        <v>79</v>
      </c>
      <c r="AY520" s="230" t="s">
        <v>145</v>
      </c>
    </row>
    <row r="521" spans="1:65" s="13" customFormat="1">
      <c r="B521" s="198"/>
      <c r="C521" s="199"/>
      <c r="D521" s="200" t="s">
        <v>154</v>
      </c>
      <c r="E521" s="201" t="s">
        <v>1</v>
      </c>
      <c r="F521" s="202" t="s">
        <v>420</v>
      </c>
      <c r="G521" s="199"/>
      <c r="H521" s="203">
        <v>37.799999999999997</v>
      </c>
      <c r="I521" s="204"/>
      <c r="J521" s="199"/>
      <c r="K521" s="199"/>
      <c r="L521" s="205"/>
      <c r="M521" s="206"/>
      <c r="N521" s="207"/>
      <c r="O521" s="207"/>
      <c r="P521" s="207"/>
      <c r="Q521" s="207"/>
      <c r="R521" s="207"/>
      <c r="S521" s="207"/>
      <c r="T521" s="208"/>
      <c r="AT521" s="209" t="s">
        <v>154</v>
      </c>
      <c r="AU521" s="209" t="s">
        <v>89</v>
      </c>
      <c r="AV521" s="13" t="s">
        <v>89</v>
      </c>
      <c r="AW521" s="13" t="s">
        <v>35</v>
      </c>
      <c r="AX521" s="13" t="s">
        <v>79</v>
      </c>
      <c r="AY521" s="209" t="s">
        <v>145</v>
      </c>
    </row>
    <row r="522" spans="1:65" s="13" customFormat="1">
      <c r="B522" s="198"/>
      <c r="C522" s="199"/>
      <c r="D522" s="200" t="s">
        <v>154</v>
      </c>
      <c r="E522" s="201" t="s">
        <v>1</v>
      </c>
      <c r="F522" s="202" t="s">
        <v>421</v>
      </c>
      <c r="G522" s="199"/>
      <c r="H522" s="203">
        <v>7.2</v>
      </c>
      <c r="I522" s="204"/>
      <c r="J522" s="199"/>
      <c r="K522" s="199"/>
      <c r="L522" s="205"/>
      <c r="M522" s="206"/>
      <c r="N522" s="207"/>
      <c r="O522" s="207"/>
      <c r="P522" s="207"/>
      <c r="Q522" s="207"/>
      <c r="R522" s="207"/>
      <c r="S522" s="207"/>
      <c r="T522" s="208"/>
      <c r="AT522" s="209" t="s">
        <v>154</v>
      </c>
      <c r="AU522" s="209" t="s">
        <v>89</v>
      </c>
      <c r="AV522" s="13" t="s">
        <v>89</v>
      </c>
      <c r="AW522" s="13" t="s">
        <v>35</v>
      </c>
      <c r="AX522" s="13" t="s">
        <v>79</v>
      </c>
      <c r="AY522" s="209" t="s">
        <v>145</v>
      </c>
    </row>
    <row r="523" spans="1:65" s="13" customFormat="1">
      <c r="B523" s="198"/>
      <c r="C523" s="199"/>
      <c r="D523" s="200" t="s">
        <v>154</v>
      </c>
      <c r="E523" s="201" t="s">
        <v>1</v>
      </c>
      <c r="F523" s="202" t="s">
        <v>422</v>
      </c>
      <c r="G523" s="199"/>
      <c r="H523" s="203">
        <v>2.98</v>
      </c>
      <c r="I523" s="204"/>
      <c r="J523" s="199"/>
      <c r="K523" s="199"/>
      <c r="L523" s="205"/>
      <c r="M523" s="206"/>
      <c r="N523" s="207"/>
      <c r="O523" s="207"/>
      <c r="P523" s="207"/>
      <c r="Q523" s="207"/>
      <c r="R523" s="207"/>
      <c r="S523" s="207"/>
      <c r="T523" s="208"/>
      <c r="AT523" s="209" t="s">
        <v>154</v>
      </c>
      <c r="AU523" s="209" t="s">
        <v>89</v>
      </c>
      <c r="AV523" s="13" t="s">
        <v>89</v>
      </c>
      <c r="AW523" s="13" t="s">
        <v>35</v>
      </c>
      <c r="AX523" s="13" t="s">
        <v>79</v>
      </c>
      <c r="AY523" s="209" t="s">
        <v>145</v>
      </c>
    </row>
    <row r="524" spans="1:65" s="14" customFormat="1">
      <c r="B524" s="210"/>
      <c r="C524" s="211"/>
      <c r="D524" s="200" t="s">
        <v>154</v>
      </c>
      <c r="E524" s="212" t="s">
        <v>1</v>
      </c>
      <c r="F524" s="213" t="s">
        <v>156</v>
      </c>
      <c r="G524" s="211"/>
      <c r="H524" s="214">
        <v>303.66000000000003</v>
      </c>
      <c r="I524" s="215"/>
      <c r="J524" s="211"/>
      <c r="K524" s="211"/>
      <c r="L524" s="216"/>
      <c r="M524" s="217"/>
      <c r="N524" s="218"/>
      <c r="O524" s="218"/>
      <c r="P524" s="218"/>
      <c r="Q524" s="218"/>
      <c r="R524" s="218"/>
      <c r="S524" s="218"/>
      <c r="T524" s="219"/>
      <c r="AT524" s="220" t="s">
        <v>154</v>
      </c>
      <c r="AU524" s="220" t="s">
        <v>89</v>
      </c>
      <c r="AV524" s="14" t="s">
        <v>152</v>
      </c>
      <c r="AW524" s="14" t="s">
        <v>35</v>
      </c>
      <c r="AX524" s="14" t="s">
        <v>87</v>
      </c>
      <c r="AY524" s="220" t="s">
        <v>145</v>
      </c>
    </row>
    <row r="525" spans="1:65" s="13" customFormat="1">
      <c r="B525" s="198"/>
      <c r="C525" s="199"/>
      <c r="D525" s="200" t="s">
        <v>154</v>
      </c>
      <c r="E525" s="199"/>
      <c r="F525" s="202" t="s">
        <v>423</v>
      </c>
      <c r="G525" s="199"/>
      <c r="H525" s="203">
        <v>318.84300000000002</v>
      </c>
      <c r="I525" s="204"/>
      <c r="J525" s="199"/>
      <c r="K525" s="199"/>
      <c r="L525" s="205"/>
      <c r="M525" s="206"/>
      <c r="N525" s="207"/>
      <c r="O525" s="207"/>
      <c r="P525" s="207"/>
      <c r="Q525" s="207"/>
      <c r="R525" s="207"/>
      <c r="S525" s="207"/>
      <c r="T525" s="208"/>
      <c r="AT525" s="209" t="s">
        <v>154</v>
      </c>
      <c r="AU525" s="209" t="s">
        <v>89</v>
      </c>
      <c r="AV525" s="13" t="s">
        <v>89</v>
      </c>
      <c r="AW525" s="13" t="s">
        <v>4</v>
      </c>
      <c r="AX525" s="13" t="s">
        <v>87</v>
      </c>
      <c r="AY525" s="209" t="s">
        <v>145</v>
      </c>
    </row>
    <row r="526" spans="1:65" s="2" customFormat="1" ht="24.2" customHeight="1">
      <c r="A526" s="33"/>
      <c r="B526" s="34"/>
      <c r="C526" s="231" t="s">
        <v>424</v>
      </c>
      <c r="D526" s="231" t="s">
        <v>290</v>
      </c>
      <c r="E526" s="232" t="s">
        <v>425</v>
      </c>
      <c r="F526" s="233" t="s">
        <v>426</v>
      </c>
      <c r="G526" s="234" t="s">
        <v>329</v>
      </c>
      <c r="H526" s="235">
        <v>93.722999999999999</v>
      </c>
      <c r="I526" s="236"/>
      <c r="J526" s="237">
        <f>ROUND(I526*H526,2)</f>
        <v>0</v>
      </c>
      <c r="K526" s="233" t="s">
        <v>151</v>
      </c>
      <c r="L526" s="238"/>
      <c r="M526" s="239" t="s">
        <v>1</v>
      </c>
      <c r="N526" s="240" t="s">
        <v>44</v>
      </c>
      <c r="O526" s="70"/>
      <c r="P526" s="194">
        <f>O526*H526</f>
        <v>0</v>
      </c>
      <c r="Q526" s="194">
        <v>2.9999999999999997E-4</v>
      </c>
      <c r="R526" s="194">
        <f>Q526*H526</f>
        <v>2.8116899999999997E-2</v>
      </c>
      <c r="S526" s="194">
        <v>0</v>
      </c>
      <c r="T526" s="195">
        <f>S526*H526</f>
        <v>0</v>
      </c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R526" s="196" t="s">
        <v>187</v>
      </c>
      <c r="AT526" s="196" t="s">
        <v>290</v>
      </c>
      <c r="AU526" s="196" t="s">
        <v>89</v>
      </c>
      <c r="AY526" s="17" t="s">
        <v>145</v>
      </c>
      <c r="BE526" s="197">
        <f>IF(N526="základní",J526,0)</f>
        <v>0</v>
      </c>
      <c r="BF526" s="197">
        <f>IF(N526="snížená",J526,0)</f>
        <v>0</v>
      </c>
      <c r="BG526" s="197">
        <f>IF(N526="zákl. přenesená",J526,0)</f>
        <v>0</v>
      </c>
      <c r="BH526" s="197">
        <f>IF(N526="sníž. přenesená",J526,0)</f>
        <v>0</v>
      </c>
      <c r="BI526" s="197">
        <f>IF(N526="nulová",J526,0)</f>
        <v>0</v>
      </c>
      <c r="BJ526" s="17" t="s">
        <v>87</v>
      </c>
      <c r="BK526" s="197">
        <f>ROUND(I526*H526,2)</f>
        <v>0</v>
      </c>
      <c r="BL526" s="17" t="s">
        <v>152</v>
      </c>
      <c r="BM526" s="196" t="s">
        <v>427</v>
      </c>
    </row>
    <row r="527" spans="1:65" s="15" customFormat="1">
      <c r="B527" s="221"/>
      <c r="C527" s="222"/>
      <c r="D527" s="200" t="s">
        <v>154</v>
      </c>
      <c r="E527" s="223" t="s">
        <v>1</v>
      </c>
      <c r="F527" s="224" t="s">
        <v>234</v>
      </c>
      <c r="G527" s="222"/>
      <c r="H527" s="223" t="s">
        <v>1</v>
      </c>
      <c r="I527" s="225"/>
      <c r="J527" s="222"/>
      <c r="K527" s="222"/>
      <c r="L527" s="226"/>
      <c r="M527" s="227"/>
      <c r="N527" s="228"/>
      <c r="O527" s="228"/>
      <c r="P527" s="228"/>
      <c r="Q527" s="228"/>
      <c r="R527" s="228"/>
      <c r="S527" s="228"/>
      <c r="T527" s="229"/>
      <c r="AT527" s="230" t="s">
        <v>154</v>
      </c>
      <c r="AU527" s="230" t="s">
        <v>89</v>
      </c>
      <c r="AV527" s="15" t="s">
        <v>87</v>
      </c>
      <c r="AW527" s="15" t="s">
        <v>35</v>
      </c>
      <c r="AX527" s="15" t="s">
        <v>79</v>
      </c>
      <c r="AY527" s="230" t="s">
        <v>145</v>
      </c>
    </row>
    <row r="528" spans="1:65" s="13" customFormat="1">
      <c r="B528" s="198"/>
      <c r="C528" s="199"/>
      <c r="D528" s="200" t="s">
        <v>154</v>
      </c>
      <c r="E528" s="201" t="s">
        <v>1</v>
      </c>
      <c r="F528" s="202" t="s">
        <v>394</v>
      </c>
      <c r="G528" s="199"/>
      <c r="H528" s="203">
        <v>22.8</v>
      </c>
      <c r="I528" s="204"/>
      <c r="J528" s="199"/>
      <c r="K528" s="199"/>
      <c r="L528" s="205"/>
      <c r="M528" s="206"/>
      <c r="N528" s="207"/>
      <c r="O528" s="207"/>
      <c r="P528" s="207"/>
      <c r="Q528" s="207"/>
      <c r="R528" s="207"/>
      <c r="S528" s="207"/>
      <c r="T528" s="208"/>
      <c r="AT528" s="209" t="s">
        <v>154</v>
      </c>
      <c r="AU528" s="209" t="s">
        <v>89</v>
      </c>
      <c r="AV528" s="13" t="s">
        <v>89</v>
      </c>
      <c r="AW528" s="13" t="s">
        <v>35</v>
      </c>
      <c r="AX528" s="13" t="s">
        <v>79</v>
      </c>
      <c r="AY528" s="209" t="s">
        <v>145</v>
      </c>
    </row>
    <row r="529" spans="1:65" s="15" customFormat="1">
      <c r="B529" s="221"/>
      <c r="C529" s="222"/>
      <c r="D529" s="200" t="s">
        <v>154</v>
      </c>
      <c r="E529" s="223" t="s">
        <v>1</v>
      </c>
      <c r="F529" s="224" t="s">
        <v>217</v>
      </c>
      <c r="G529" s="222"/>
      <c r="H529" s="223" t="s">
        <v>1</v>
      </c>
      <c r="I529" s="225"/>
      <c r="J529" s="222"/>
      <c r="K529" s="222"/>
      <c r="L529" s="226"/>
      <c r="M529" s="227"/>
      <c r="N529" s="228"/>
      <c r="O529" s="228"/>
      <c r="P529" s="228"/>
      <c r="Q529" s="228"/>
      <c r="R529" s="228"/>
      <c r="S529" s="228"/>
      <c r="T529" s="229"/>
      <c r="AT529" s="230" t="s">
        <v>154</v>
      </c>
      <c r="AU529" s="230" t="s">
        <v>89</v>
      </c>
      <c r="AV529" s="15" t="s">
        <v>87</v>
      </c>
      <c r="AW529" s="15" t="s">
        <v>35</v>
      </c>
      <c r="AX529" s="15" t="s">
        <v>79</v>
      </c>
      <c r="AY529" s="230" t="s">
        <v>145</v>
      </c>
    </row>
    <row r="530" spans="1:65" s="13" customFormat="1">
      <c r="B530" s="198"/>
      <c r="C530" s="199"/>
      <c r="D530" s="200" t="s">
        <v>154</v>
      </c>
      <c r="E530" s="201" t="s">
        <v>1</v>
      </c>
      <c r="F530" s="202" t="s">
        <v>395</v>
      </c>
      <c r="G530" s="199"/>
      <c r="H530" s="203">
        <v>3.6</v>
      </c>
      <c r="I530" s="204"/>
      <c r="J530" s="199"/>
      <c r="K530" s="199"/>
      <c r="L530" s="205"/>
      <c r="M530" s="206"/>
      <c r="N530" s="207"/>
      <c r="O530" s="207"/>
      <c r="P530" s="207"/>
      <c r="Q530" s="207"/>
      <c r="R530" s="207"/>
      <c r="S530" s="207"/>
      <c r="T530" s="208"/>
      <c r="AT530" s="209" t="s">
        <v>154</v>
      </c>
      <c r="AU530" s="209" t="s">
        <v>89</v>
      </c>
      <c r="AV530" s="13" t="s">
        <v>89</v>
      </c>
      <c r="AW530" s="13" t="s">
        <v>35</v>
      </c>
      <c r="AX530" s="13" t="s">
        <v>79</v>
      </c>
      <c r="AY530" s="209" t="s">
        <v>145</v>
      </c>
    </row>
    <row r="531" spans="1:65" s="15" customFormat="1">
      <c r="B531" s="221"/>
      <c r="C531" s="222"/>
      <c r="D531" s="200" t="s">
        <v>154</v>
      </c>
      <c r="E531" s="223" t="s">
        <v>1</v>
      </c>
      <c r="F531" s="224" t="s">
        <v>222</v>
      </c>
      <c r="G531" s="222"/>
      <c r="H531" s="223" t="s">
        <v>1</v>
      </c>
      <c r="I531" s="225"/>
      <c r="J531" s="222"/>
      <c r="K531" s="222"/>
      <c r="L531" s="226"/>
      <c r="M531" s="227"/>
      <c r="N531" s="228"/>
      <c r="O531" s="228"/>
      <c r="P531" s="228"/>
      <c r="Q531" s="228"/>
      <c r="R531" s="228"/>
      <c r="S531" s="228"/>
      <c r="T531" s="229"/>
      <c r="AT531" s="230" t="s">
        <v>154</v>
      </c>
      <c r="AU531" s="230" t="s">
        <v>89</v>
      </c>
      <c r="AV531" s="15" t="s">
        <v>87</v>
      </c>
      <c r="AW531" s="15" t="s">
        <v>35</v>
      </c>
      <c r="AX531" s="15" t="s">
        <v>79</v>
      </c>
      <c r="AY531" s="230" t="s">
        <v>145</v>
      </c>
    </row>
    <row r="532" spans="1:65" s="13" customFormat="1">
      <c r="B532" s="198"/>
      <c r="C532" s="199"/>
      <c r="D532" s="200" t="s">
        <v>154</v>
      </c>
      <c r="E532" s="201" t="s">
        <v>1</v>
      </c>
      <c r="F532" s="202" t="s">
        <v>396</v>
      </c>
      <c r="G532" s="199"/>
      <c r="H532" s="203">
        <v>2.4</v>
      </c>
      <c r="I532" s="204"/>
      <c r="J532" s="199"/>
      <c r="K532" s="199"/>
      <c r="L532" s="205"/>
      <c r="M532" s="206"/>
      <c r="N532" s="207"/>
      <c r="O532" s="207"/>
      <c r="P532" s="207"/>
      <c r="Q532" s="207"/>
      <c r="R532" s="207"/>
      <c r="S532" s="207"/>
      <c r="T532" s="208"/>
      <c r="AT532" s="209" t="s">
        <v>154</v>
      </c>
      <c r="AU532" s="209" t="s">
        <v>89</v>
      </c>
      <c r="AV532" s="13" t="s">
        <v>89</v>
      </c>
      <c r="AW532" s="13" t="s">
        <v>35</v>
      </c>
      <c r="AX532" s="13" t="s">
        <v>79</v>
      </c>
      <c r="AY532" s="209" t="s">
        <v>145</v>
      </c>
    </row>
    <row r="533" spans="1:65" s="15" customFormat="1">
      <c r="B533" s="221"/>
      <c r="C533" s="222"/>
      <c r="D533" s="200" t="s">
        <v>154</v>
      </c>
      <c r="E533" s="223" t="s">
        <v>1</v>
      </c>
      <c r="F533" s="224" t="s">
        <v>225</v>
      </c>
      <c r="G533" s="222"/>
      <c r="H533" s="223" t="s">
        <v>1</v>
      </c>
      <c r="I533" s="225"/>
      <c r="J533" s="222"/>
      <c r="K533" s="222"/>
      <c r="L533" s="226"/>
      <c r="M533" s="227"/>
      <c r="N533" s="228"/>
      <c r="O533" s="228"/>
      <c r="P533" s="228"/>
      <c r="Q533" s="228"/>
      <c r="R533" s="228"/>
      <c r="S533" s="228"/>
      <c r="T533" s="229"/>
      <c r="AT533" s="230" t="s">
        <v>154</v>
      </c>
      <c r="AU533" s="230" t="s">
        <v>89</v>
      </c>
      <c r="AV533" s="15" t="s">
        <v>87</v>
      </c>
      <c r="AW533" s="15" t="s">
        <v>35</v>
      </c>
      <c r="AX533" s="15" t="s">
        <v>79</v>
      </c>
      <c r="AY533" s="230" t="s">
        <v>145</v>
      </c>
    </row>
    <row r="534" spans="1:65" s="13" customFormat="1">
      <c r="B534" s="198"/>
      <c r="C534" s="199"/>
      <c r="D534" s="200" t="s">
        <v>154</v>
      </c>
      <c r="E534" s="201" t="s">
        <v>1</v>
      </c>
      <c r="F534" s="202" t="s">
        <v>397</v>
      </c>
      <c r="G534" s="199"/>
      <c r="H534" s="203">
        <v>15.6</v>
      </c>
      <c r="I534" s="204"/>
      <c r="J534" s="199"/>
      <c r="K534" s="199"/>
      <c r="L534" s="205"/>
      <c r="M534" s="206"/>
      <c r="N534" s="207"/>
      <c r="O534" s="207"/>
      <c r="P534" s="207"/>
      <c r="Q534" s="207"/>
      <c r="R534" s="207"/>
      <c r="S534" s="207"/>
      <c r="T534" s="208"/>
      <c r="AT534" s="209" t="s">
        <v>154</v>
      </c>
      <c r="AU534" s="209" t="s">
        <v>89</v>
      </c>
      <c r="AV534" s="13" t="s">
        <v>89</v>
      </c>
      <c r="AW534" s="13" t="s">
        <v>35</v>
      </c>
      <c r="AX534" s="13" t="s">
        <v>79</v>
      </c>
      <c r="AY534" s="209" t="s">
        <v>145</v>
      </c>
    </row>
    <row r="535" spans="1:65" s="13" customFormat="1">
      <c r="B535" s="198"/>
      <c r="C535" s="199"/>
      <c r="D535" s="200" t="s">
        <v>154</v>
      </c>
      <c r="E535" s="201" t="s">
        <v>1</v>
      </c>
      <c r="F535" s="202" t="s">
        <v>398</v>
      </c>
      <c r="G535" s="199"/>
      <c r="H535" s="203">
        <v>25.2</v>
      </c>
      <c r="I535" s="204"/>
      <c r="J535" s="199"/>
      <c r="K535" s="199"/>
      <c r="L535" s="205"/>
      <c r="M535" s="206"/>
      <c r="N535" s="207"/>
      <c r="O535" s="207"/>
      <c r="P535" s="207"/>
      <c r="Q535" s="207"/>
      <c r="R535" s="207"/>
      <c r="S535" s="207"/>
      <c r="T535" s="208"/>
      <c r="AT535" s="209" t="s">
        <v>154</v>
      </c>
      <c r="AU535" s="209" t="s">
        <v>89</v>
      </c>
      <c r="AV535" s="13" t="s">
        <v>89</v>
      </c>
      <c r="AW535" s="13" t="s">
        <v>35</v>
      </c>
      <c r="AX535" s="13" t="s">
        <v>79</v>
      </c>
      <c r="AY535" s="209" t="s">
        <v>145</v>
      </c>
    </row>
    <row r="536" spans="1:65" s="13" customFormat="1">
      <c r="B536" s="198"/>
      <c r="C536" s="199"/>
      <c r="D536" s="200" t="s">
        <v>154</v>
      </c>
      <c r="E536" s="201" t="s">
        <v>1</v>
      </c>
      <c r="F536" s="202" t="s">
        <v>399</v>
      </c>
      <c r="G536" s="199"/>
      <c r="H536" s="203">
        <v>6</v>
      </c>
      <c r="I536" s="204"/>
      <c r="J536" s="199"/>
      <c r="K536" s="199"/>
      <c r="L536" s="205"/>
      <c r="M536" s="206"/>
      <c r="N536" s="207"/>
      <c r="O536" s="207"/>
      <c r="P536" s="207"/>
      <c r="Q536" s="207"/>
      <c r="R536" s="207"/>
      <c r="S536" s="207"/>
      <c r="T536" s="208"/>
      <c r="AT536" s="209" t="s">
        <v>154</v>
      </c>
      <c r="AU536" s="209" t="s">
        <v>89</v>
      </c>
      <c r="AV536" s="13" t="s">
        <v>89</v>
      </c>
      <c r="AW536" s="13" t="s">
        <v>35</v>
      </c>
      <c r="AX536" s="13" t="s">
        <v>79</v>
      </c>
      <c r="AY536" s="209" t="s">
        <v>145</v>
      </c>
    </row>
    <row r="537" spans="1:65" s="15" customFormat="1">
      <c r="B537" s="221"/>
      <c r="C537" s="222"/>
      <c r="D537" s="200" t="s">
        <v>154</v>
      </c>
      <c r="E537" s="223" t="s">
        <v>1</v>
      </c>
      <c r="F537" s="224" t="s">
        <v>250</v>
      </c>
      <c r="G537" s="222"/>
      <c r="H537" s="223" t="s">
        <v>1</v>
      </c>
      <c r="I537" s="225"/>
      <c r="J537" s="222"/>
      <c r="K537" s="222"/>
      <c r="L537" s="226"/>
      <c r="M537" s="227"/>
      <c r="N537" s="228"/>
      <c r="O537" s="228"/>
      <c r="P537" s="228"/>
      <c r="Q537" s="228"/>
      <c r="R537" s="228"/>
      <c r="S537" s="228"/>
      <c r="T537" s="229"/>
      <c r="AT537" s="230" t="s">
        <v>154</v>
      </c>
      <c r="AU537" s="230" t="s">
        <v>89</v>
      </c>
      <c r="AV537" s="15" t="s">
        <v>87</v>
      </c>
      <c r="AW537" s="15" t="s">
        <v>35</v>
      </c>
      <c r="AX537" s="15" t="s">
        <v>79</v>
      </c>
      <c r="AY537" s="230" t="s">
        <v>145</v>
      </c>
    </row>
    <row r="538" spans="1:65" s="13" customFormat="1">
      <c r="B538" s="198"/>
      <c r="C538" s="199"/>
      <c r="D538" s="200" t="s">
        <v>154</v>
      </c>
      <c r="E538" s="201" t="s">
        <v>1</v>
      </c>
      <c r="F538" s="202" t="s">
        <v>400</v>
      </c>
      <c r="G538" s="199"/>
      <c r="H538" s="203">
        <v>10.8</v>
      </c>
      <c r="I538" s="204"/>
      <c r="J538" s="199"/>
      <c r="K538" s="199"/>
      <c r="L538" s="205"/>
      <c r="M538" s="206"/>
      <c r="N538" s="207"/>
      <c r="O538" s="207"/>
      <c r="P538" s="207"/>
      <c r="Q538" s="207"/>
      <c r="R538" s="207"/>
      <c r="S538" s="207"/>
      <c r="T538" s="208"/>
      <c r="AT538" s="209" t="s">
        <v>154</v>
      </c>
      <c r="AU538" s="209" t="s">
        <v>89</v>
      </c>
      <c r="AV538" s="13" t="s">
        <v>89</v>
      </c>
      <c r="AW538" s="13" t="s">
        <v>35</v>
      </c>
      <c r="AX538" s="13" t="s">
        <v>79</v>
      </c>
      <c r="AY538" s="209" t="s">
        <v>145</v>
      </c>
    </row>
    <row r="539" spans="1:65" s="13" customFormat="1">
      <c r="B539" s="198"/>
      <c r="C539" s="199"/>
      <c r="D539" s="200" t="s">
        <v>154</v>
      </c>
      <c r="E539" s="201" t="s">
        <v>1</v>
      </c>
      <c r="F539" s="202" t="s">
        <v>401</v>
      </c>
      <c r="G539" s="199"/>
      <c r="H539" s="203">
        <v>1.8</v>
      </c>
      <c r="I539" s="204"/>
      <c r="J539" s="199"/>
      <c r="K539" s="199"/>
      <c r="L539" s="205"/>
      <c r="M539" s="206"/>
      <c r="N539" s="207"/>
      <c r="O539" s="207"/>
      <c r="P539" s="207"/>
      <c r="Q539" s="207"/>
      <c r="R539" s="207"/>
      <c r="S539" s="207"/>
      <c r="T539" s="208"/>
      <c r="AT539" s="209" t="s">
        <v>154</v>
      </c>
      <c r="AU539" s="209" t="s">
        <v>89</v>
      </c>
      <c r="AV539" s="13" t="s">
        <v>89</v>
      </c>
      <c r="AW539" s="13" t="s">
        <v>35</v>
      </c>
      <c r="AX539" s="13" t="s">
        <v>79</v>
      </c>
      <c r="AY539" s="209" t="s">
        <v>145</v>
      </c>
    </row>
    <row r="540" spans="1:65" s="13" customFormat="1">
      <c r="B540" s="198"/>
      <c r="C540" s="199"/>
      <c r="D540" s="200" t="s">
        <v>154</v>
      </c>
      <c r="E540" s="201" t="s">
        <v>1</v>
      </c>
      <c r="F540" s="202" t="s">
        <v>402</v>
      </c>
      <c r="G540" s="199"/>
      <c r="H540" s="203">
        <v>1.06</v>
      </c>
      <c r="I540" s="204"/>
      <c r="J540" s="199"/>
      <c r="K540" s="199"/>
      <c r="L540" s="205"/>
      <c r="M540" s="206"/>
      <c r="N540" s="207"/>
      <c r="O540" s="207"/>
      <c r="P540" s="207"/>
      <c r="Q540" s="207"/>
      <c r="R540" s="207"/>
      <c r="S540" s="207"/>
      <c r="T540" s="208"/>
      <c r="AT540" s="209" t="s">
        <v>154</v>
      </c>
      <c r="AU540" s="209" t="s">
        <v>89</v>
      </c>
      <c r="AV540" s="13" t="s">
        <v>89</v>
      </c>
      <c r="AW540" s="13" t="s">
        <v>35</v>
      </c>
      <c r="AX540" s="13" t="s">
        <v>79</v>
      </c>
      <c r="AY540" s="209" t="s">
        <v>145</v>
      </c>
    </row>
    <row r="541" spans="1:65" s="14" customFormat="1">
      <c r="B541" s="210"/>
      <c r="C541" s="211"/>
      <c r="D541" s="200" t="s">
        <v>154</v>
      </c>
      <c r="E541" s="212" t="s">
        <v>1</v>
      </c>
      <c r="F541" s="213" t="s">
        <v>156</v>
      </c>
      <c r="G541" s="211"/>
      <c r="H541" s="214">
        <v>89.26</v>
      </c>
      <c r="I541" s="215"/>
      <c r="J541" s="211"/>
      <c r="K541" s="211"/>
      <c r="L541" s="216"/>
      <c r="M541" s="217"/>
      <c r="N541" s="218"/>
      <c r="O541" s="218"/>
      <c r="P541" s="218"/>
      <c r="Q541" s="218"/>
      <c r="R541" s="218"/>
      <c r="S541" s="218"/>
      <c r="T541" s="219"/>
      <c r="AT541" s="220" t="s">
        <v>154</v>
      </c>
      <c r="AU541" s="220" t="s">
        <v>89</v>
      </c>
      <c r="AV541" s="14" t="s">
        <v>152</v>
      </c>
      <c r="AW541" s="14" t="s">
        <v>35</v>
      </c>
      <c r="AX541" s="14" t="s">
        <v>87</v>
      </c>
      <c r="AY541" s="220" t="s">
        <v>145</v>
      </c>
    </row>
    <row r="542" spans="1:65" s="13" customFormat="1">
      <c r="B542" s="198"/>
      <c r="C542" s="199"/>
      <c r="D542" s="200" t="s">
        <v>154</v>
      </c>
      <c r="E542" s="199"/>
      <c r="F542" s="202" t="s">
        <v>403</v>
      </c>
      <c r="G542" s="199"/>
      <c r="H542" s="203">
        <v>93.722999999999999</v>
      </c>
      <c r="I542" s="204"/>
      <c r="J542" s="199"/>
      <c r="K542" s="199"/>
      <c r="L542" s="205"/>
      <c r="M542" s="206"/>
      <c r="N542" s="207"/>
      <c r="O542" s="207"/>
      <c r="P542" s="207"/>
      <c r="Q542" s="207"/>
      <c r="R542" s="207"/>
      <c r="S542" s="207"/>
      <c r="T542" s="208"/>
      <c r="AT542" s="209" t="s">
        <v>154</v>
      </c>
      <c r="AU542" s="209" t="s">
        <v>89</v>
      </c>
      <c r="AV542" s="13" t="s">
        <v>89</v>
      </c>
      <c r="AW542" s="13" t="s">
        <v>4</v>
      </c>
      <c r="AX542" s="13" t="s">
        <v>87</v>
      </c>
      <c r="AY542" s="209" t="s">
        <v>145</v>
      </c>
    </row>
    <row r="543" spans="1:65" s="2" customFormat="1" ht="37.9" customHeight="1">
      <c r="A543" s="33"/>
      <c r="B543" s="34"/>
      <c r="C543" s="185" t="s">
        <v>428</v>
      </c>
      <c r="D543" s="185" t="s">
        <v>147</v>
      </c>
      <c r="E543" s="186" t="s">
        <v>429</v>
      </c>
      <c r="F543" s="187" t="s">
        <v>430</v>
      </c>
      <c r="G543" s="188" t="s">
        <v>150</v>
      </c>
      <c r="H543" s="189">
        <v>596.46199999999999</v>
      </c>
      <c r="I543" s="190"/>
      <c r="J543" s="191">
        <f>ROUND(I543*H543,2)</f>
        <v>0</v>
      </c>
      <c r="K543" s="187" t="s">
        <v>151</v>
      </c>
      <c r="L543" s="38"/>
      <c r="M543" s="192" t="s">
        <v>1</v>
      </c>
      <c r="N543" s="193" t="s">
        <v>44</v>
      </c>
      <c r="O543" s="70"/>
      <c r="P543" s="194">
        <f>O543*H543</f>
        <v>0</v>
      </c>
      <c r="Q543" s="194">
        <v>1.166E-2</v>
      </c>
      <c r="R543" s="194">
        <f>Q543*H543</f>
        <v>6.9547469199999998</v>
      </c>
      <c r="S543" s="194">
        <v>0</v>
      </c>
      <c r="T543" s="195">
        <f>S543*H543</f>
        <v>0</v>
      </c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R543" s="196" t="s">
        <v>152</v>
      </c>
      <c r="AT543" s="196" t="s">
        <v>147</v>
      </c>
      <c r="AU543" s="196" t="s">
        <v>89</v>
      </c>
      <c r="AY543" s="17" t="s">
        <v>145</v>
      </c>
      <c r="BE543" s="197">
        <f>IF(N543="základní",J543,0)</f>
        <v>0</v>
      </c>
      <c r="BF543" s="197">
        <f>IF(N543="snížená",J543,0)</f>
        <v>0</v>
      </c>
      <c r="BG543" s="197">
        <f>IF(N543="zákl. přenesená",J543,0)</f>
        <v>0</v>
      </c>
      <c r="BH543" s="197">
        <f>IF(N543="sníž. přenesená",J543,0)</f>
        <v>0</v>
      </c>
      <c r="BI543" s="197">
        <f>IF(N543="nulová",J543,0)</f>
        <v>0</v>
      </c>
      <c r="BJ543" s="17" t="s">
        <v>87</v>
      </c>
      <c r="BK543" s="197">
        <f>ROUND(I543*H543,2)</f>
        <v>0</v>
      </c>
      <c r="BL543" s="17" t="s">
        <v>152</v>
      </c>
      <c r="BM543" s="196" t="s">
        <v>431</v>
      </c>
    </row>
    <row r="544" spans="1:65" s="15" customFormat="1">
      <c r="B544" s="221"/>
      <c r="C544" s="222"/>
      <c r="D544" s="200" t="s">
        <v>154</v>
      </c>
      <c r="E544" s="223" t="s">
        <v>1</v>
      </c>
      <c r="F544" s="224" t="s">
        <v>234</v>
      </c>
      <c r="G544" s="222"/>
      <c r="H544" s="223" t="s">
        <v>1</v>
      </c>
      <c r="I544" s="225"/>
      <c r="J544" s="222"/>
      <c r="K544" s="222"/>
      <c r="L544" s="226"/>
      <c r="M544" s="227"/>
      <c r="N544" s="228"/>
      <c r="O544" s="228"/>
      <c r="P544" s="228"/>
      <c r="Q544" s="228"/>
      <c r="R544" s="228"/>
      <c r="S544" s="228"/>
      <c r="T544" s="229"/>
      <c r="AT544" s="230" t="s">
        <v>154</v>
      </c>
      <c r="AU544" s="230" t="s">
        <v>89</v>
      </c>
      <c r="AV544" s="15" t="s">
        <v>87</v>
      </c>
      <c r="AW544" s="15" t="s">
        <v>35</v>
      </c>
      <c r="AX544" s="15" t="s">
        <v>79</v>
      </c>
      <c r="AY544" s="230" t="s">
        <v>145</v>
      </c>
    </row>
    <row r="545" spans="2:51" s="15" customFormat="1">
      <c r="B545" s="221"/>
      <c r="C545" s="222"/>
      <c r="D545" s="200" t="s">
        <v>154</v>
      </c>
      <c r="E545" s="223" t="s">
        <v>1</v>
      </c>
      <c r="F545" s="224" t="s">
        <v>239</v>
      </c>
      <c r="G545" s="222"/>
      <c r="H545" s="223" t="s">
        <v>1</v>
      </c>
      <c r="I545" s="225"/>
      <c r="J545" s="222"/>
      <c r="K545" s="222"/>
      <c r="L545" s="226"/>
      <c r="M545" s="227"/>
      <c r="N545" s="228"/>
      <c r="O545" s="228"/>
      <c r="P545" s="228"/>
      <c r="Q545" s="228"/>
      <c r="R545" s="228"/>
      <c r="S545" s="228"/>
      <c r="T545" s="229"/>
      <c r="AT545" s="230" t="s">
        <v>154</v>
      </c>
      <c r="AU545" s="230" t="s">
        <v>89</v>
      </c>
      <c r="AV545" s="15" t="s">
        <v>87</v>
      </c>
      <c r="AW545" s="15" t="s">
        <v>35</v>
      </c>
      <c r="AX545" s="15" t="s">
        <v>79</v>
      </c>
      <c r="AY545" s="230" t="s">
        <v>145</v>
      </c>
    </row>
    <row r="546" spans="2:51" s="13" customFormat="1">
      <c r="B546" s="198"/>
      <c r="C546" s="199"/>
      <c r="D546" s="200" t="s">
        <v>154</v>
      </c>
      <c r="E546" s="201" t="s">
        <v>1</v>
      </c>
      <c r="F546" s="202" t="s">
        <v>240</v>
      </c>
      <c r="G546" s="199"/>
      <c r="H546" s="203">
        <v>209</v>
      </c>
      <c r="I546" s="204"/>
      <c r="J546" s="199"/>
      <c r="K546" s="199"/>
      <c r="L546" s="205"/>
      <c r="M546" s="206"/>
      <c r="N546" s="207"/>
      <c r="O546" s="207"/>
      <c r="P546" s="207"/>
      <c r="Q546" s="207"/>
      <c r="R546" s="207"/>
      <c r="S546" s="207"/>
      <c r="T546" s="208"/>
      <c r="AT546" s="209" t="s">
        <v>154</v>
      </c>
      <c r="AU546" s="209" t="s">
        <v>89</v>
      </c>
      <c r="AV546" s="13" t="s">
        <v>89</v>
      </c>
      <c r="AW546" s="13" t="s">
        <v>35</v>
      </c>
      <c r="AX546" s="13" t="s">
        <v>79</v>
      </c>
      <c r="AY546" s="209" t="s">
        <v>145</v>
      </c>
    </row>
    <row r="547" spans="2:51" s="13" customFormat="1">
      <c r="B547" s="198"/>
      <c r="C547" s="199"/>
      <c r="D547" s="200" t="s">
        <v>154</v>
      </c>
      <c r="E547" s="201" t="s">
        <v>1</v>
      </c>
      <c r="F547" s="202" t="s">
        <v>241</v>
      </c>
      <c r="G547" s="199"/>
      <c r="H547" s="203">
        <v>-47.88</v>
      </c>
      <c r="I547" s="204"/>
      <c r="J547" s="199"/>
      <c r="K547" s="199"/>
      <c r="L547" s="205"/>
      <c r="M547" s="206"/>
      <c r="N547" s="207"/>
      <c r="O547" s="207"/>
      <c r="P547" s="207"/>
      <c r="Q547" s="207"/>
      <c r="R547" s="207"/>
      <c r="S547" s="207"/>
      <c r="T547" s="208"/>
      <c r="AT547" s="209" t="s">
        <v>154</v>
      </c>
      <c r="AU547" s="209" t="s">
        <v>89</v>
      </c>
      <c r="AV547" s="13" t="s">
        <v>89</v>
      </c>
      <c r="AW547" s="13" t="s">
        <v>35</v>
      </c>
      <c r="AX547" s="13" t="s">
        <v>79</v>
      </c>
      <c r="AY547" s="209" t="s">
        <v>145</v>
      </c>
    </row>
    <row r="548" spans="2:51" s="15" customFormat="1">
      <c r="B548" s="221"/>
      <c r="C548" s="222"/>
      <c r="D548" s="200" t="s">
        <v>154</v>
      </c>
      <c r="E548" s="223" t="s">
        <v>1</v>
      </c>
      <c r="F548" s="224" t="s">
        <v>222</v>
      </c>
      <c r="G548" s="222"/>
      <c r="H548" s="223" t="s">
        <v>1</v>
      </c>
      <c r="I548" s="225"/>
      <c r="J548" s="222"/>
      <c r="K548" s="222"/>
      <c r="L548" s="226"/>
      <c r="M548" s="227"/>
      <c r="N548" s="228"/>
      <c r="O548" s="228"/>
      <c r="P548" s="228"/>
      <c r="Q548" s="228"/>
      <c r="R548" s="228"/>
      <c r="S548" s="228"/>
      <c r="T548" s="229"/>
      <c r="AT548" s="230" t="s">
        <v>154</v>
      </c>
      <c r="AU548" s="230" t="s">
        <v>89</v>
      </c>
      <c r="AV548" s="15" t="s">
        <v>87</v>
      </c>
      <c r="AW548" s="15" t="s">
        <v>35</v>
      </c>
      <c r="AX548" s="15" t="s">
        <v>79</v>
      </c>
      <c r="AY548" s="230" t="s">
        <v>145</v>
      </c>
    </row>
    <row r="549" spans="2:51" s="13" customFormat="1">
      <c r="B549" s="198"/>
      <c r="C549" s="199"/>
      <c r="D549" s="200" t="s">
        <v>154</v>
      </c>
      <c r="E549" s="201" t="s">
        <v>1</v>
      </c>
      <c r="F549" s="202" t="s">
        <v>242</v>
      </c>
      <c r="G549" s="199"/>
      <c r="H549" s="203">
        <v>28.8</v>
      </c>
      <c r="I549" s="204"/>
      <c r="J549" s="199"/>
      <c r="K549" s="199"/>
      <c r="L549" s="205"/>
      <c r="M549" s="206"/>
      <c r="N549" s="207"/>
      <c r="O549" s="207"/>
      <c r="P549" s="207"/>
      <c r="Q549" s="207"/>
      <c r="R549" s="207"/>
      <c r="S549" s="207"/>
      <c r="T549" s="208"/>
      <c r="AT549" s="209" t="s">
        <v>154</v>
      </c>
      <c r="AU549" s="209" t="s">
        <v>89</v>
      </c>
      <c r="AV549" s="13" t="s">
        <v>89</v>
      </c>
      <c r="AW549" s="13" t="s">
        <v>35</v>
      </c>
      <c r="AX549" s="13" t="s">
        <v>79</v>
      </c>
      <c r="AY549" s="209" t="s">
        <v>145</v>
      </c>
    </row>
    <row r="550" spans="2:51" s="15" customFormat="1">
      <c r="B550" s="221"/>
      <c r="C550" s="222"/>
      <c r="D550" s="200" t="s">
        <v>154</v>
      </c>
      <c r="E550" s="223" t="s">
        <v>1</v>
      </c>
      <c r="F550" s="224" t="s">
        <v>225</v>
      </c>
      <c r="G550" s="222"/>
      <c r="H550" s="223" t="s">
        <v>1</v>
      </c>
      <c r="I550" s="225"/>
      <c r="J550" s="222"/>
      <c r="K550" s="222"/>
      <c r="L550" s="226"/>
      <c r="M550" s="227"/>
      <c r="N550" s="228"/>
      <c r="O550" s="228"/>
      <c r="P550" s="228"/>
      <c r="Q550" s="228"/>
      <c r="R550" s="228"/>
      <c r="S550" s="228"/>
      <c r="T550" s="229"/>
      <c r="AT550" s="230" t="s">
        <v>154</v>
      </c>
      <c r="AU550" s="230" t="s">
        <v>89</v>
      </c>
      <c r="AV550" s="15" t="s">
        <v>87</v>
      </c>
      <c r="AW550" s="15" t="s">
        <v>35</v>
      </c>
      <c r="AX550" s="15" t="s">
        <v>79</v>
      </c>
      <c r="AY550" s="230" t="s">
        <v>145</v>
      </c>
    </row>
    <row r="551" spans="2:51" s="15" customFormat="1">
      <c r="B551" s="221"/>
      <c r="C551" s="222"/>
      <c r="D551" s="200" t="s">
        <v>154</v>
      </c>
      <c r="E551" s="223" t="s">
        <v>1</v>
      </c>
      <c r="F551" s="224" t="s">
        <v>245</v>
      </c>
      <c r="G551" s="222"/>
      <c r="H551" s="223" t="s">
        <v>1</v>
      </c>
      <c r="I551" s="225"/>
      <c r="J551" s="222"/>
      <c r="K551" s="222"/>
      <c r="L551" s="226"/>
      <c r="M551" s="227"/>
      <c r="N551" s="228"/>
      <c r="O551" s="228"/>
      <c r="P551" s="228"/>
      <c r="Q551" s="228"/>
      <c r="R551" s="228"/>
      <c r="S551" s="228"/>
      <c r="T551" s="229"/>
      <c r="AT551" s="230" t="s">
        <v>154</v>
      </c>
      <c r="AU551" s="230" t="s">
        <v>89</v>
      </c>
      <c r="AV551" s="15" t="s">
        <v>87</v>
      </c>
      <c r="AW551" s="15" t="s">
        <v>35</v>
      </c>
      <c r="AX551" s="15" t="s">
        <v>79</v>
      </c>
      <c r="AY551" s="230" t="s">
        <v>145</v>
      </c>
    </row>
    <row r="552" spans="2:51" s="13" customFormat="1">
      <c r="B552" s="198"/>
      <c r="C552" s="199"/>
      <c r="D552" s="200" t="s">
        <v>154</v>
      </c>
      <c r="E552" s="201" t="s">
        <v>1</v>
      </c>
      <c r="F552" s="202" t="s">
        <v>246</v>
      </c>
      <c r="G552" s="199"/>
      <c r="H552" s="203">
        <v>238.8</v>
      </c>
      <c r="I552" s="204"/>
      <c r="J552" s="199"/>
      <c r="K552" s="199"/>
      <c r="L552" s="205"/>
      <c r="M552" s="206"/>
      <c r="N552" s="207"/>
      <c r="O552" s="207"/>
      <c r="P552" s="207"/>
      <c r="Q552" s="207"/>
      <c r="R552" s="207"/>
      <c r="S552" s="207"/>
      <c r="T552" s="208"/>
      <c r="AT552" s="209" t="s">
        <v>154</v>
      </c>
      <c r="AU552" s="209" t="s">
        <v>89</v>
      </c>
      <c r="AV552" s="13" t="s">
        <v>89</v>
      </c>
      <c r="AW552" s="13" t="s">
        <v>35</v>
      </c>
      <c r="AX552" s="13" t="s">
        <v>79</v>
      </c>
      <c r="AY552" s="209" t="s">
        <v>145</v>
      </c>
    </row>
    <row r="553" spans="2:51" s="13" customFormat="1">
      <c r="B553" s="198"/>
      <c r="C553" s="199"/>
      <c r="D553" s="200" t="s">
        <v>154</v>
      </c>
      <c r="E553" s="201" t="s">
        <v>1</v>
      </c>
      <c r="F553" s="202" t="s">
        <v>247</v>
      </c>
      <c r="G553" s="199"/>
      <c r="H553" s="203">
        <v>-63</v>
      </c>
      <c r="I553" s="204"/>
      <c r="J553" s="199"/>
      <c r="K553" s="199"/>
      <c r="L553" s="205"/>
      <c r="M553" s="206"/>
      <c r="N553" s="207"/>
      <c r="O553" s="207"/>
      <c r="P553" s="207"/>
      <c r="Q553" s="207"/>
      <c r="R553" s="207"/>
      <c r="S553" s="207"/>
      <c r="T553" s="208"/>
      <c r="AT553" s="209" t="s">
        <v>154</v>
      </c>
      <c r="AU553" s="209" t="s">
        <v>89</v>
      </c>
      <c r="AV553" s="13" t="s">
        <v>89</v>
      </c>
      <c r="AW553" s="13" t="s">
        <v>35</v>
      </c>
      <c r="AX553" s="13" t="s">
        <v>79</v>
      </c>
      <c r="AY553" s="209" t="s">
        <v>145</v>
      </c>
    </row>
    <row r="554" spans="2:51" s="13" customFormat="1">
      <c r="B554" s="198"/>
      <c r="C554" s="199"/>
      <c r="D554" s="200" t="s">
        <v>154</v>
      </c>
      <c r="E554" s="201" t="s">
        <v>1</v>
      </c>
      <c r="F554" s="202" t="s">
        <v>248</v>
      </c>
      <c r="G554" s="199"/>
      <c r="H554" s="203">
        <v>-1.8180000000000001</v>
      </c>
      <c r="I554" s="204"/>
      <c r="J554" s="199"/>
      <c r="K554" s="199"/>
      <c r="L554" s="205"/>
      <c r="M554" s="206"/>
      <c r="N554" s="207"/>
      <c r="O554" s="207"/>
      <c r="P554" s="207"/>
      <c r="Q554" s="207"/>
      <c r="R554" s="207"/>
      <c r="S554" s="207"/>
      <c r="T554" s="208"/>
      <c r="AT554" s="209" t="s">
        <v>154</v>
      </c>
      <c r="AU554" s="209" t="s">
        <v>89</v>
      </c>
      <c r="AV554" s="13" t="s">
        <v>89</v>
      </c>
      <c r="AW554" s="13" t="s">
        <v>35</v>
      </c>
      <c r="AX554" s="13" t="s">
        <v>79</v>
      </c>
      <c r="AY554" s="209" t="s">
        <v>145</v>
      </c>
    </row>
    <row r="555" spans="2:51" s="15" customFormat="1">
      <c r="B555" s="221"/>
      <c r="C555" s="222"/>
      <c r="D555" s="200" t="s">
        <v>154</v>
      </c>
      <c r="E555" s="223" t="s">
        <v>1</v>
      </c>
      <c r="F555" s="224" t="s">
        <v>243</v>
      </c>
      <c r="G555" s="222"/>
      <c r="H555" s="223" t="s">
        <v>1</v>
      </c>
      <c r="I555" s="225"/>
      <c r="J555" s="222"/>
      <c r="K555" s="222"/>
      <c r="L555" s="226"/>
      <c r="M555" s="227"/>
      <c r="N555" s="228"/>
      <c r="O555" s="228"/>
      <c r="P555" s="228"/>
      <c r="Q555" s="228"/>
      <c r="R555" s="228"/>
      <c r="S555" s="228"/>
      <c r="T555" s="229"/>
      <c r="AT555" s="230" t="s">
        <v>154</v>
      </c>
      <c r="AU555" s="230" t="s">
        <v>89</v>
      </c>
      <c r="AV555" s="15" t="s">
        <v>87</v>
      </c>
      <c r="AW555" s="15" t="s">
        <v>35</v>
      </c>
      <c r="AX555" s="15" t="s">
        <v>79</v>
      </c>
      <c r="AY555" s="230" t="s">
        <v>145</v>
      </c>
    </row>
    <row r="556" spans="2:51" s="13" customFormat="1">
      <c r="B556" s="198"/>
      <c r="C556" s="199"/>
      <c r="D556" s="200" t="s">
        <v>154</v>
      </c>
      <c r="E556" s="201" t="s">
        <v>1</v>
      </c>
      <c r="F556" s="202" t="s">
        <v>249</v>
      </c>
      <c r="G556" s="199"/>
      <c r="H556" s="203">
        <v>23</v>
      </c>
      <c r="I556" s="204"/>
      <c r="J556" s="199"/>
      <c r="K556" s="199"/>
      <c r="L556" s="205"/>
      <c r="M556" s="206"/>
      <c r="N556" s="207"/>
      <c r="O556" s="207"/>
      <c r="P556" s="207"/>
      <c r="Q556" s="207"/>
      <c r="R556" s="207"/>
      <c r="S556" s="207"/>
      <c r="T556" s="208"/>
      <c r="AT556" s="209" t="s">
        <v>154</v>
      </c>
      <c r="AU556" s="209" t="s">
        <v>89</v>
      </c>
      <c r="AV556" s="13" t="s">
        <v>89</v>
      </c>
      <c r="AW556" s="13" t="s">
        <v>35</v>
      </c>
      <c r="AX556" s="13" t="s">
        <v>79</v>
      </c>
      <c r="AY556" s="209" t="s">
        <v>145</v>
      </c>
    </row>
    <row r="557" spans="2:51" s="15" customFormat="1">
      <c r="B557" s="221"/>
      <c r="C557" s="222"/>
      <c r="D557" s="200" t="s">
        <v>154</v>
      </c>
      <c r="E557" s="223" t="s">
        <v>1</v>
      </c>
      <c r="F557" s="224" t="s">
        <v>250</v>
      </c>
      <c r="G557" s="222"/>
      <c r="H557" s="223" t="s">
        <v>1</v>
      </c>
      <c r="I557" s="225"/>
      <c r="J557" s="222"/>
      <c r="K557" s="222"/>
      <c r="L557" s="226"/>
      <c r="M557" s="227"/>
      <c r="N557" s="228"/>
      <c r="O557" s="228"/>
      <c r="P557" s="228"/>
      <c r="Q557" s="228"/>
      <c r="R557" s="228"/>
      <c r="S557" s="228"/>
      <c r="T557" s="229"/>
      <c r="AT557" s="230" t="s">
        <v>154</v>
      </c>
      <c r="AU557" s="230" t="s">
        <v>89</v>
      </c>
      <c r="AV557" s="15" t="s">
        <v>87</v>
      </c>
      <c r="AW557" s="15" t="s">
        <v>35</v>
      </c>
      <c r="AX557" s="15" t="s">
        <v>79</v>
      </c>
      <c r="AY557" s="230" t="s">
        <v>145</v>
      </c>
    </row>
    <row r="558" spans="2:51" s="15" customFormat="1">
      <c r="B558" s="221"/>
      <c r="C558" s="222"/>
      <c r="D558" s="200" t="s">
        <v>154</v>
      </c>
      <c r="E558" s="223" t="s">
        <v>1</v>
      </c>
      <c r="F558" s="224" t="s">
        <v>245</v>
      </c>
      <c r="G558" s="222"/>
      <c r="H558" s="223" t="s">
        <v>1</v>
      </c>
      <c r="I558" s="225"/>
      <c r="J558" s="222"/>
      <c r="K558" s="222"/>
      <c r="L558" s="226"/>
      <c r="M558" s="227"/>
      <c r="N558" s="228"/>
      <c r="O558" s="228"/>
      <c r="P558" s="228"/>
      <c r="Q558" s="228"/>
      <c r="R558" s="228"/>
      <c r="S558" s="228"/>
      <c r="T558" s="229"/>
      <c r="AT558" s="230" t="s">
        <v>154</v>
      </c>
      <c r="AU558" s="230" t="s">
        <v>89</v>
      </c>
      <c r="AV558" s="15" t="s">
        <v>87</v>
      </c>
      <c r="AW558" s="15" t="s">
        <v>35</v>
      </c>
      <c r="AX558" s="15" t="s">
        <v>79</v>
      </c>
      <c r="AY558" s="230" t="s">
        <v>145</v>
      </c>
    </row>
    <row r="559" spans="2:51" s="13" customFormat="1">
      <c r="B559" s="198"/>
      <c r="C559" s="199"/>
      <c r="D559" s="200" t="s">
        <v>154</v>
      </c>
      <c r="E559" s="201" t="s">
        <v>1</v>
      </c>
      <c r="F559" s="202" t="s">
        <v>251</v>
      </c>
      <c r="G559" s="199"/>
      <c r="H559" s="203">
        <v>147</v>
      </c>
      <c r="I559" s="204"/>
      <c r="J559" s="199"/>
      <c r="K559" s="199"/>
      <c r="L559" s="205"/>
      <c r="M559" s="206"/>
      <c r="N559" s="207"/>
      <c r="O559" s="207"/>
      <c r="P559" s="207"/>
      <c r="Q559" s="207"/>
      <c r="R559" s="207"/>
      <c r="S559" s="207"/>
      <c r="T559" s="208"/>
      <c r="AT559" s="209" t="s">
        <v>154</v>
      </c>
      <c r="AU559" s="209" t="s">
        <v>89</v>
      </c>
      <c r="AV559" s="13" t="s">
        <v>89</v>
      </c>
      <c r="AW559" s="13" t="s">
        <v>35</v>
      </c>
      <c r="AX559" s="13" t="s">
        <v>79</v>
      </c>
      <c r="AY559" s="209" t="s">
        <v>145</v>
      </c>
    </row>
    <row r="560" spans="2:51" s="13" customFormat="1">
      <c r="B560" s="198"/>
      <c r="C560" s="199"/>
      <c r="D560" s="200" t="s">
        <v>154</v>
      </c>
      <c r="E560" s="201" t="s">
        <v>1</v>
      </c>
      <c r="F560" s="202" t="s">
        <v>252</v>
      </c>
      <c r="G560" s="199"/>
      <c r="H560" s="203">
        <v>-22.68</v>
      </c>
      <c r="I560" s="204"/>
      <c r="J560" s="199"/>
      <c r="K560" s="199"/>
      <c r="L560" s="205"/>
      <c r="M560" s="206"/>
      <c r="N560" s="207"/>
      <c r="O560" s="207"/>
      <c r="P560" s="207"/>
      <c r="Q560" s="207"/>
      <c r="R560" s="207"/>
      <c r="S560" s="207"/>
      <c r="T560" s="208"/>
      <c r="AT560" s="209" t="s">
        <v>154</v>
      </c>
      <c r="AU560" s="209" t="s">
        <v>89</v>
      </c>
      <c r="AV560" s="13" t="s">
        <v>89</v>
      </c>
      <c r="AW560" s="13" t="s">
        <v>35</v>
      </c>
      <c r="AX560" s="13" t="s">
        <v>79</v>
      </c>
      <c r="AY560" s="209" t="s">
        <v>145</v>
      </c>
    </row>
    <row r="561" spans="1:65" s="13" customFormat="1">
      <c r="B561" s="198"/>
      <c r="C561" s="199"/>
      <c r="D561" s="200" t="s">
        <v>154</v>
      </c>
      <c r="E561" s="201" t="s">
        <v>1</v>
      </c>
      <c r="F561" s="202" t="s">
        <v>253</v>
      </c>
      <c r="G561" s="199"/>
      <c r="H561" s="203">
        <v>-2.16</v>
      </c>
      <c r="I561" s="204"/>
      <c r="J561" s="199"/>
      <c r="K561" s="199"/>
      <c r="L561" s="205"/>
      <c r="M561" s="206"/>
      <c r="N561" s="207"/>
      <c r="O561" s="207"/>
      <c r="P561" s="207"/>
      <c r="Q561" s="207"/>
      <c r="R561" s="207"/>
      <c r="S561" s="207"/>
      <c r="T561" s="208"/>
      <c r="AT561" s="209" t="s">
        <v>154</v>
      </c>
      <c r="AU561" s="209" t="s">
        <v>89</v>
      </c>
      <c r="AV561" s="13" t="s">
        <v>89</v>
      </c>
      <c r="AW561" s="13" t="s">
        <v>35</v>
      </c>
      <c r="AX561" s="13" t="s">
        <v>79</v>
      </c>
      <c r="AY561" s="209" t="s">
        <v>145</v>
      </c>
    </row>
    <row r="562" spans="1:65" s="15" customFormat="1">
      <c r="B562" s="221"/>
      <c r="C562" s="222"/>
      <c r="D562" s="200" t="s">
        <v>154</v>
      </c>
      <c r="E562" s="223" t="s">
        <v>1</v>
      </c>
      <c r="F562" s="224" t="s">
        <v>243</v>
      </c>
      <c r="G562" s="222"/>
      <c r="H562" s="223" t="s">
        <v>1</v>
      </c>
      <c r="I562" s="225"/>
      <c r="J562" s="222"/>
      <c r="K562" s="222"/>
      <c r="L562" s="226"/>
      <c r="M562" s="227"/>
      <c r="N562" s="228"/>
      <c r="O562" s="228"/>
      <c r="P562" s="228"/>
      <c r="Q562" s="228"/>
      <c r="R562" s="228"/>
      <c r="S562" s="228"/>
      <c r="T562" s="229"/>
      <c r="AT562" s="230" t="s">
        <v>154</v>
      </c>
      <c r="AU562" s="230" t="s">
        <v>89</v>
      </c>
      <c r="AV562" s="15" t="s">
        <v>87</v>
      </c>
      <c r="AW562" s="15" t="s">
        <v>35</v>
      </c>
      <c r="AX562" s="15" t="s">
        <v>79</v>
      </c>
      <c r="AY562" s="230" t="s">
        <v>145</v>
      </c>
    </row>
    <row r="563" spans="1:65" s="13" customFormat="1">
      <c r="B563" s="198"/>
      <c r="C563" s="199"/>
      <c r="D563" s="200" t="s">
        <v>154</v>
      </c>
      <c r="E563" s="201" t="s">
        <v>1</v>
      </c>
      <c r="F563" s="202" t="s">
        <v>254</v>
      </c>
      <c r="G563" s="199"/>
      <c r="H563" s="203">
        <v>11.5</v>
      </c>
      <c r="I563" s="204"/>
      <c r="J563" s="199"/>
      <c r="K563" s="199"/>
      <c r="L563" s="205"/>
      <c r="M563" s="206"/>
      <c r="N563" s="207"/>
      <c r="O563" s="207"/>
      <c r="P563" s="207"/>
      <c r="Q563" s="207"/>
      <c r="R563" s="207"/>
      <c r="S563" s="207"/>
      <c r="T563" s="208"/>
      <c r="AT563" s="209" t="s">
        <v>154</v>
      </c>
      <c r="AU563" s="209" t="s">
        <v>89</v>
      </c>
      <c r="AV563" s="13" t="s">
        <v>89</v>
      </c>
      <c r="AW563" s="13" t="s">
        <v>35</v>
      </c>
      <c r="AX563" s="13" t="s">
        <v>79</v>
      </c>
      <c r="AY563" s="209" t="s">
        <v>145</v>
      </c>
    </row>
    <row r="564" spans="1:65" s="15" customFormat="1">
      <c r="B564" s="221"/>
      <c r="C564" s="222"/>
      <c r="D564" s="200" t="s">
        <v>154</v>
      </c>
      <c r="E564" s="223" t="s">
        <v>1</v>
      </c>
      <c r="F564" s="224" t="s">
        <v>245</v>
      </c>
      <c r="G564" s="222"/>
      <c r="H564" s="223" t="s">
        <v>1</v>
      </c>
      <c r="I564" s="225"/>
      <c r="J564" s="222"/>
      <c r="K564" s="222"/>
      <c r="L564" s="226"/>
      <c r="M564" s="227"/>
      <c r="N564" s="228"/>
      <c r="O564" s="228"/>
      <c r="P564" s="228"/>
      <c r="Q564" s="228"/>
      <c r="R564" s="228"/>
      <c r="S564" s="228"/>
      <c r="T564" s="229"/>
      <c r="AT564" s="230" t="s">
        <v>154</v>
      </c>
      <c r="AU564" s="230" t="s">
        <v>89</v>
      </c>
      <c r="AV564" s="15" t="s">
        <v>87</v>
      </c>
      <c r="AW564" s="15" t="s">
        <v>35</v>
      </c>
      <c r="AX564" s="15" t="s">
        <v>79</v>
      </c>
      <c r="AY564" s="230" t="s">
        <v>145</v>
      </c>
    </row>
    <row r="565" spans="1:65" s="13" customFormat="1">
      <c r="B565" s="198"/>
      <c r="C565" s="199"/>
      <c r="D565" s="200" t="s">
        <v>154</v>
      </c>
      <c r="E565" s="201" t="s">
        <v>1</v>
      </c>
      <c r="F565" s="202" t="s">
        <v>255</v>
      </c>
      <c r="G565" s="199"/>
      <c r="H565" s="203">
        <v>48</v>
      </c>
      <c r="I565" s="204"/>
      <c r="J565" s="199"/>
      <c r="K565" s="199"/>
      <c r="L565" s="205"/>
      <c r="M565" s="206"/>
      <c r="N565" s="207"/>
      <c r="O565" s="207"/>
      <c r="P565" s="207"/>
      <c r="Q565" s="207"/>
      <c r="R565" s="207"/>
      <c r="S565" s="207"/>
      <c r="T565" s="208"/>
      <c r="AT565" s="209" t="s">
        <v>154</v>
      </c>
      <c r="AU565" s="209" t="s">
        <v>89</v>
      </c>
      <c r="AV565" s="13" t="s">
        <v>89</v>
      </c>
      <c r="AW565" s="13" t="s">
        <v>35</v>
      </c>
      <c r="AX565" s="13" t="s">
        <v>79</v>
      </c>
      <c r="AY565" s="209" t="s">
        <v>145</v>
      </c>
    </row>
    <row r="566" spans="1:65" s="15" customFormat="1">
      <c r="B566" s="221"/>
      <c r="C566" s="222"/>
      <c r="D566" s="200" t="s">
        <v>154</v>
      </c>
      <c r="E566" s="223" t="s">
        <v>1</v>
      </c>
      <c r="F566" s="224" t="s">
        <v>243</v>
      </c>
      <c r="G566" s="222"/>
      <c r="H566" s="223" t="s">
        <v>1</v>
      </c>
      <c r="I566" s="225"/>
      <c r="J566" s="222"/>
      <c r="K566" s="222"/>
      <c r="L566" s="226"/>
      <c r="M566" s="227"/>
      <c r="N566" s="228"/>
      <c r="O566" s="228"/>
      <c r="P566" s="228"/>
      <c r="Q566" s="228"/>
      <c r="R566" s="228"/>
      <c r="S566" s="228"/>
      <c r="T566" s="229"/>
      <c r="AT566" s="230" t="s">
        <v>154</v>
      </c>
      <c r="AU566" s="230" t="s">
        <v>89</v>
      </c>
      <c r="AV566" s="15" t="s">
        <v>87</v>
      </c>
      <c r="AW566" s="15" t="s">
        <v>35</v>
      </c>
      <c r="AX566" s="15" t="s">
        <v>79</v>
      </c>
      <c r="AY566" s="230" t="s">
        <v>145</v>
      </c>
    </row>
    <row r="567" spans="1:65" s="13" customFormat="1">
      <c r="B567" s="198"/>
      <c r="C567" s="199"/>
      <c r="D567" s="200" t="s">
        <v>154</v>
      </c>
      <c r="E567" s="201" t="s">
        <v>1</v>
      </c>
      <c r="F567" s="202" t="s">
        <v>256</v>
      </c>
      <c r="G567" s="199"/>
      <c r="H567" s="203">
        <v>4</v>
      </c>
      <c r="I567" s="204"/>
      <c r="J567" s="199"/>
      <c r="K567" s="199"/>
      <c r="L567" s="205"/>
      <c r="M567" s="206"/>
      <c r="N567" s="207"/>
      <c r="O567" s="207"/>
      <c r="P567" s="207"/>
      <c r="Q567" s="207"/>
      <c r="R567" s="207"/>
      <c r="S567" s="207"/>
      <c r="T567" s="208"/>
      <c r="AT567" s="209" t="s">
        <v>154</v>
      </c>
      <c r="AU567" s="209" t="s">
        <v>89</v>
      </c>
      <c r="AV567" s="13" t="s">
        <v>89</v>
      </c>
      <c r="AW567" s="13" t="s">
        <v>35</v>
      </c>
      <c r="AX567" s="13" t="s">
        <v>79</v>
      </c>
      <c r="AY567" s="209" t="s">
        <v>145</v>
      </c>
    </row>
    <row r="568" spans="1:65" s="15" customFormat="1">
      <c r="B568" s="221"/>
      <c r="C568" s="222"/>
      <c r="D568" s="200" t="s">
        <v>154</v>
      </c>
      <c r="E568" s="223" t="s">
        <v>1</v>
      </c>
      <c r="F568" s="224" t="s">
        <v>234</v>
      </c>
      <c r="G568" s="222"/>
      <c r="H568" s="223" t="s">
        <v>1</v>
      </c>
      <c r="I568" s="225"/>
      <c r="J568" s="222"/>
      <c r="K568" s="222"/>
      <c r="L568" s="226"/>
      <c r="M568" s="227"/>
      <c r="N568" s="228"/>
      <c r="O568" s="228"/>
      <c r="P568" s="228"/>
      <c r="Q568" s="228"/>
      <c r="R568" s="228"/>
      <c r="S568" s="228"/>
      <c r="T568" s="229"/>
      <c r="AT568" s="230" t="s">
        <v>154</v>
      </c>
      <c r="AU568" s="230" t="s">
        <v>89</v>
      </c>
      <c r="AV568" s="15" t="s">
        <v>87</v>
      </c>
      <c r="AW568" s="15" t="s">
        <v>35</v>
      </c>
      <c r="AX568" s="15" t="s">
        <v>79</v>
      </c>
      <c r="AY568" s="230" t="s">
        <v>145</v>
      </c>
    </row>
    <row r="569" spans="1:65" s="15" customFormat="1">
      <c r="B569" s="221"/>
      <c r="C569" s="222"/>
      <c r="D569" s="200" t="s">
        <v>154</v>
      </c>
      <c r="E569" s="223" t="s">
        <v>1</v>
      </c>
      <c r="F569" s="224" t="s">
        <v>267</v>
      </c>
      <c r="G569" s="222"/>
      <c r="H569" s="223" t="s">
        <v>1</v>
      </c>
      <c r="I569" s="225"/>
      <c r="J569" s="222"/>
      <c r="K569" s="222"/>
      <c r="L569" s="226"/>
      <c r="M569" s="227"/>
      <c r="N569" s="228"/>
      <c r="O569" s="228"/>
      <c r="P569" s="228"/>
      <c r="Q569" s="228"/>
      <c r="R569" s="228"/>
      <c r="S569" s="228"/>
      <c r="T569" s="229"/>
      <c r="AT569" s="230" t="s">
        <v>154</v>
      </c>
      <c r="AU569" s="230" t="s">
        <v>89</v>
      </c>
      <c r="AV569" s="15" t="s">
        <v>87</v>
      </c>
      <c r="AW569" s="15" t="s">
        <v>35</v>
      </c>
      <c r="AX569" s="15" t="s">
        <v>79</v>
      </c>
      <c r="AY569" s="230" t="s">
        <v>145</v>
      </c>
    </row>
    <row r="570" spans="1:65" s="13" customFormat="1">
      <c r="B570" s="198"/>
      <c r="C570" s="199"/>
      <c r="D570" s="200" t="s">
        <v>154</v>
      </c>
      <c r="E570" s="201" t="s">
        <v>1</v>
      </c>
      <c r="F570" s="202" t="s">
        <v>236</v>
      </c>
      <c r="G570" s="199"/>
      <c r="H570" s="203">
        <v>15</v>
      </c>
      <c r="I570" s="204"/>
      <c r="J570" s="199"/>
      <c r="K570" s="199"/>
      <c r="L570" s="205"/>
      <c r="M570" s="206"/>
      <c r="N570" s="207"/>
      <c r="O570" s="207"/>
      <c r="P570" s="207"/>
      <c r="Q570" s="207"/>
      <c r="R570" s="207"/>
      <c r="S570" s="207"/>
      <c r="T570" s="208"/>
      <c r="AT570" s="209" t="s">
        <v>154</v>
      </c>
      <c r="AU570" s="209" t="s">
        <v>89</v>
      </c>
      <c r="AV570" s="13" t="s">
        <v>89</v>
      </c>
      <c r="AW570" s="13" t="s">
        <v>35</v>
      </c>
      <c r="AX570" s="13" t="s">
        <v>79</v>
      </c>
      <c r="AY570" s="209" t="s">
        <v>145</v>
      </c>
    </row>
    <row r="571" spans="1:65" s="13" customFormat="1">
      <c r="B571" s="198"/>
      <c r="C571" s="199"/>
      <c r="D571" s="200" t="s">
        <v>154</v>
      </c>
      <c r="E571" s="201" t="s">
        <v>1</v>
      </c>
      <c r="F571" s="202" t="s">
        <v>237</v>
      </c>
      <c r="G571" s="199"/>
      <c r="H571" s="203">
        <v>-1.6</v>
      </c>
      <c r="I571" s="204"/>
      <c r="J571" s="199"/>
      <c r="K571" s="199"/>
      <c r="L571" s="205"/>
      <c r="M571" s="206"/>
      <c r="N571" s="207"/>
      <c r="O571" s="207"/>
      <c r="P571" s="207"/>
      <c r="Q571" s="207"/>
      <c r="R571" s="207"/>
      <c r="S571" s="207"/>
      <c r="T571" s="208"/>
      <c r="AT571" s="209" t="s">
        <v>154</v>
      </c>
      <c r="AU571" s="209" t="s">
        <v>89</v>
      </c>
      <c r="AV571" s="13" t="s">
        <v>89</v>
      </c>
      <c r="AW571" s="13" t="s">
        <v>35</v>
      </c>
      <c r="AX571" s="13" t="s">
        <v>79</v>
      </c>
      <c r="AY571" s="209" t="s">
        <v>145</v>
      </c>
    </row>
    <row r="572" spans="1:65" s="13" customFormat="1">
      <c r="B572" s="198"/>
      <c r="C572" s="199"/>
      <c r="D572" s="200" t="s">
        <v>154</v>
      </c>
      <c r="E572" s="201" t="s">
        <v>1</v>
      </c>
      <c r="F572" s="202" t="s">
        <v>238</v>
      </c>
      <c r="G572" s="199"/>
      <c r="H572" s="203">
        <v>10.5</v>
      </c>
      <c r="I572" s="204"/>
      <c r="J572" s="199"/>
      <c r="K572" s="199"/>
      <c r="L572" s="205"/>
      <c r="M572" s="206"/>
      <c r="N572" s="207"/>
      <c r="O572" s="207"/>
      <c r="P572" s="207"/>
      <c r="Q572" s="207"/>
      <c r="R572" s="207"/>
      <c r="S572" s="207"/>
      <c r="T572" s="208"/>
      <c r="AT572" s="209" t="s">
        <v>154</v>
      </c>
      <c r="AU572" s="209" t="s">
        <v>89</v>
      </c>
      <c r="AV572" s="13" t="s">
        <v>89</v>
      </c>
      <c r="AW572" s="13" t="s">
        <v>35</v>
      </c>
      <c r="AX572" s="13" t="s">
        <v>79</v>
      </c>
      <c r="AY572" s="209" t="s">
        <v>145</v>
      </c>
    </row>
    <row r="573" spans="1:65" s="14" customFormat="1">
      <c r="B573" s="210"/>
      <c r="C573" s="211"/>
      <c r="D573" s="200" t="s">
        <v>154</v>
      </c>
      <c r="E573" s="212" t="s">
        <v>1</v>
      </c>
      <c r="F573" s="213" t="s">
        <v>156</v>
      </c>
      <c r="G573" s="211"/>
      <c r="H573" s="214">
        <v>596.46199999999999</v>
      </c>
      <c r="I573" s="215"/>
      <c r="J573" s="211"/>
      <c r="K573" s="211"/>
      <c r="L573" s="216"/>
      <c r="M573" s="217"/>
      <c r="N573" s="218"/>
      <c r="O573" s="218"/>
      <c r="P573" s="218"/>
      <c r="Q573" s="218"/>
      <c r="R573" s="218"/>
      <c r="S573" s="218"/>
      <c r="T573" s="219"/>
      <c r="AT573" s="220" t="s">
        <v>154</v>
      </c>
      <c r="AU573" s="220" t="s">
        <v>89</v>
      </c>
      <c r="AV573" s="14" t="s">
        <v>152</v>
      </c>
      <c r="AW573" s="14" t="s">
        <v>35</v>
      </c>
      <c r="AX573" s="14" t="s">
        <v>87</v>
      </c>
      <c r="AY573" s="220" t="s">
        <v>145</v>
      </c>
    </row>
    <row r="574" spans="1:65" s="2" customFormat="1" ht="33" customHeight="1">
      <c r="A574" s="33"/>
      <c r="B574" s="34"/>
      <c r="C574" s="185" t="s">
        <v>432</v>
      </c>
      <c r="D574" s="185" t="s">
        <v>147</v>
      </c>
      <c r="E574" s="186" t="s">
        <v>433</v>
      </c>
      <c r="F574" s="187" t="s">
        <v>434</v>
      </c>
      <c r="G574" s="188" t="s">
        <v>150</v>
      </c>
      <c r="H574" s="189">
        <v>56.6</v>
      </c>
      <c r="I574" s="190"/>
      <c r="J574" s="191">
        <f>ROUND(I574*H574,2)</f>
        <v>0</v>
      </c>
      <c r="K574" s="187" t="s">
        <v>151</v>
      </c>
      <c r="L574" s="38"/>
      <c r="M574" s="192" t="s">
        <v>1</v>
      </c>
      <c r="N574" s="193" t="s">
        <v>44</v>
      </c>
      <c r="O574" s="70"/>
      <c r="P574" s="194">
        <f>O574*H574</f>
        <v>0</v>
      </c>
      <c r="Q574" s="194">
        <v>3.8E-3</v>
      </c>
      <c r="R574" s="194">
        <f>Q574*H574</f>
        <v>0.21507999999999999</v>
      </c>
      <c r="S574" s="194">
        <v>0</v>
      </c>
      <c r="T574" s="195">
        <f>S574*H574</f>
        <v>0</v>
      </c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R574" s="196" t="s">
        <v>152</v>
      </c>
      <c r="AT574" s="196" t="s">
        <v>147</v>
      </c>
      <c r="AU574" s="196" t="s">
        <v>89</v>
      </c>
      <c r="AY574" s="17" t="s">
        <v>145</v>
      </c>
      <c r="BE574" s="197">
        <f>IF(N574="základní",J574,0)</f>
        <v>0</v>
      </c>
      <c r="BF574" s="197">
        <f>IF(N574="snížená",J574,0)</f>
        <v>0</v>
      </c>
      <c r="BG574" s="197">
        <f>IF(N574="zákl. přenesená",J574,0)</f>
        <v>0</v>
      </c>
      <c r="BH574" s="197">
        <f>IF(N574="sníž. přenesená",J574,0)</f>
        <v>0</v>
      </c>
      <c r="BI574" s="197">
        <f>IF(N574="nulová",J574,0)</f>
        <v>0</v>
      </c>
      <c r="BJ574" s="17" t="s">
        <v>87</v>
      </c>
      <c r="BK574" s="197">
        <f>ROUND(I574*H574,2)</f>
        <v>0</v>
      </c>
      <c r="BL574" s="17" t="s">
        <v>152</v>
      </c>
      <c r="BM574" s="196" t="s">
        <v>435</v>
      </c>
    </row>
    <row r="575" spans="1:65" s="15" customFormat="1">
      <c r="B575" s="221"/>
      <c r="C575" s="222"/>
      <c r="D575" s="200" t="s">
        <v>154</v>
      </c>
      <c r="E575" s="223" t="s">
        <v>1</v>
      </c>
      <c r="F575" s="224" t="s">
        <v>234</v>
      </c>
      <c r="G575" s="222"/>
      <c r="H575" s="223" t="s">
        <v>1</v>
      </c>
      <c r="I575" s="225"/>
      <c r="J575" s="222"/>
      <c r="K575" s="222"/>
      <c r="L575" s="226"/>
      <c r="M575" s="227"/>
      <c r="N575" s="228"/>
      <c r="O575" s="228"/>
      <c r="P575" s="228"/>
      <c r="Q575" s="228"/>
      <c r="R575" s="228"/>
      <c r="S575" s="228"/>
      <c r="T575" s="229"/>
      <c r="AT575" s="230" t="s">
        <v>154</v>
      </c>
      <c r="AU575" s="230" t="s">
        <v>89</v>
      </c>
      <c r="AV575" s="15" t="s">
        <v>87</v>
      </c>
      <c r="AW575" s="15" t="s">
        <v>35</v>
      </c>
      <c r="AX575" s="15" t="s">
        <v>79</v>
      </c>
      <c r="AY575" s="230" t="s">
        <v>145</v>
      </c>
    </row>
    <row r="576" spans="1:65" s="15" customFormat="1">
      <c r="B576" s="221"/>
      <c r="C576" s="222"/>
      <c r="D576" s="200" t="s">
        <v>154</v>
      </c>
      <c r="E576" s="223" t="s">
        <v>1</v>
      </c>
      <c r="F576" s="224" t="s">
        <v>261</v>
      </c>
      <c r="G576" s="222"/>
      <c r="H576" s="223" t="s">
        <v>1</v>
      </c>
      <c r="I576" s="225"/>
      <c r="J576" s="222"/>
      <c r="K576" s="222"/>
      <c r="L576" s="226"/>
      <c r="M576" s="227"/>
      <c r="N576" s="228"/>
      <c r="O576" s="228"/>
      <c r="P576" s="228"/>
      <c r="Q576" s="228"/>
      <c r="R576" s="228"/>
      <c r="S576" s="228"/>
      <c r="T576" s="229"/>
      <c r="AT576" s="230" t="s">
        <v>154</v>
      </c>
      <c r="AU576" s="230" t="s">
        <v>89</v>
      </c>
      <c r="AV576" s="15" t="s">
        <v>87</v>
      </c>
      <c r="AW576" s="15" t="s">
        <v>35</v>
      </c>
      <c r="AX576" s="15" t="s">
        <v>79</v>
      </c>
      <c r="AY576" s="230" t="s">
        <v>145</v>
      </c>
    </row>
    <row r="577" spans="1:65" s="13" customFormat="1">
      <c r="B577" s="198"/>
      <c r="C577" s="199"/>
      <c r="D577" s="200" t="s">
        <v>154</v>
      </c>
      <c r="E577" s="201" t="s">
        <v>1</v>
      </c>
      <c r="F577" s="202" t="s">
        <v>262</v>
      </c>
      <c r="G577" s="199"/>
      <c r="H577" s="203">
        <v>5</v>
      </c>
      <c r="I577" s="204"/>
      <c r="J577" s="199"/>
      <c r="K577" s="199"/>
      <c r="L577" s="205"/>
      <c r="M577" s="206"/>
      <c r="N577" s="207"/>
      <c r="O577" s="207"/>
      <c r="P577" s="207"/>
      <c r="Q577" s="207"/>
      <c r="R577" s="207"/>
      <c r="S577" s="207"/>
      <c r="T577" s="208"/>
      <c r="AT577" s="209" t="s">
        <v>154</v>
      </c>
      <c r="AU577" s="209" t="s">
        <v>89</v>
      </c>
      <c r="AV577" s="13" t="s">
        <v>89</v>
      </c>
      <c r="AW577" s="13" t="s">
        <v>35</v>
      </c>
      <c r="AX577" s="13" t="s">
        <v>79</v>
      </c>
      <c r="AY577" s="209" t="s">
        <v>145</v>
      </c>
    </row>
    <row r="578" spans="1:65" s="15" customFormat="1">
      <c r="B578" s="221"/>
      <c r="C578" s="222"/>
      <c r="D578" s="200" t="s">
        <v>154</v>
      </c>
      <c r="E578" s="223" t="s">
        <v>1</v>
      </c>
      <c r="F578" s="224" t="s">
        <v>225</v>
      </c>
      <c r="G578" s="222"/>
      <c r="H578" s="223" t="s">
        <v>1</v>
      </c>
      <c r="I578" s="225"/>
      <c r="J578" s="222"/>
      <c r="K578" s="222"/>
      <c r="L578" s="226"/>
      <c r="M578" s="227"/>
      <c r="N578" s="228"/>
      <c r="O578" s="228"/>
      <c r="P578" s="228"/>
      <c r="Q578" s="228"/>
      <c r="R578" s="228"/>
      <c r="S578" s="228"/>
      <c r="T578" s="229"/>
      <c r="AT578" s="230" t="s">
        <v>154</v>
      </c>
      <c r="AU578" s="230" t="s">
        <v>89</v>
      </c>
      <c r="AV578" s="15" t="s">
        <v>87</v>
      </c>
      <c r="AW578" s="15" t="s">
        <v>35</v>
      </c>
      <c r="AX578" s="15" t="s">
        <v>79</v>
      </c>
      <c r="AY578" s="230" t="s">
        <v>145</v>
      </c>
    </row>
    <row r="579" spans="1:65" s="15" customFormat="1">
      <c r="B579" s="221"/>
      <c r="C579" s="222"/>
      <c r="D579" s="200" t="s">
        <v>154</v>
      </c>
      <c r="E579" s="223" t="s">
        <v>1</v>
      </c>
      <c r="F579" s="224" t="s">
        <v>243</v>
      </c>
      <c r="G579" s="222"/>
      <c r="H579" s="223" t="s">
        <v>1</v>
      </c>
      <c r="I579" s="225"/>
      <c r="J579" s="222"/>
      <c r="K579" s="222"/>
      <c r="L579" s="226"/>
      <c r="M579" s="227"/>
      <c r="N579" s="228"/>
      <c r="O579" s="228"/>
      <c r="P579" s="228"/>
      <c r="Q579" s="228"/>
      <c r="R579" s="228"/>
      <c r="S579" s="228"/>
      <c r="T579" s="229"/>
      <c r="AT579" s="230" t="s">
        <v>154</v>
      </c>
      <c r="AU579" s="230" t="s">
        <v>89</v>
      </c>
      <c r="AV579" s="15" t="s">
        <v>87</v>
      </c>
      <c r="AW579" s="15" t="s">
        <v>35</v>
      </c>
      <c r="AX579" s="15" t="s">
        <v>79</v>
      </c>
      <c r="AY579" s="230" t="s">
        <v>145</v>
      </c>
    </row>
    <row r="580" spans="1:65" s="13" customFormat="1">
      <c r="B580" s="198"/>
      <c r="C580" s="199"/>
      <c r="D580" s="200" t="s">
        <v>154</v>
      </c>
      <c r="E580" s="201" t="s">
        <v>1</v>
      </c>
      <c r="F580" s="202" t="s">
        <v>244</v>
      </c>
      <c r="G580" s="199"/>
      <c r="H580" s="203">
        <v>13.1</v>
      </c>
      <c r="I580" s="204"/>
      <c r="J580" s="199"/>
      <c r="K580" s="199"/>
      <c r="L580" s="205"/>
      <c r="M580" s="206"/>
      <c r="N580" s="207"/>
      <c r="O580" s="207"/>
      <c r="P580" s="207"/>
      <c r="Q580" s="207"/>
      <c r="R580" s="207"/>
      <c r="S580" s="207"/>
      <c r="T580" s="208"/>
      <c r="AT580" s="209" t="s">
        <v>154</v>
      </c>
      <c r="AU580" s="209" t="s">
        <v>89</v>
      </c>
      <c r="AV580" s="13" t="s">
        <v>89</v>
      </c>
      <c r="AW580" s="13" t="s">
        <v>35</v>
      </c>
      <c r="AX580" s="13" t="s">
        <v>79</v>
      </c>
      <c r="AY580" s="209" t="s">
        <v>145</v>
      </c>
    </row>
    <row r="581" spans="1:65" s="15" customFormat="1">
      <c r="B581" s="221"/>
      <c r="C581" s="222"/>
      <c r="D581" s="200" t="s">
        <v>154</v>
      </c>
      <c r="E581" s="223" t="s">
        <v>1</v>
      </c>
      <c r="F581" s="224" t="s">
        <v>243</v>
      </c>
      <c r="G581" s="222"/>
      <c r="H581" s="223" t="s">
        <v>1</v>
      </c>
      <c r="I581" s="225"/>
      <c r="J581" s="222"/>
      <c r="K581" s="222"/>
      <c r="L581" s="226"/>
      <c r="M581" s="227"/>
      <c r="N581" s="228"/>
      <c r="O581" s="228"/>
      <c r="P581" s="228"/>
      <c r="Q581" s="228"/>
      <c r="R581" s="228"/>
      <c r="S581" s="228"/>
      <c r="T581" s="229"/>
      <c r="AT581" s="230" t="s">
        <v>154</v>
      </c>
      <c r="AU581" s="230" t="s">
        <v>89</v>
      </c>
      <c r="AV581" s="15" t="s">
        <v>87</v>
      </c>
      <c r="AW581" s="15" t="s">
        <v>35</v>
      </c>
      <c r="AX581" s="15" t="s">
        <v>79</v>
      </c>
      <c r="AY581" s="230" t="s">
        <v>145</v>
      </c>
    </row>
    <row r="582" spans="1:65" s="13" customFormat="1">
      <c r="B582" s="198"/>
      <c r="C582" s="199"/>
      <c r="D582" s="200" t="s">
        <v>154</v>
      </c>
      <c r="E582" s="201" t="s">
        <v>1</v>
      </c>
      <c r="F582" s="202" t="s">
        <v>249</v>
      </c>
      <c r="G582" s="199"/>
      <c r="H582" s="203">
        <v>23</v>
      </c>
      <c r="I582" s="204"/>
      <c r="J582" s="199"/>
      <c r="K582" s="199"/>
      <c r="L582" s="205"/>
      <c r="M582" s="206"/>
      <c r="N582" s="207"/>
      <c r="O582" s="207"/>
      <c r="P582" s="207"/>
      <c r="Q582" s="207"/>
      <c r="R582" s="207"/>
      <c r="S582" s="207"/>
      <c r="T582" s="208"/>
      <c r="AT582" s="209" t="s">
        <v>154</v>
      </c>
      <c r="AU582" s="209" t="s">
        <v>89</v>
      </c>
      <c r="AV582" s="13" t="s">
        <v>89</v>
      </c>
      <c r="AW582" s="13" t="s">
        <v>35</v>
      </c>
      <c r="AX582" s="13" t="s">
        <v>79</v>
      </c>
      <c r="AY582" s="209" t="s">
        <v>145</v>
      </c>
    </row>
    <row r="583" spans="1:65" s="15" customFormat="1">
      <c r="B583" s="221"/>
      <c r="C583" s="222"/>
      <c r="D583" s="200" t="s">
        <v>154</v>
      </c>
      <c r="E583" s="223" t="s">
        <v>1</v>
      </c>
      <c r="F583" s="224" t="s">
        <v>250</v>
      </c>
      <c r="G583" s="222"/>
      <c r="H583" s="223" t="s">
        <v>1</v>
      </c>
      <c r="I583" s="225"/>
      <c r="J583" s="222"/>
      <c r="K583" s="222"/>
      <c r="L583" s="226"/>
      <c r="M583" s="227"/>
      <c r="N583" s="228"/>
      <c r="O583" s="228"/>
      <c r="P583" s="228"/>
      <c r="Q583" s="228"/>
      <c r="R583" s="228"/>
      <c r="S583" s="228"/>
      <c r="T583" s="229"/>
      <c r="AT583" s="230" t="s">
        <v>154</v>
      </c>
      <c r="AU583" s="230" t="s">
        <v>89</v>
      </c>
      <c r="AV583" s="15" t="s">
        <v>87</v>
      </c>
      <c r="AW583" s="15" t="s">
        <v>35</v>
      </c>
      <c r="AX583" s="15" t="s">
        <v>79</v>
      </c>
      <c r="AY583" s="230" t="s">
        <v>145</v>
      </c>
    </row>
    <row r="584" spans="1:65" s="15" customFormat="1">
      <c r="B584" s="221"/>
      <c r="C584" s="222"/>
      <c r="D584" s="200" t="s">
        <v>154</v>
      </c>
      <c r="E584" s="223" t="s">
        <v>1</v>
      </c>
      <c r="F584" s="224" t="s">
        <v>243</v>
      </c>
      <c r="G584" s="222"/>
      <c r="H584" s="223" t="s">
        <v>1</v>
      </c>
      <c r="I584" s="225"/>
      <c r="J584" s="222"/>
      <c r="K584" s="222"/>
      <c r="L584" s="226"/>
      <c r="M584" s="227"/>
      <c r="N584" s="228"/>
      <c r="O584" s="228"/>
      <c r="P584" s="228"/>
      <c r="Q584" s="228"/>
      <c r="R584" s="228"/>
      <c r="S584" s="228"/>
      <c r="T584" s="229"/>
      <c r="AT584" s="230" t="s">
        <v>154</v>
      </c>
      <c r="AU584" s="230" t="s">
        <v>89</v>
      </c>
      <c r="AV584" s="15" t="s">
        <v>87</v>
      </c>
      <c r="AW584" s="15" t="s">
        <v>35</v>
      </c>
      <c r="AX584" s="15" t="s">
        <v>79</v>
      </c>
      <c r="AY584" s="230" t="s">
        <v>145</v>
      </c>
    </row>
    <row r="585" spans="1:65" s="13" customFormat="1">
      <c r="B585" s="198"/>
      <c r="C585" s="199"/>
      <c r="D585" s="200" t="s">
        <v>154</v>
      </c>
      <c r="E585" s="201" t="s">
        <v>1</v>
      </c>
      <c r="F585" s="202" t="s">
        <v>254</v>
      </c>
      <c r="G585" s="199"/>
      <c r="H585" s="203">
        <v>11.5</v>
      </c>
      <c r="I585" s="204"/>
      <c r="J585" s="199"/>
      <c r="K585" s="199"/>
      <c r="L585" s="205"/>
      <c r="M585" s="206"/>
      <c r="N585" s="207"/>
      <c r="O585" s="207"/>
      <c r="P585" s="207"/>
      <c r="Q585" s="207"/>
      <c r="R585" s="207"/>
      <c r="S585" s="207"/>
      <c r="T585" s="208"/>
      <c r="AT585" s="209" t="s">
        <v>154</v>
      </c>
      <c r="AU585" s="209" t="s">
        <v>89</v>
      </c>
      <c r="AV585" s="13" t="s">
        <v>89</v>
      </c>
      <c r="AW585" s="13" t="s">
        <v>35</v>
      </c>
      <c r="AX585" s="13" t="s">
        <v>79</v>
      </c>
      <c r="AY585" s="209" t="s">
        <v>145</v>
      </c>
    </row>
    <row r="586" spans="1:65" s="15" customFormat="1">
      <c r="B586" s="221"/>
      <c r="C586" s="222"/>
      <c r="D586" s="200" t="s">
        <v>154</v>
      </c>
      <c r="E586" s="223" t="s">
        <v>1</v>
      </c>
      <c r="F586" s="224" t="s">
        <v>243</v>
      </c>
      <c r="G586" s="222"/>
      <c r="H586" s="223" t="s">
        <v>1</v>
      </c>
      <c r="I586" s="225"/>
      <c r="J586" s="222"/>
      <c r="K586" s="222"/>
      <c r="L586" s="226"/>
      <c r="M586" s="227"/>
      <c r="N586" s="228"/>
      <c r="O586" s="228"/>
      <c r="P586" s="228"/>
      <c r="Q586" s="228"/>
      <c r="R586" s="228"/>
      <c r="S586" s="228"/>
      <c r="T586" s="229"/>
      <c r="AT586" s="230" t="s">
        <v>154</v>
      </c>
      <c r="AU586" s="230" t="s">
        <v>89</v>
      </c>
      <c r="AV586" s="15" t="s">
        <v>87</v>
      </c>
      <c r="AW586" s="15" t="s">
        <v>35</v>
      </c>
      <c r="AX586" s="15" t="s">
        <v>79</v>
      </c>
      <c r="AY586" s="230" t="s">
        <v>145</v>
      </c>
    </row>
    <row r="587" spans="1:65" s="13" customFormat="1">
      <c r="B587" s="198"/>
      <c r="C587" s="199"/>
      <c r="D587" s="200" t="s">
        <v>154</v>
      </c>
      <c r="E587" s="201" t="s">
        <v>1</v>
      </c>
      <c r="F587" s="202" t="s">
        <v>256</v>
      </c>
      <c r="G587" s="199"/>
      <c r="H587" s="203">
        <v>4</v>
      </c>
      <c r="I587" s="204"/>
      <c r="J587" s="199"/>
      <c r="K587" s="199"/>
      <c r="L587" s="205"/>
      <c r="M587" s="206"/>
      <c r="N587" s="207"/>
      <c r="O587" s="207"/>
      <c r="P587" s="207"/>
      <c r="Q587" s="207"/>
      <c r="R587" s="207"/>
      <c r="S587" s="207"/>
      <c r="T587" s="208"/>
      <c r="AT587" s="209" t="s">
        <v>154</v>
      </c>
      <c r="AU587" s="209" t="s">
        <v>89</v>
      </c>
      <c r="AV587" s="13" t="s">
        <v>89</v>
      </c>
      <c r="AW587" s="13" t="s">
        <v>35</v>
      </c>
      <c r="AX587" s="13" t="s">
        <v>79</v>
      </c>
      <c r="AY587" s="209" t="s">
        <v>145</v>
      </c>
    </row>
    <row r="588" spans="1:65" s="14" customFormat="1">
      <c r="B588" s="210"/>
      <c r="C588" s="211"/>
      <c r="D588" s="200" t="s">
        <v>154</v>
      </c>
      <c r="E588" s="212" t="s">
        <v>1</v>
      </c>
      <c r="F588" s="213" t="s">
        <v>156</v>
      </c>
      <c r="G588" s="211"/>
      <c r="H588" s="214">
        <v>56.6</v>
      </c>
      <c r="I588" s="215"/>
      <c r="J588" s="211"/>
      <c r="K588" s="211"/>
      <c r="L588" s="216"/>
      <c r="M588" s="217"/>
      <c r="N588" s="218"/>
      <c r="O588" s="218"/>
      <c r="P588" s="218"/>
      <c r="Q588" s="218"/>
      <c r="R588" s="218"/>
      <c r="S588" s="218"/>
      <c r="T588" s="219"/>
      <c r="AT588" s="220" t="s">
        <v>154</v>
      </c>
      <c r="AU588" s="220" t="s">
        <v>89</v>
      </c>
      <c r="AV588" s="14" t="s">
        <v>152</v>
      </c>
      <c r="AW588" s="14" t="s">
        <v>35</v>
      </c>
      <c r="AX588" s="14" t="s">
        <v>87</v>
      </c>
      <c r="AY588" s="220" t="s">
        <v>145</v>
      </c>
    </row>
    <row r="589" spans="1:65" s="2" customFormat="1" ht="37.9" customHeight="1">
      <c r="A589" s="33"/>
      <c r="B589" s="34"/>
      <c r="C589" s="185" t="s">
        <v>436</v>
      </c>
      <c r="D589" s="185" t="s">
        <v>147</v>
      </c>
      <c r="E589" s="186" t="s">
        <v>437</v>
      </c>
      <c r="F589" s="187" t="s">
        <v>438</v>
      </c>
      <c r="G589" s="188" t="s">
        <v>150</v>
      </c>
      <c r="H589" s="189">
        <v>1273.874</v>
      </c>
      <c r="I589" s="190"/>
      <c r="J589" s="191">
        <f>ROUND(I589*H589,2)</f>
        <v>0</v>
      </c>
      <c r="K589" s="187" t="s">
        <v>151</v>
      </c>
      <c r="L589" s="38"/>
      <c r="M589" s="192" t="s">
        <v>1</v>
      </c>
      <c r="N589" s="193" t="s">
        <v>44</v>
      </c>
      <c r="O589" s="70"/>
      <c r="P589" s="194">
        <f>O589*H589</f>
        <v>0</v>
      </c>
      <c r="Q589" s="194">
        <v>2.8500000000000001E-3</v>
      </c>
      <c r="R589" s="194">
        <f>Q589*H589</f>
        <v>3.6305409000000002</v>
      </c>
      <c r="S589" s="194">
        <v>0</v>
      </c>
      <c r="T589" s="195">
        <f>S589*H589</f>
        <v>0</v>
      </c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R589" s="196" t="s">
        <v>152</v>
      </c>
      <c r="AT589" s="196" t="s">
        <v>147</v>
      </c>
      <c r="AU589" s="196" t="s">
        <v>89</v>
      </c>
      <c r="AY589" s="17" t="s">
        <v>145</v>
      </c>
      <c r="BE589" s="197">
        <f>IF(N589="základní",J589,0)</f>
        <v>0</v>
      </c>
      <c r="BF589" s="197">
        <f>IF(N589="snížená",J589,0)</f>
        <v>0</v>
      </c>
      <c r="BG589" s="197">
        <f>IF(N589="zákl. přenesená",J589,0)</f>
        <v>0</v>
      </c>
      <c r="BH589" s="197">
        <f>IF(N589="sníž. přenesená",J589,0)</f>
        <v>0</v>
      </c>
      <c r="BI589" s="197">
        <f>IF(N589="nulová",J589,0)</f>
        <v>0</v>
      </c>
      <c r="BJ589" s="17" t="s">
        <v>87</v>
      </c>
      <c r="BK589" s="197">
        <f>ROUND(I589*H589,2)</f>
        <v>0</v>
      </c>
      <c r="BL589" s="17" t="s">
        <v>152</v>
      </c>
      <c r="BM589" s="196" t="s">
        <v>439</v>
      </c>
    </row>
    <row r="590" spans="1:65" s="15" customFormat="1">
      <c r="B590" s="221"/>
      <c r="C590" s="222"/>
      <c r="D590" s="200" t="s">
        <v>154</v>
      </c>
      <c r="E590" s="223" t="s">
        <v>1</v>
      </c>
      <c r="F590" s="224" t="s">
        <v>217</v>
      </c>
      <c r="G590" s="222"/>
      <c r="H590" s="223" t="s">
        <v>1</v>
      </c>
      <c r="I590" s="225"/>
      <c r="J590" s="222"/>
      <c r="K590" s="222"/>
      <c r="L590" s="226"/>
      <c r="M590" s="227"/>
      <c r="N590" s="228"/>
      <c r="O590" s="228"/>
      <c r="P590" s="228"/>
      <c r="Q590" s="228"/>
      <c r="R590" s="228"/>
      <c r="S590" s="228"/>
      <c r="T590" s="229"/>
      <c r="AT590" s="230" t="s">
        <v>154</v>
      </c>
      <c r="AU590" s="230" t="s">
        <v>89</v>
      </c>
      <c r="AV590" s="15" t="s">
        <v>87</v>
      </c>
      <c r="AW590" s="15" t="s">
        <v>35</v>
      </c>
      <c r="AX590" s="15" t="s">
        <v>79</v>
      </c>
      <c r="AY590" s="230" t="s">
        <v>145</v>
      </c>
    </row>
    <row r="591" spans="1:65" s="15" customFormat="1">
      <c r="B591" s="221"/>
      <c r="C591" s="222"/>
      <c r="D591" s="200" t="s">
        <v>154</v>
      </c>
      <c r="E591" s="223" t="s">
        <v>1</v>
      </c>
      <c r="F591" s="224" t="s">
        <v>218</v>
      </c>
      <c r="G591" s="222"/>
      <c r="H591" s="223" t="s">
        <v>1</v>
      </c>
      <c r="I591" s="225"/>
      <c r="J591" s="222"/>
      <c r="K591" s="222"/>
      <c r="L591" s="226"/>
      <c r="M591" s="227"/>
      <c r="N591" s="228"/>
      <c r="O591" s="228"/>
      <c r="P591" s="228"/>
      <c r="Q591" s="228"/>
      <c r="R591" s="228"/>
      <c r="S591" s="228"/>
      <c r="T591" s="229"/>
      <c r="AT591" s="230" t="s">
        <v>154</v>
      </c>
      <c r="AU591" s="230" t="s">
        <v>89</v>
      </c>
      <c r="AV591" s="15" t="s">
        <v>87</v>
      </c>
      <c r="AW591" s="15" t="s">
        <v>35</v>
      </c>
      <c r="AX591" s="15" t="s">
        <v>79</v>
      </c>
      <c r="AY591" s="230" t="s">
        <v>145</v>
      </c>
    </row>
    <row r="592" spans="1:65" s="13" customFormat="1">
      <c r="B592" s="198"/>
      <c r="C592" s="199"/>
      <c r="D592" s="200" t="s">
        <v>154</v>
      </c>
      <c r="E592" s="201" t="s">
        <v>1</v>
      </c>
      <c r="F592" s="202" t="s">
        <v>219</v>
      </c>
      <c r="G592" s="199"/>
      <c r="H592" s="203">
        <v>42.5</v>
      </c>
      <c r="I592" s="204"/>
      <c r="J592" s="199"/>
      <c r="K592" s="199"/>
      <c r="L592" s="205"/>
      <c r="M592" s="206"/>
      <c r="N592" s="207"/>
      <c r="O592" s="207"/>
      <c r="P592" s="207"/>
      <c r="Q592" s="207"/>
      <c r="R592" s="207"/>
      <c r="S592" s="207"/>
      <c r="T592" s="208"/>
      <c r="AT592" s="209" t="s">
        <v>154</v>
      </c>
      <c r="AU592" s="209" t="s">
        <v>89</v>
      </c>
      <c r="AV592" s="13" t="s">
        <v>89</v>
      </c>
      <c r="AW592" s="13" t="s">
        <v>35</v>
      </c>
      <c r="AX592" s="13" t="s">
        <v>79</v>
      </c>
      <c r="AY592" s="209" t="s">
        <v>145</v>
      </c>
    </row>
    <row r="593" spans="2:51" s="15" customFormat="1">
      <c r="B593" s="221"/>
      <c r="C593" s="222"/>
      <c r="D593" s="200" t="s">
        <v>154</v>
      </c>
      <c r="E593" s="223" t="s">
        <v>1</v>
      </c>
      <c r="F593" s="224" t="s">
        <v>234</v>
      </c>
      <c r="G593" s="222"/>
      <c r="H593" s="223" t="s">
        <v>1</v>
      </c>
      <c r="I593" s="225"/>
      <c r="J593" s="222"/>
      <c r="K593" s="222"/>
      <c r="L593" s="226"/>
      <c r="M593" s="227"/>
      <c r="N593" s="228"/>
      <c r="O593" s="228"/>
      <c r="P593" s="228"/>
      <c r="Q593" s="228"/>
      <c r="R593" s="228"/>
      <c r="S593" s="228"/>
      <c r="T593" s="229"/>
      <c r="AT593" s="230" t="s">
        <v>154</v>
      </c>
      <c r="AU593" s="230" t="s">
        <v>89</v>
      </c>
      <c r="AV593" s="15" t="s">
        <v>87</v>
      </c>
      <c r="AW593" s="15" t="s">
        <v>35</v>
      </c>
      <c r="AX593" s="15" t="s">
        <v>79</v>
      </c>
      <c r="AY593" s="230" t="s">
        <v>145</v>
      </c>
    </row>
    <row r="594" spans="2:51" s="15" customFormat="1">
      <c r="B594" s="221"/>
      <c r="C594" s="222"/>
      <c r="D594" s="200" t="s">
        <v>154</v>
      </c>
      <c r="E594" s="223" t="s">
        <v>1</v>
      </c>
      <c r="F594" s="224" t="s">
        <v>267</v>
      </c>
      <c r="G594" s="222"/>
      <c r="H594" s="223" t="s">
        <v>1</v>
      </c>
      <c r="I594" s="225"/>
      <c r="J594" s="222"/>
      <c r="K594" s="222"/>
      <c r="L594" s="226"/>
      <c r="M594" s="227"/>
      <c r="N594" s="228"/>
      <c r="O594" s="228"/>
      <c r="P594" s="228"/>
      <c r="Q594" s="228"/>
      <c r="R594" s="228"/>
      <c r="S594" s="228"/>
      <c r="T594" s="229"/>
      <c r="AT594" s="230" t="s">
        <v>154</v>
      </c>
      <c r="AU594" s="230" t="s">
        <v>89</v>
      </c>
      <c r="AV594" s="15" t="s">
        <v>87</v>
      </c>
      <c r="AW594" s="15" t="s">
        <v>35</v>
      </c>
      <c r="AX594" s="15" t="s">
        <v>79</v>
      </c>
      <c r="AY594" s="230" t="s">
        <v>145</v>
      </c>
    </row>
    <row r="595" spans="2:51" s="13" customFormat="1">
      <c r="B595" s="198"/>
      <c r="C595" s="199"/>
      <c r="D595" s="200" t="s">
        <v>154</v>
      </c>
      <c r="E595" s="201" t="s">
        <v>1</v>
      </c>
      <c r="F595" s="202" t="s">
        <v>238</v>
      </c>
      <c r="G595" s="199"/>
      <c r="H595" s="203">
        <v>10.5</v>
      </c>
      <c r="I595" s="204"/>
      <c r="J595" s="199"/>
      <c r="K595" s="199"/>
      <c r="L595" s="205"/>
      <c r="M595" s="206"/>
      <c r="N595" s="207"/>
      <c r="O595" s="207"/>
      <c r="P595" s="207"/>
      <c r="Q595" s="207"/>
      <c r="R595" s="207"/>
      <c r="S595" s="207"/>
      <c r="T595" s="208"/>
      <c r="AT595" s="209" t="s">
        <v>154</v>
      </c>
      <c r="AU595" s="209" t="s">
        <v>89</v>
      </c>
      <c r="AV595" s="13" t="s">
        <v>89</v>
      </c>
      <c r="AW595" s="13" t="s">
        <v>35</v>
      </c>
      <c r="AX595" s="13" t="s">
        <v>79</v>
      </c>
      <c r="AY595" s="209" t="s">
        <v>145</v>
      </c>
    </row>
    <row r="596" spans="2:51" s="13" customFormat="1">
      <c r="B596" s="198"/>
      <c r="C596" s="199"/>
      <c r="D596" s="200" t="s">
        <v>154</v>
      </c>
      <c r="E596" s="201" t="s">
        <v>1</v>
      </c>
      <c r="F596" s="202" t="s">
        <v>299</v>
      </c>
      <c r="G596" s="199"/>
      <c r="H596" s="203">
        <v>10</v>
      </c>
      <c r="I596" s="204"/>
      <c r="J596" s="199"/>
      <c r="K596" s="199"/>
      <c r="L596" s="205"/>
      <c r="M596" s="206"/>
      <c r="N596" s="207"/>
      <c r="O596" s="207"/>
      <c r="P596" s="207"/>
      <c r="Q596" s="207"/>
      <c r="R596" s="207"/>
      <c r="S596" s="207"/>
      <c r="T596" s="208"/>
      <c r="AT596" s="209" t="s">
        <v>154</v>
      </c>
      <c r="AU596" s="209" t="s">
        <v>89</v>
      </c>
      <c r="AV596" s="13" t="s">
        <v>89</v>
      </c>
      <c r="AW596" s="13" t="s">
        <v>35</v>
      </c>
      <c r="AX596" s="13" t="s">
        <v>79</v>
      </c>
      <c r="AY596" s="209" t="s">
        <v>145</v>
      </c>
    </row>
    <row r="597" spans="2:51" s="13" customFormat="1">
      <c r="B597" s="198"/>
      <c r="C597" s="199"/>
      <c r="D597" s="200" t="s">
        <v>154</v>
      </c>
      <c r="E597" s="201" t="s">
        <v>1</v>
      </c>
      <c r="F597" s="202" t="s">
        <v>237</v>
      </c>
      <c r="G597" s="199"/>
      <c r="H597" s="203">
        <v>-1.6</v>
      </c>
      <c r="I597" s="204"/>
      <c r="J597" s="199"/>
      <c r="K597" s="199"/>
      <c r="L597" s="205"/>
      <c r="M597" s="206"/>
      <c r="N597" s="207"/>
      <c r="O597" s="207"/>
      <c r="P597" s="207"/>
      <c r="Q597" s="207"/>
      <c r="R597" s="207"/>
      <c r="S597" s="207"/>
      <c r="T597" s="208"/>
      <c r="AT597" s="209" t="s">
        <v>154</v>
      </c>
      <c r="AU597" s="209" t="s">
        <v>89</v>
      </c>
      <c r="AV597" s="13" t="s">
        <v>89</v>
      </c>
      <c r="AW597" s="13" t="s">
        <v>35</v>
      </c>
      <c r="AX597" s="13" t="s">
        <v>79</v>
      </c>
      <c r="AY597" s="209" t="s">
        <v>145</v>
      </c>
    </row>
    <row r="598" spans="2:51" s="15" customFormat="1">
      <c r="B598" s="221"/>
      <c r="C598" s="222"/>
      <c r="D598" s="200" t="s">
        <v>154</v>
      </c>
      <c r="E598" s="223" t="s">
        <v>1</v>
      </c>
      <c r="F598" s="224" t="s">
        <v>239</v>
      </c>
      <c r="G598" s="222"/>
      <c r="H598" s="223" t="s">
        <v>1</v>
      </c>
      <c r="I598" s="225"/>
      <c r="J598" s="222"/>
      <c r="K598" s="222"/>
      <c r="L598" s="226"/>
      <c r="M598" s="227"/>
      <c r="N598" s="228"/>
      <c r="O598" s="228"/>
      <c r="P598" s="228"/>
      <c r="Q598" s="228"/>
      <c r="R598" s="228"/>
      <c r="S598" s="228"/>
      <c r="T598" s="229"/>
      <c r="AT598" s="230" t="s">
        <v>154</v>
      </c>
      <c r="AU598" s="230" t="s">
        <v>89</v>
      </c>
      <c r="AV598" s="15" t="s">
        <v>87</v>
      </c>
      <c r="AW598" s="15" t="s">
        <v>35</v>
      </c>
      <c r="AX598" s="15" t="s">
        <v>79</v>
      </c>
      <c r="AY598" s="230" t="s">
        <v>145</v>
      </c>
    </row>
    <row r="599" spans="2:51" s="13" customFormat="1">
      <c r="B599" s="198"/>
      <c r="C599" s="199"/>
      <c r="D599" s="200" t="s">
        <v>154</v>
      </c>
      <c r="E599" s="201" t="s">
        <v>1</v>
      </c>
      <c r="F599" s="202" t="s">
        <v>240</v>
      </c>
      <c r="G599" s="199"/>
      <c r="H599" s="203">
        <v>209</v>
      </c>
      <c r="I599" s="204"/>
      <c r="J599" s="199"/>
      <c r="K599" s="199"/>
      <c r="L599" s="205"/>
      <c r="M599" s="206"/>
      <c r="N599" s="207"/>
      <c r="O599" s="207"/>
      <c r="P599" s="207"/>
      <c r="Q599" s="207"/>
      <c r="R599" s="207"/>
      <c r="S599" s="207"/>
      <c r="T599" s="208"/>
      <c r="AT599" s="209" t="s">
        <v>154</v>
      </c>
      <c r="AU599" s="209" t="s">
        <v>89</v>
      </c>
      <c r="AV599" s="13" t="s">
        <v>89</v>
      </c>
      <c r="AW599" s="13" t="s">
        <v>35</v>
      </c>
      <c r="AX599" s="13" t="s">
        <v>79</v>
      </c>
      <c r="AY599" s="209" t="s">
        <v>145</v>
      </c>
    </row>
    <row r="600" spans="2:51" s="13" customFormat="1">
      <c r="B600" s="198"/>
      <c r="C600" s="199"/>
      <c r="D600" s="200" t="s">
        <v>154</v>
      </c>
      <c r="E600" s="201" t="s">
        <v>1</v>
      </c>
      <c r="F600" s="202" t="s">
        <v>241</v>
      </c>
      <c r="G600" s="199"/>
      <c r="H600" s="203">
        <v>-47.88</v>
      </c>
      <c r="I600" s="204"/>
      <c r="J600" s="199"/>
      <c r="K600" s="199"/>
      <c r="L600" s="205"/>
      <c r="M600" s="206"/>
      <c r="N600" s="207"/>
      <c r="O600" s="207"/>
      <c r="P600" s="207"/>
      <c r="Q600" s="207"/>
      <c r="R600" s="207"/>
      <c r="S600" s="207"/>
      <c r="T600" s="208"/>
      <c r="AT600" s="209" t="s">
        <v>154</v>
      </c>
      <c r="AU600" s="209" t="s">
        <v>89</v>
      </c>
      <c r="AV600" s="13" t="s">
        <v>89</v>
      </c>
      <c r="AW600" s="13" t="s">
        <v>35</v>
      </c>
      <c r="AX600" s="13" t="s">
        <v>79</v>
      </c>
      <c r="AY600" s="209" t="s">
        <v>145</v>
      </c>
    </row>
    <row r="601" spans="2:51" s="15" customFormat="1">
      <c r="B601" s="221"/>
      <c r="C601" s="222"/>
      <c r="D601" s="200" t="s">
        <v>154</v>
      </c>
      <c r="E601" s="223" t="s">
        <v>1</v>
      </c>
      <c r="F601" s="224" t="s">
        <v>217</v>
      </c>
      <c r="G601" s="222"/>
      <c r="H601" s="223" t="s">
        <v>1</v>
      </c>
      <c r="I601" s="225"/>
      <c r="J601" s="222"/>
      <c r="K601" s="222"/>
      <c r="L601" s="226"/>
      <c r="M601" s="227"/>
      <c r="N601" s="228"/>
      <c r="O601" s="228"/>
      <c r="P601" s="228"/>
      <c r="Q601" s="228"/>
      <c r="R601" s="228"/>
      <c r="S601" s="228"/>
      <c r="T601" s="229"/>
      <c r="AT601" s="230" t="s">
        <v>154</v>
      </c>
      <c r="AU601" s="230" t="s">
        <v>89</v>
      </c>
      <c r="AV601" s="15" t="s">
        <v>87</v>
      </c>
      <c r="AW601" s="15" t="s">
        <v>35</v>
      </c>
      <c r="AX601" s="15" t="s">
        <v>79</v>
      </c>
      <c r="AY601" s="230" t="s">
        <v>145</v>
      </c>
    </row>
    <row r="602" spans="2:51" s="15" customFormat="1">
      <c r="B602" s="221"/>
      <c r="C602" s="222"/>
      <c r="D602" s="200" t="s">
        <v>154</v>
      </c>
      <c r="E602" s="223" t="s">
        <v>1</v>
      </c>
      <c r="F602" s="224" t="s">
        <v>218</v>
      </c>
      <c r="G602" s="222"/>
      <c r="H602" s="223" t="s">
        <v>1</v>
      </c>
      <c r="I602" s="225"/>
      <c r="J602" s="222"/>
      <c r="K602" s="222"/>
      <c r="L602" s="226"/>
      <c r="M602" s="227"/>
      <c r="N602" s="228"/>
      <c r="O602" s="228"/>
      <c r="P602" s="228"/>
      <c r="Q602" s="228"/>
      <c r="R602" s="228"/>
      <c r="S602" s="228"/>
      <c r="T602" s="229"/>
      <c r="AT602" s="230" t="s">
        <v>154</v>
      </c>
      <c r="AU602" s="230" t="s">
        <v>89</v>
      </c>
      <c r="AV602" s="15" t="s">
        <v>87</v>
      </c>
      <c r="AW602" s="15" t="s">
        <v>35</v>
      </c>
      <c r="AX602" s="15" t="s">
        <v>79</v>
      </c>
      <c r="AY602" s="230" t="s">
        <v>145</v>
      </c>
    </row>
    <row r="603" spans="2:51" s="13" customFormat="1">
      <c r="B603" s="198"/>
      <c r="C603" s="199"/>
      <c r="D603" s="200" t="s">
        <v>154</v>
      </c>
      <c r="E603" s="201" t="s">
        <v>1</v>
      </c>
      <c r="F603" s="202" t="s">
        <v>220</v>
      </c>
      <c r="G603" s="199"/>
      <c r="H603" s="203">
        <v>427</v>
      </c>
      <c r="I603" s="204"/>
      <c r="J603" s="199"/>
      <c r="K603" s="199"/>
      <c r="L603" s="205"/>
      <c r="M603" s="206"/>
      <c r="N603" s="207"/>
      <c r="O603" s="207"/>
      <c r="P603" s="207"/>
      <c r="Q603" s="207"/>
      <c r="R603" s="207"/>
      <c r="S603" s="207"/>
      <c r="T603" s="208"/>
      <c r="AT603" s="209" t="s">
        <v>154</v>
      </c>
      <c r="AU603" s="209" t="s">
        <v>89</v>
      </c>
      <c r="AV603" s="13" t="s">
        <v>89</v>
      </c>
      <c r="AW603" s="13" t="s">
        <v>35</v>
      </c>
      <c r="AX603" s="13" t="s">
        <v>79</v>
      </c>
      <c r="AY603" s="209" t="s">
        <v>145</v>
      </c>
    </row>
    <row r="604" spans="2:51" s="13" customFormat="1">
      <c r="B604" s="198"/>
      <c r="C604" s="199"/>
      <c r="D604" s="200" t="s">
        <v>154</v>
      </c>
      <c r="E604" s="201" t="s">
        <v>1</v>
      </c>
      <c r="F604" s="202" t="s">
        <v>221</v>
      </c>
      <c r="G604" s="199"/>
      <c r="H604" s="203">
        <v>-3.3119999999999998</v>
      </c>
      <c r="I604" s="204"/>
      <c r="J604" s="199"/>
      <c r="K604" s="199"/>
      <c r="L604" s="205"/>
      <c r="M604" s="206"/>
      <c r="N604" s="207"/>
      <c r="O604" s="207"/>
      <c r="P604" s="207"/>
      <c r="Q604" s="207"/>
      <c r="R604" s="207"/>
      <c r="S604" s="207"/>
      <c r="T604" s="208"/>
      <c r="AT604" s="209" t="s">
        <v>154</v>
      </c>
      <c r="AU604" s="209" t="s">
        <v>89</v>
      </c>
      <c r="AV604" s="13" t="s">
        <v>89</v>
      </c>
      <c r="AW604" s="13" t="s">
        <v>35</v>
      </c>
      <c r="AX604" s="13" t="s">
        <v>79</v>
      </c>
      <c r="AY604" s="209" t="s">
        <v>145</v>
      </c>
    </row>
    <row r="605" spans="2:51" s="15" customFormat="1">
      <c r="B605" s="221"/>
      <c r="C605" s="222"/>
      <c r="D605" s="200" t="s">
        <v>154</v>
      </c>
      <c r="E605" s="223" t="s">
        <v>1</v>
      </c>
      <c r="F605" s="224" t="s">
        <v>222</v>
      </c>
      <c r="G605" s="222"/>
      <c r="H605" s="223" t="s">
        <v>1</v>
      </c>
      <c r="I605" s="225"/>
      <c r="J605" s="222"/>
      <c r="K605" s="222"/>
      <c r="L605" s="226"/>
      <c r="M605" s="227"/>
      <c r="N605" s="228"/>
      <c r="O605" s="228"/>
      <c r="P605" s="228"/>
      <c r="Q605" s="228"/>
      <c r="R605" s="228"/>
      <c r="S605" s="228"/>
      <c r="T605" s="229"/>
      <c r="AT605" s="230" t="s">
        <v>154</v>
      </c>
      <c r="AU605" s="230" t="s">
        <v>89</v>
      </c>
      <c r="AV605" s="15" t="s">
        <v>87</v>
      </c>
      <c r="AW605" s="15" t="s">
        <v>35</v>
      </c>
      <c r="AX605" s="15" t="s">
        <v>79</v>
      </c>
      <c r="AY605" s="230" t="s">
        <v>145</v>
      </c>
    </row>
    <row r="606" spans="2:51" s="15" customFormat="1">
      <c r="B606" s="221"/>
      <c r="C606" s="222"/>
      <c r="D606" s="200" t="s">
        <v>154</v>
      </c>
      <c r="E606" s="223" t="s">
        <v>1</v>
      </c>
      <c r="F606" s="224" t="s">
        <v>218</v>
      </c>
      <c r="G606" s="222"/>
      <c r="H606" s="223" t="s">
        <v>1</v>
      </c>
      <c r="I606" s="225"/>
      <c r="J606" s="222"/>
      <c r="K606" s="222"/>
      <c r="L606" s="226"/>
      <c r="M606" s="227"/>
      <c r="N606" s="228"/>
      <c r="O606" s="228"/>
      <c r="P606" s="228"/>
      <c r="Q606" s="228"/>
      <c r="R606" s="228"/>
      <c r="S606" s="228"/>
      <c r="T606" s="229"/>
      <c r="AT606" s="230" t="s">
        <v>154</v>
      </c>
      <c r="AU606" s="230" t="s">
        <v>89</v>
      </c>
      <c r="AV606" s="15" t="s">
        <v>87</v>
      </c>
      <c r="AW606" s="15" t="s">
        <v>35</v>
      </c>
      <c r="AX606" s="15" t="s">
        <v>79</v>
      </c>
      <c r="AY606" s="230" t="s">
        <v>145</v>
      </c>
    </row>
    <row r="607" spans="2:51" s="13" customFormat="1">
      <c r="B607" s="198"/>
      <c r="C607" s="199"/>
      <c r="D607" s="200" t="s">
        <v>154</v>
      </c>
      <c r="E607" s="201" t="s">
        <v>1</v>
      </c>
      <c r="F607" s="202" t="s">
        <v>224</v>
      </c>
      <c r="G607" s="199"/>
      <c r="H607" s="203">
        <v>77</v>
      </c>
      <c r="I607" s="204"/>
      <c r="J607" s="199"/>
      <c r="K607" s="199"/>
      <c r="L607" s="205"/>
      <c r="M607" s="206"/>
      <c r="N607" s="207"/>
      <c r="O607" s="207"/>
      <c r="P607" s="207"/>
      <c r="Q607" s="207"/>
      <c r="R607" s="207"/>
      <c r="S607" s="207"/>
      <c r="T607" s="208"/>
      <c r="AT607" s="209" t="s">
        <v>154</v>
      </c>
      <c r="AU607" s="209" t="s">
        <v>89</v>
      </c>
      <c r="AV607" s="13" t="s">
        <v>89</v>
      </c>
      <c r="AW607" s="13" t="s">
        <v>35</v>
      </c>
      <c r="AX607" s="13" t="s">
        <v>79</v>
      </c>
      <c r="AY607" s="209" t="s">
        <v>145</v>
      </c>
    </row>
    <row r="608" spans="2:51" s="15" customFormat="1">
      <c r="B608" s="221"/>
      <c r="C608" s="222"/>
      <c r="D608" s="200" t="s">
        <v>154</v>
      </c>
      <c r="E608" s="223" t="s">
        <v>1</v>
      </c>
      <c r="F608" s="224" t="s">
        <v>225</v>
      </c>
      <c r="G608" s="222"/>
      <c r="H608" s="223" t="s">
        <v>1</v>
      </c>
      <c r="I608" s="225"/>
      <c r="J608" s="222"/>
      <c r="K608" s="222"/>
      <c r="L608" s="226"/>
      <c r="M608" s="227"/>
      <c r="N608" s="228"/>
      <c r="O608" s="228"/>
      <c r="P608" s="228"/>
      <c r="Q608" s="228"/>
      <c r="R608" s="228"/>
      <c r="S608" s="228"/>
      <c r="T608" s="229"/>
      <c r="AT608" s="230" t="s">
        <v>154</v>
      </c>
      <c r="AU608" s="230" t="s">
        <v>89</v>
      </c>
      <c r="AV608" s="15" t="s">
        <v>87</v>
      </c>
      <c r="AW608" s="15" t="s">
        <v>35</v>
      </c>
      <c r="AX608" s="15" t="s">
        <v>79</v>
      </c>
      <c r="AY608" s="230" t="s">
        <v>145</v>
      </c>
    </row>
    <row r="609" spans="2:51" s="15" customFormat="1">
      <c r="B609" s="221"/>
      <c r="C609" s="222"/>
      <c r="D609" s="200" t="s">
        <v>154</v>
      </c>
      <c r="E609" s="223" t="s">
        <v>1</v>
      </c>
      <c r="F609" s="224" t="s">
        <v>218</v>
      </c>
      <c r="G609" s="222"/>
      <c r="H609" s="223" t="s">
        <v>1</v>
      </c>
      <c r="I609" s="225"/>
      <c r="J609" s="222"/>
      <c r="K609" s="222"/>
      <c r="L609" s="226"/>
      <c r="M609" s="227"/>
      <c r="N609" s="228"/>
      <c r="O609" s="228"/>
      <c r="P609" s="228"/>
      <c r="Q609" s="228"/>
      <c r="R609" s="228"/>
      <c r="S609" s="228"/>
      <c r="T609" s="229"/>
      <c r="AT609" s="230" t="s">
        <v>154</v>
      </c>
      <c r="AU609" s="230" t="s">
        <v>89</v>
      </c>
      <c r="AV609" s="15" t="s">
        <v>87</v>
      </c>
      <c r="AW609" s="15" t="s">
        <v>35</v>
      </c>
      <c r="AX609" s="15" t="s">
        <v>79</v>
      </c>
      <c r="AY609" s="230" t="s">
        <v>145</v>
      </c>
    </row>
    <row r="610" spans="2:51" s="13" customFormat="1">
      <c r="B610" s="198"/>
      <c r="C610" s="199"/>
      <c r="D610" s="200" t="s">
        <v>154</v>
      </c>
      <c r="E610" s="201" t="s">
        <v>1</v>
      </c>
      <c r="F610" s="202" t="s">
        <v>226</v>
      </c>
      <c r="G610" s="199"/>
      <c r="H610" s="203">
        <v>137</v>
      </c>
      <c r="I610" s="204"/>
      <c r="J610" s="199"/>
      <c r="K610" s="199"/>
      <c r="L610" s="205"/>
      <c r="M610" s="206"/>
      <c r="N610" s="207"/>
      <c r="O610" s="207"/>
      <c r="P610" s="207"/>
      <c r="Q610" s="207"/>
      <c r="R610" s="207"/>
      <c r="S610" s="207"/>
      <c r="T610" s="208"/>
      <c r="AT610" s="209" t="s">
        <v>154</v>
      </c>
      <c r="AU610" s="209" t="s">
        <v>89</v>
      </c>
      <c r="AV610" s="13" t="s">
        <v>89</v>
      </c>
      <c r="AW610" s="13" t="s">
        <v>35</v>
      </c>
      <c r="AX610" s="13" t="s">
        <v>79</v>
      </c>
      <c r="AY610" s="209" t="s">
        <v>145</v>
      </c>
    </row>
    <row r="611" spans="2:51" s="13" customFormat="1">
      <c r="B611" s="198"/>
      <c r="C611" s="199"/>
      <c r="D611" s="200" t="s">
        <v>154</v>
      </c>
      <c r="E611" s="201" t="s">
        <v>1</v>
      </c>
      <c r="F611" s="202" t="s">
        <v>227</v>
      </c>
      <c r="G611" s="199"/>
      <c r="H611" s="203">
        <v>-32.76</v>
      </c>
      <c r="I611" s="204"/>
      <c r="J611" s="199"/>
      <c r="K611" s="199"/>
      <c r="L611" s="205"/>
      <c r="M611" s="206"/>
      <c r="N611" s="207"/>
      <c r="O611" s="207"/>
      <c r="P611" s="207"/>
      <c r="Q611" s="207"/>
      <c r="R611" s="207"/>
      <c r="S611" s="207"/>
      <c r="T611" s="208"/>
      <c r="AT611" s="209" t="s">
        <v>154</v>
      </c>
      <c r="AU611" s="209" t="s">
        <v>89</v>
      </c>
      <c r="AV611" s="13" t="s">
        <v>89</v>
      </c>
      <c r="AW611" s="13" t="s">
        <v>35</v>
      </c>
      <c r="AX611" s="13" t="s">
        <v>79</v>
      </c>
      <c r="AY611" s="209" t="s">
        <v>145</v>
      </c>
    </row>
    <row r="612" spans="2:51" s="13" customFormat="1">
      <c r="B612" s="198"/>
      <c r="C612" s="199"/>
      <c r="D612" s="200" t="s">
        <v>154</v>
      </c>
      <c r="E612" s="201" t="s">
        <v>1</v>
      </c>
      <c r="F612" s="202" t="s">
        <v>228</v>
      </c>
      <c r="G612" s="199"/>
      <c r="H612" s="203">
        <v>-4.7300000000000004</v>
      </c>
      <c r="I612" s="204"/>
      <c r="J612" s="199"/>
      <c r="K612" s="199"/>
      <c r="L612" s="205"/>
      <c r="M612" s="206"/>
      <c r="N612" s="207"/>
      <c r="O612" s="207"/>
      <c r="P612" s="207"/>
      <c r="Q612" s="207"/>
      <c r="R612" s="207"/>
      <c r="S612" s="207"/>
      <c r="T612" s="208"/>
      <c r="AT612" s="209" t="s">
        <v>154</v>
      </c>
      <c r="AU612" s="209" t="s">
        <v>89</v>
      </c>
      <c r="AV612" s="13" t="s">
        <v>89</v>
      </c>
      <c r="AW612" s="13" t="s">
        <v>35</v>
      </c>
      <c r="AX612" s="13" t="s">
        <v>79</v>
      </c>
      <c r="AY612" s="209" t="s">
        <v>145</v>
      </c>
    </row>
    <row r="613" spans="2:51" s="13" customFormat="1">
      <c r="B613" s="198"/>
      <c r="C613" s="199"/>
      <c r="D613" s="200" t="s">
        <v>154</v>
      </c>
      <c r="E613" s="201" t="s">
        <v>1</v>
      </c>
      <c r="F613" s="202" t="s">
        <v>229</v>
      </c>
      <c r="G613" s="199"/>
      <c r="H613" s="203">
        <v>-1.08</v>
      </c>
      <c r="I613" s="204"/>
      <c r="J613" s="199"/>
      <c r="K613" s="199"/>
      <c r="L613" s="205"/>
      <c r="M613" s="206"/>
      <c r="N613" s="207"/>
      <c r="O613" s="207"/>
      <c r="P613" s="207"/>
      <c r="Q613" s="207"/>
      <c r="R613" s="207"/>
      <c r="S613" s="207"/>
      <c r="T613" s="208"/>
      <c r="AT613" s="209" t="s">
        <v>154</v>
      </c>
      <c r="AU613" s="209" t="s">
        <v>89</v>
      </c>
      <c r="AV613" s="13" t="s">
        <v>89</v>
      </c>
      <c r="AW613" s="13" t="s">
        <v>35</v>
      </c>
      <c r="AX613" s="13" t="s">
        <v>79</v>
      </c>
      <c r="AY613" s="209" t="s">
        <v>145</v>
      </c>
    </row>
    <row r="614" spans="2:51" s="13" customFormat="1">
      <c r="B614" s="198"/>
      <c r="C614" s="199"/>
      <c r="D614" s="200" t="s">
        <v>154</v>
      </c>
      <c r="E614" s="201" t="s">
        <v>1</v>
      </c>
      <c r="F614" s="202" t="s">
        <v>230</v>
      </c>
      <c r="G614" s="199"/>
      <c r="H614" s="203">
        <v>-0.72</v>
      </c>
      <c r="I614" s="204"/>
      <c r="J614" s="199"/>
      <c r="K614" s="199"/>
      <c r="L614" s="205"/>
      <c r="M614" s="206"/>
      <c r="N614" s="207"/>
      <c r="O614" s="207"/>
      <c r="P614" s="207"/>
      <c r="Q614" s="207"/>
      <c r="R614" s="207"/>
      <c r="S614" s="207"/>
      <c r="T614" s="208"/>
      <c r="AT614" s="209" t="s">
        <v>154</v>
      </c>
      <c r="AU614" s="209" t="s">
        <v>89</v>
      </c>
      <c r="AV614" s="13" t="s">
        <v>89</v>
      </c>
      <c r="AW614" s="13" t="s">
        <v>35</v>
      </c>
      <c r="AX614" s="13" t="s">
        <v>79</v>
      </c>
      <c r="AY614" s="209" t="s">
        <v>145</v>
      </c>
    </row>
    <row r="615" spans="2:51" s="15" customFormat="1">
      <c r="B615" s="221"/>
      <c r="C615" s="222"/>
      <c r="D615" s="200" t="s">
        <v>154</v>
      </c>
      <c r="E615" s="223" t="s">
        <v>1</v>
      </c>
      <c r="F615" s="224" t="s">
        <v>245</v>
      </c>
      <c r="G615" s="222"/>
      <c r="H615" s="223" t="s">
        <v>1</v>
      </c>
      <c r="I615" s="225"/>
      <c r="J615" s="222"/>
      <c r="K615" s="222"/>
      <c r="L615" s="226"/>
      <c r="M615" s="227"/>
      <c r="N615" s="228"/>
      <c r="O615" s="228"/>
      <c r="P615" s="228"/>
      <c r="Q615" s="228"/>
      <c r="R615" s="228"/>
      <c r="S615" s="228"/>
      <c r="T615" s="229"/>
      <c r="AT615" s="230" t="s">
        <v>154</v>
      </c>
      <c r="AU615" s="230" t="s">
        <v>89</v>
      </c>
      <c r="AV615" s="15" t="s">
        <v>87</v>
      </c>
      <c r="AW615" s="15" t="s">
        <v>35</v>
      </c>
      <c r="AX615" s="15" t="s">
        <v>79</v>
      </c>
      <c r="AY615" s="230" t="s">
        <v>145</v>
      </c>
    </row>
    <row r="616" spans="2:51" s="13" customFormat="1">
      <c r="B616" s="198"/>
      <c r="C616" s="199"/>
      <c r="D616" s="200" t="s">
        <v>154</v>
      </c>
      <c r="E616" s="201" t="s">
        <v>1</v>
      </c>
      <c r="F616" s="202" t="s">
        <v>246</v>
      </c>
      <c r="G616" s="199"/>
      <c r="H616" s="203">
        <v>238.8</v>
      </c>
      <c r="I616" s="204"/>
      <c r="J616" s="199"/>
      <c r="K616" s="199"/>
      <c r="L616" s="205"/>
      <c r="M616" s="206"/>
      <c r="N616" s="207"/>
      <c r="O616" s="207"/>
      <c r="P616" s="207"/>
      <c r="Q616" s="207"/>
      <c r="R616" s="207"/>
      <c r="S616" s="207"/>
      <c r="T616" s="208"/>
      <c r="AT616" s="209" t="s">
        <v>154</v>
      </c>
      <c r="AU616" s="209" t="s">
        <v>89</v>
      </c>
      <c r="AV616" s="13" t="s">
        <v>89</v>
      </c>
      <c r="AW616" s="13" t="s">
        <v>35</v>
      </c>
      <c r="AX616" s="13" t="s">
        <v>79</v>
      </c>
      <c r="AY616" s="209" t="s">
        <v>145</v>
      </c>
    </row>
    <row r="617" spans="2:51" s="13" customFormat="1">
      <c r="B617" s="198"/>
      <c r="C617" s="199"/>
      <c r="D617" s="200" t="s">
        <v>154</v>
      </c>
      <c r="E617" s="201" t="s">
        <v>1</v>
      </c>
      <c r="F617" s="202" t="s">
        <v>247</v>
      </c>
      <c r="G617" s="199"/>
      <c r="H617" s="203">
        <v>-63</v>
      </c>
      <c r="I617" s="204"/>
      <c r="J617" s="199"/>
      <c r="K617" s="199"/>
      <c r="L617" s="205"/>
      <c r="M617" s="206"/>
      <c r="N617" s="207"/>
      <c r="O617" s="207"/>
      <c r="P617" s="207"/>
      <c r="Q617" s="207"/>
      <c r="R617" s="207"/>
      <c r="S617" s="207"/>
      <c r="T617" s="208"/>
      <c r="AT617" s="209" t="s">
        <v>154</v>
      </c>
      <c r="AU617" s="209" t="s">
        <v>89</v>
      </c>
      <c r="AV617" s="13" t="s">
        <v>89</v>
      </c>
      <c r="AW617" s="13" t="s">
        <v>35</v>
      </c>
      <c r="AX617" s="13" t="s">
        <v>79</v>
      </c>
      <c r="AY617" s="209" t="s">
        <v>145</v>
      </c>
    </row>
    <row r="618" spans="2:51" s="13" customFormat="1">
      <c r="B618" s="198"/>
      <c r="C618" s="199"/>
      <c r="D618" s="200" t="s">
        <v>154</v>
      </c>
      <c r="E618" s="201" t="s">
        <v>1</v>
      </c>
      <c r="F618" s="202" t="s">
        <v>248</v>
      </c>
      <c r="G618" s="199"/>
      <c r="H618" s="203">
        <v>-1.8180000000000001</v>
      </c>
      <c r="I618" s="204"/>
      <c r="J618" s="199"/>
      <c r="K618" s="199"/>
      <c r="L618" s="205"/>
      <c r="M618" s="206"/>
      <c r="N618" s="207"/>
      <c r="O618" s="207"/>
      <c r="P618" s="207"/>
      <c r="Q618" s="207"/>
      <c r="R618" s="207"/>
      <c r="S618" s="207"/>
      <c r="T618" s="208"/>
      <c r="AT618" s="209" t="s">
        <v>154</v>
      </c>
      <c r="AU618" s="209" t="s">
        <v>89</v>
      </c>
      <c r="AV618" s="13" t="s">
        <v>89</v>
      </c>
      <c r="AW618" s="13" t="s">
        <v>35</v>
      </c>
      <c r="AX618" s="13" t="s">
        <v>79</v>
      </c>
      <c r="AY618" s="209" t="s">
        <v>145</v>
      </c>
    </row>
    <row r="619" spans="2:51" s="15" customFormat="1">
      <c r="B619" s="221"/>
      <c r="C619" s="222"/>
      <c r="D619" s="200" t="s">
        <v>154</v>
      </c>
      <c r="E619" s="223" t="s">
        <v>1</v>
      </c>
      <c r="F619" s="224" t="s">
        <v>250</v>
      </c>
      <c r="G619" s="222"/>
      <c r="H619" s="223" t="s">
        <v>1</v>
      </c>
      <c r="I619" s="225"/>
      <c r="J619" s="222"/>
      <c r="K619" s="222"/>
      <c r="L619" s="226"/>
      <c r="M619" s="227"/>
      <c r="N619" s="228"/>
      <c r="O619" s="228"/>
      <c r="P619" s="228"/>
      <c r="Q619" s="228"/>
      <c r="R619" s="228"/>
      <c r="S619" s="228"/>
      <c r="T619" s="229"/>
      <c r="AT619" s="230" t="s">
        <v>154</v>
      </c>
      <c r="AU619" s="230" t="s">
        <v>89</v>
      </c>
      <c r="AV619" s="15" t="s">
        <v>87</v>
      </c>
      <c r="AW619" s="15" t="s">
        <v>35</v>
      </c>
      <c r="AX619" s="15" t="s">
        <v>79</v>
      </c>
      <c r="AY619" s="230" t="s">
        <v>145</v>
      </c>
    </row>
    <row r="620" spans="2:51" s="15" customFormat="1">
      <c r="B620" s="221"/>
      <c r="C620" s="222"/>
      <c r="D620" s="200" t="s">
        <v>154</v>
      </c>
      <c r="E620" s="223" t="s">
        <v>1</v>
      </c>
      <c r="F620" s="224" t="s">
        <v>245</v>
      </c>
      <c r="G620" s="222"/>
      <c r="H620" s="223" t="s">
        <v>1</v>
      </c>
      <c r="I620" s="225"/>
      <c r="J620" s="222"/>
      <c r="K620" s="222"/>
      <c r="L620" s="226"/>
      <c r="M620" s="227"/>
      <c r="N620" s="228"/>
      <c r="O620" s="228"/>
      <c r="P620" s="228"/>
      <c r="Q620" s="228"/>
      <c r="R620" s="228"/>
      <c r="S620" s="228"/>
      <c r="T620" s="229"/>
      <c r="AT620" s="230" t="s">
        <v>154</v>
      </c>
      <c r="AU620" s="230" t="s">
        <v>89</v>
      </c>
      <c r="AV620" s="15" t="s">
        <v>87</v>
      </c>
      <c r="AW620" s="15" t="s">
        <v>35</v>
      </c>
      <c r="AX620" s="15" t="s">
        <v>79</v>
      </c>
      <c r="AY620" s="230" t="s">
        <v>145</v>
      </c>
    </row>
    <row r="621" spans="2:51" s="13" customFormat="1">
      <c r="B621" s="198"/>
      <c r="C621" s="199"/>
      <c r="D621" s="200" t="s">
        <v>154</v>
      </c>
      <c r="E621" s="201" t="s">
        <v>1</v>
      </c>
      <c r="F621" s="202" t="s">
        <v>251</v>
      </c>
      <c r="G621" s="199"/>
      <c r="H621" s="203">
        <v>147</v>
      </c>
      <c r="I621" s="204"/>
      <c r="J621" s="199"/>
      <c r="K621" s="199"/>
      <c r="L621" s="205"/>
      <c r="M621" s="206"/>
      <c r="N621" s="207"/>
      <c r="O621" s="207"/>
      <c r="P621" s="207"/>
      <c r="Q621" s="207"/>
      <c r="R621" s="207"/>
      <c r="S621" s="207"/>
      <c r="T621" s="208"/>
      <c r="AT621" s="209" t="s">
        <v>154</v>
      </c>
      <c r="AU621" s="209" t="s">
        <v>89</v>
      </c>
      <c r="AV621" s="13" t="s">
        <v>89</v>
      </c>
      <c r="AW621" s="13" t="s">
        <v>35</v>
      </c>
      <c r="AX621" s="13" t="s">
        <v>79</v>
      </c>
      <c r="AY621" s="209" t="s">
        <v>145</v>
      </c>
    </row>
    <row r="622" spans="2:51" s="13" customFormat="1">
      <c r="B622" s="198"/>
      <c r="C622" s="199"/>
      <c r="D622" s="200" t="s">
        <v>154</v>
      </c>
      <c r="E622" s="201" t="s">
        <v>1</v>
      </c>
      <c r="F622" s="202" t="s">
        <v>252</v>
      </c>
      <c r="G622" s="199"/>
      <c r="H622" s="203">
        <v>-22.68</v>
      </c>
      <c r="I622" s="204"/>
      <c r="J622" s="199"/>
      <c r="K622" s="199"/>
      <c r="L622" s="205"/>
      <c r="M622" s="206"/>
      <c r="N622" s="207"/>
      <c r="O622" s="207"/>
      <c r="P622" s="207"/>
      <c r="Q622" s="207"/>
      <c r="R622" s="207"/>
      <c r="S622" s="207"/>
      <c r="T622" s="208"/>
      <c r="AT622" s="209" t="s">
        <v>154</v>
      </c>
      <c r="AU622" s="209" t="s">
        <v>89</v>
      </c>
      <c r="AV622" s="13" t="s">
        <v>89</v>
      </c>
      <c r="AW622" s="13" t="s">
        <v>35</v>
      </c>
      <c r="AX622" s="13" t="s">
        <v>79</v>
      </c>
      <c r="AY622" s="209" t="s">
        <v>145</v>
      </c>
    </row>
    <row r="623" spans="2:51" s="13" customFormat="1">
      <c r="B623" s="198"/>
      <c r="C623" s="199"/>
      <c r="D623" s="200" t="s">
        <v>154</v>
      </c>
      <c r="E623" s="201" t="s">
        <v>1</v>
      </c>
      <c r="F623" s="202" t="s">
        <v>253</v>
      </c>
      <c r="G623" s="199"/>
      <c r="H623" s="203">
        <v>-2.16</v>
      </c>
      <c r="I623" s="204"/>
      <c r="J623" s="199"/>
      <c r="K623" s="199"/>
      <c r="L623" s="205"/>
      <c r="M623" s="206"/>
      <c r="N623" s="207"/>
      <c r="O623" s="207"/>
      <c r="P623" s="207"/>
      <c r="Q623" s="207"/>
      <c r="R623" s="207"/>
      <c r="S623" s="207"/>
      <c r="T623" s="208"/>
      <c r="AT623" s="209" t="s">
        <v>154</v>
      </c>
      <c r="AU623" s="209" t="s">
        <v>89</v>
      </c>
      <c r="AV623" s="13" t="s">
        <v>89</v>
      </c>
      <c r="AW623" s="13" t="s">
        <v>35</v>
      </c>
      <c r="AX623" s="13" t="s">
        <v>79</v>
      </c>
      <c r="AY623" s="209" t="s">
        <v>145</v>
      </c>
    </row>
    <row r="624" spans="2:51" s="15" customFormat="1">
      <c r="B624" s="221"/>
      <c r="C624" s="222"/>
      <c r="D624" s="200" t="s">
        <v>154</v>
      </c>
      <c r="E624" s="223" t="s">
        <v>1</v>
      </c>
      <c r="F624" s="224" t="s">
        <v>245</v>
      </c>
      <c r="G624" s="222"/>
      <c r="H624" s="223" t="s">
        <v>1</v>
      </c>
      <c r="I624" s="225"/>
      <c r="J624" s="222"/>
      <c r="K624" s="222"/>
      <c r="L624" s="226"/>
      <c r="M624" s="227"/>
      <c r="N624" s="228"/>
      <c r="O624" s="228"/>
      <c r="P624" s="228"/>
      <c r="Q624" s="228"/>
      <c r="R624" s="228"/>
      <c r="S624" s="228"/>
      <c r="T624" s="229"/>
      <c r="AT624" s="230" t="s">
        <v>154</v>
      </c>
      <c r="AU624" s="230" t="s">
        <v>89</v>
      </c>
      <c r="AV624" s="15" t="s">
        <v>87</v>
      </c>
      <c r="AW624" s="15" t="s">
        <v>35</v>
      </c>
      <c r="AX624" s="15" t="s">
        <v>79</v>
      </c>
      <c r="AY624" s="230" t="s">
        <v>145</v>
      </c>
    </row>
    <row r="625" spans="2:51" s="13" customFormat="1">
      <c r="B625" s="198"/>
      <c r="C625" s="199"/>
      <c r="D625" s="200" t="s">
        <v>154</v>
      </c>
      <c r="E625" s="201" t="s">
        <v>1</v>
      </c>
      <c r="F625" s="202" t="s">
        <v>255</v>
      </c>
      <c r="G625" s="199"/>
      <c r="H625" s="203">
        <v>48</v>
      </c>
      <c r="I625" s="204"/>
      <c r="J625" s="199"/>
      <c r="K625" s="199"/>
      <c r="L625" s="205"/>
      <c r="M625" s="206"/>
      <c r="N625" s="207"/>
      <c r="O625" s="207"/>
      <c r="P625" s="207"/>
      <c r="Q625" s="207"/>
      <c r="R625" s="207"/>
      <c r="S625" s="207"/>
      <c r="T625" s="208"/>
      <c r="AT625" s="209" t="s">
        <v>154</v>
      </c>
      <c r="AU625" s="209" t="s">
        <v>89</v>
      </c>
      <c r="AV625" s="13" t="s">
        <v>89</v>
      </c>
      <c r="AW625" s="13" t="s">
        <v>35</v>
      </c>
      <c r="AX625" s="13" t="s">
        <v>79</v>
      </c>
      <c r="AY625" s="209" t="s">
        <v>145</v>
      </c>
    </row>
    <row r="626" spans="2:51" s="15" customFormat="1">
      <c r="B626" s="221"/>
      <c r="C626" s="222"/>
      <c r="D626" s="200" t="s">
        <v>154</v>
      </c>
      <c r="E626" s="223" t="s">
        <v>1</v>
      </c>
      <c r="F626" s="224" t="s">
        <v>268</v>
      </c>
      <c r="G626" s="222"/>
      <c r="H626" s="223" t="s">
        <v>1</v>
      </c>
      <c r="I626" s="225"/>
      <c r="J626" s="222"/>
      <c r="K626" s="222"/>
      <c r="L626" s="226"/>
      <c r="M626" s="227"/>
      <c r="N626" s="228"/>
      <c r="O626" s="228"/>
      <c r="P626" s="228"/>
      <c r="Q626" s="228"/>
      <c r="R626" s="228"/>
      <c r="S626" s="228"/>
      <c r="T626" s="229"/>
      <c r="AT626" s="230" t="s">
        <v>154</v>
      </c>
      <c r="AU626" s="230" t="s">
        <v>89</v>
      </c>
      <c r="AV626" s="15" t="s">
        <v>87</v>
      </c>
      <c r="AW626" s="15" t="s">
        <v>35</v>
      </c>
      <c r="AX626" s="15" t="s">
        <v>79</v>
      </c>
      <c r="AY626" s="230" t="s">
        <v>145</v>
      </c>
    </row>
    <row r="627" spans="2:51" s="15" customFormat="1">
      <c r="B627" s="221"/>
      <c r="C627" s="222"/>
      <c r="D627" s="200" t="s">
        <v>154</v>
      </c>
      <c r="E627" s="223" t="s">
        <v>1</v>
      </c>
      <c r="F627" s="224" t="s">
        <v>234</v>
      </c>
      <c r="G627" s="222"/>
      <c r="H627" s="223" t="s">
        <v>1</v>
      </c>
      <c r="I627" s="225"/>
      <c r="J627" s="222"/>
      <c r="K627" s="222"/>
      <c r="L627" s="226"/>
      <c r="M627" s="227"/>
      <c r="N627" s="228"/>
      <c r="O627" s="228"/>
      <c r="P627" s="228"/>
      <c r="Q627" s="228"/>
      <c r="R627" s="228"/>
      <c r="S627" s="228"/>
      <c r="T627" s="229"/>
      <c r="AT627" s="230" t="s">
        <v>154</v>
      </c>
      <c r="AU627" s="230" t="s">
        <v>89</v>
      </c>
      <c r="AV627" s="15" t="s">
        <v>87</v>
      </c>
      <c r="AW627" s="15" t="s">
        <v>35</v>
      </c>
      <c r="AX627" s="15" t="s">
        <v>79</v>
      </c>
      <c r="AY627" s="230" t="s">
        <v>145</v>
      </c>
    </row>
    <row r="628" spans="2:51" s="13" customFormat="1">
      <c r="B628" s="198"/>
      <c r="C628" s="199"/>
      <c r="D628" s="200" t="s">
        <v>154</v>
      </c>
      <c r="E628" s="201" t="s">
        <v>1</v>
      </c>
      <c r="F628" s="202" t="s">
        <v>269</v>
      </c>
      <c r="G628" s="199"/>
      <c r="H628" s="203">
        <v>46.17</v>
      </c>
      <c r="I628" s="204"/>
      <c r="J628" s="199"/>
      <c r="K628" s="199"/>
      <c r="L628" s="205"/>
      <c r="M628" s="206"/>
      <c r="N628" s="207"/>
      <c r="O628" s="207"/>
      <c r="P628" s="207"/>
      <c r="Q628" s="207"/>
      <c r="R628" s="207"/>
      <c r="S628" s="207"/>
      <c r="T628" s="208"/>
      <c r="AT628" s="209" t="s">
        <v>154</v>
      </c>
      <c r="AU628" s="209" t="s">
        <v>89</v>
      </c>
      <c r="AV628" s="13" t="s">
        <v>89</v>
      </c>
      <c r="AW628" s="13" t="s">
        <v>35</v>
      </c>
      <c r="AX628" s="13" t="s">
        <v>79</v>
      </c>
      <c r="AY628" s="209" t="s">
        <v>145</v>
      </c>
    </row>
    <row r="629" spans="2:51" s="15" customFormat="1">
      <c r="B629" s="221"/>
      <c r="C629" s="222"/>
      <c r="D629" s="200" t="s">
        <v>154</v>
      </c>
      <c r="E629" s="223" t="s">
        <v>1</v>
      </c>
      <c r="F629" s="224" t="s">
        <v>217</v>
      </c>
      <c r="G629" s="222"/>
      <c r="H629" s="223" t="s">
        <v>1</v>
      </c>
      <c r="I629" s="225"/>
      <c r="J629" s="222"/>
      <c r="K629" s="222"/>
      <c r="L629" s="226"/>
      <c r="M629" s="227"/>
      <c r="N629" s="228"/>
      <c r="O629" s="228"/>
      <c r="P629" s="228"/>
      <c r="Q629" s="228"/>
      <c r="R629" s="228"/>
      <c r="S629" s="228"/>
      <c r="T629" s="229"/>
      <c r="AT629" s="230" t="s">
        <v>154</v>
      </c>
      <c r="AU629" s="230" t="s">
        <v>89</v>
      </c>
      <c r="AV629" s="15" t="s">
        <v>87</v>
      </c>
      <c r="AW629" s="15" t="s">
        <v>35</v>
      </c>
      <c r="AX629" s="15" t="s">
        <v>79</v>
      </c>
      <c r="AY629" s="230" t="s">
        <v>145</v>
      </c>
    </row>
    <row r="630" spans="2:51" s="13" customFormat="1">
      <c r="B630" s="198"/>
      <c r="C630" s="199"/>
      <c r="D630" s="200" t="s">
        <v>154</v>
      </c>
      <c r="E630" s="201" t="s">
        <v>1</v>
      </c>
      <c r="F630" s="202" t="s">
        <v>270</v>
      </c>
      <c r="G630" s="199"/>
      <c r="H630" s="203">
        <v>1.456</v>
      </c>
      <c r="I630" s="204"/>
      <c r="J630" s="199"/>
      <c r="K630" s="199"/>
      <c r="L630" s="205"/>
      <c r="M630" s="206"/>
      <c r="N630" s="207"/>
      <c r="O630" s="207"/>
      <c r="P630" s="207"/>
      <c r="Q630" s="207"/>
      <c r="R630" s="207"/>
      <c r="S630" s="207"/>
      <c r="T630" s="208"/>
      <c r="AT630" s="209" t="s">
        <v>154</v>
      </c>
      <c r="AU630" s="209" t="s">
        <v>89</v>
      </c>
      <c r="AV630" s="13" t="s">
        <v>89</v>
      </c>
      <c r="AW630" s="13" t="s">
        <v>35</v>
      </c>
      <c r="AX630" s="13" t="s">
        <v>79</v>
      </c>
      <c r="AY630" s="209" t="s">
        <v>145</v>
      </c>
    </row>
    <row r="631" spans="2:51" s="15" customFormat="1">
      <c r="B631" s="221"/>
      <c r="C631" s="222"/>
      <c r="D631" s="200" t="s">
        <v>154</v>
      </c>
      <c r="E631" s="223" t="s">
        <v>1</v>
      </c>
      <c r="F631" s="224" t="s">
        <v>222</v>
      </c>
      <c r="G631" s="222"/>
      <c r="H631" s="223" t="s">
        <v>1</v>
      </c>
      <c r="I631" s="225"/>
      <c r="J631" s="222"/>
      <c r="K631" s="222"/>
      <c r="L631" s="226"/>
      <c r="M631" s="227"/>
      <c r="N631" s="228"/>
      <c r="O631" s="228"/>
      <c r="P631" s="228"/>
      <c r="Q631" s="228"/>
      <c r="R631" s="228"/>
      <c r="S631" s="228"/>
      <c r="T631" s="229"/>
      <c r="AT631" s="230" t="s">
        <v>154</v>
      </c>
      <c r="AU631" s="230" t="s">
        <v>89</v>
      </c>
      <c r="AV631" s="15" t="s">
        <v>87</v>
      </c>
      <c r="AW631" s="15" t="s">
        <v>35</v>
      </c>
      <c r="AX631" s="15" t="s">
        <v>79</v>
      </c>
      <c r="AY631" s="230" t="s">
        <v>145</v>
      </c>
    </row>
    <row r="632" spans="2:51" s="13" customFormat="1">
      <c r="B632" s="198"/>
      <c r="C632" s="199"/>
      <c r="D632" s="200" t="s">
        <v>154</v>
      </c>
      <c r="E632" s="201" t="s">
        <v>1</v>
      </c>
      <c r="F632" s="202" t="s">
        <v>271</v>
      </c>
      <c r="G632" s="199"/>
      <c r="H632" s="203">
        <v>2.16</v>
      </c>
      <c r="I632" s="204"/>
      <c r="J632" s="199"/>
      <c r="K632" s="199"/>
      <c r="L632" s="205"/>
      <c r="M632" s="206"/>
      <c r="N632" s="207"/>
      <c r="O632" s="207"/>
      <c r="P632" s="207"/>
      <c r="Q632" s="207"/>
      <c r="R632" s="207"/>
      <c r="S632" s="207"/>
      <c r="T632" s="208"/>
      <c r="AT632" s="209" t="s">
        <v>154</v>
      </c>
      <c r="AU632" s="209" t="s">
        <v>89</v>
      </c>
      <c r="AV632" s="13" t="s">
        <v>89</v>
      </c>
      <c r="AW632" s="13" t="s">
        <v>35</v>
      </c>
      <c r="AX632" s="13" t="s">
        <v>79</v>
      </c>
      <c r="AY632" s="209" t="s">
        <v>145</v>
      </c>
    </row>
    <row r="633" spans="2:51" s="15" customFormat="1">
      <c r="B633" s="221"/>
      <c r="C633" s="222"/>
      <c r="D633" s="200" t="s">
        <v>154</v>
      </c>
      <c r="E633" s="223" t="s">
        <v>1</v>
      </c>
      <c r="F633" s="224" t="s">
        <v>225</v>
      </c>
      <c r="G633" s="222"/>
      <c r="H633" s="223" t="s">
        <v>1</v>
      </c>
      <c r="I633" s="225"/>
      <c r="J633" s="222"/>
      <c r="K633" s="222"/>
      <c r="L633" s="226"/>
      <c r="M633" s="227"/>
      <c r="N633" s="228"/>
      <c r="O633" s="228"/>
      <c r="P633" s="228"/>
      <c r="Q633" s="228"/>
      <c r="R633" s="228"/>
      <c r="S633" s="228"/>
      <c r="T633" s="229"/>
      <c r="AT633" s="230" t="s">
        <v>154</v>
      </c>
      <c r="AU633" s="230" t="s">
        <v>89</v>
      </c>
      <c r="AV633" s="15" t="s">
        <v>87</v>
      </c>
      <c r="AW633" s="15" t="s">
        <v>35</v>
      </c>
      <c r="AX633" s="15" t="s">
        <v>79</v>
      </c>
      <c r="AY633" s="230" t="s">
        <v>145</v>
      </c>
    </row>
    <row r="634" spans="2:51" s="13" customFormat="1">
      <c r="B634" s="198"/>
      <c r="C634" s="199"/>
      <c r="D634" s="200" t="s">
        <v>154</v>
      </c>
      <c r="E634" s="201" t="s">
        <v>1</v>
      </c>
      <c r="F634" s="202" t="s">
        <v>272</v>
      </c>
      <c r="G634" s="199"/>
      <c r="H634" s="203">
        <v>14.04</v>
      </c>
      <c r="I634" s="204"/>
      <c r="J634" s="199"/>
      <c r="K634" s="199"/>
      <c r="L634" s="205"/>
      <c r="M634" s="206"/>
      <c r="N634" s="207"/>
      <c r="O634" s="207"/>
      <c r="P634" s="207"/>
      <c r="Q634" s="207"/>
      <c r="R634" s="207"/>
      <c r="S634" s="207"/>
      <c r="T634" s="208"/>
      <c r="AT634" s="209" t="s">
        <v>154</v>
      </c>
      <c r="AU634" s="209" t="s">
        <v>89</v>
      </c>
      <c r="AV634" s="13" t="s">
        <v>89</v>
      </c>
      <c r="AW634" s="13" t="s">
        <v>35</v>
      </c>
      <c r="AX634" s="13" t="s">
        <v>79</v>
      </c>
      <c r="AY634" s="209" t="s">
        <v>145</v>
      </c>
    </row>
    <row r="635" spans="2:51" s="13" customFormat="1">
      <c r="B635" s="198"/>
      <c r="C635" s="199"/>
      <c r="D635" s="200" t="s">
        <v>154</v>
      </c>
      <c r="E635" s="201" t="s">
        <v>1</v>
      </c>
      <c r="F635" s="202" t="s">
        <v>273</v>
      </c>
      <c r="G635" s="199"/>
      <c r="H635" s="203">
        <v>22.68</v>
      </c>
      <c r="I635" s="204"/>
      <c r="J635" s="199"/>
      <c r="K635" s="199"/>
      <c r="L635" s="205"/>
      <c r="M635" s="206"/>
      <c r="N635" s="207"/>
      <c r="O635" s="207"/>
      <c r="P635" s="207"/>
      <c r="Q635" s="207"/>
      <c r="R635" s="207"/>
      <c r="S635" s="207"/>
      <c r="T635" s="208"/>
      <c r="AT635" s="209" t="s">
        <v>154</v>
      </c>
      <c r="AU635" s="209" t="s">
        <v>89</v>
      </c>
      <c r="AV635" s="13" t="s">
        <v>89</v>
      </c>
      <c r="AW635" s="13" t="s">
        <v>35</v>
      </c>
      <c r="AX635" s="13" t="s">
        <v>79</v>
      </c>
      <c r="AY635" s="209" t="s">
        <v>145</v>
      </c>
    </row>
    <row r="636" spans="2:51" s="13" customFormat="1">
      <c r="B636" s="198"/>
      <c r="C636" s="199"/>
      <c r="D636" s="200" t="s">
        <v>154</v>
      </c>
      <c r="E636" s="201" t="s">
        <v>1</v>
      </c>
      <c r="F636" s="202" t="s">
        <v>274</v>
      </c>
      <c r="G636" s="199"/>
      <c r="H636" s="203">
        <v>5.4</v>
      </c>
      <c r="I636" s="204"/>
      <c r="J636" s="199"/>
      <c r="K636" s="199"/>
      <c r="L636" s="205"/>
      <c r="M636" s="206"/>
      <c r="N636" s="207"/>
      <c r="O636" s="207"/>
      <c r="P636" s="207"/>
      <c r="Q636" s="207"/>
      <c r="R636" s="207"/>
      <c r="S636" s="207"/>
      <c r="T636" s="208"/>
      <c r="AT636" s="209" t="s">
        <v>154</v>
      </c>
      <c r="AU636" s="209" t="s">
        <v>89</v>
      </c>
      <c r="AV636" s="13" t="s">
        <v>89</v>
      </c>
      <c r="AW636" s="13" t="s">
        <v>35</v>
      </c>
      <c r="AX636" s="13" t="s">
        <v>79</v>
      </c>
      <c r="AY636" s="209" t="s">
        <v>145</v>
      </c>
    </row>
    <row r="637" spans="2:51" s="13" customFormat="1">
      <c r="B637" s="198"/>
      <c r="C637" s="199"/>
      <c r="D637" s="200" t="s">
        <v>154</v>
      </c>
      <c r="E637" s="201" t="s">
        <v>1</v>
      </c>
      <c r="F637" s="202" t="s">
        <v>275</v>
      </c>
      <c r="G637" s="199"/>
      <c r="H637" s="203">
        <v>3.12</v>
      </c>
      <c r="I637" s="204"/>
      <c r="J637" s="199"/>
      <c r="K637" s="199"/>
      <c r="L637" s="205"/>
      <c r="M637" s="206"/>
      <c r="N637" s="207"/>
      <c r="O637" s="207"/>
      <c r="P637" s="207"/>
      <c r="Q637" s="207"/>
      <c r="R637" s="207"/>
      <c r="S637" s="207"/>
      <c r="T637" s="208"/>
      <c r="AT637" s="209" t="s">
        <v>154</v>
      </c>
      <c r="AU637" s="209" t="s">
        <v>89</v>
      </c>
      <c r="AV637" s="13" t="s">
        <v>89</v>
      </c>
      <c r="AW637" s="13" t="s">
        <v>35</v>
      </c>
      <c r="AX637" s="13" t="s">
        <v>79</v>
      </c>
      <c r="AY637" s="209" t="s">
        <v>145</v>
      </c>
    </row>
    <row r="638" spans="2:51" s="13" customFormat="1">
      <c r="B638" s="198"/>
      <c r="C638" s="199"/>
      <c r="D638" s="200" t="s">
        <v>154</v>
      </c>
      <c r="E638" s="201" t="s">
        <v>1</v>
      </c>
      <c r="F638" s="202" t="s">
        <v>276</v>
      </c>
      <c r="G638" s="199"/>
      <c r="H638" s="203">
        <v>0.96</v>
      </c>
      <c r="I638" s="204"/>
      <c r="J638" s="199"/>
      <c r="K638" s="199"/>
      <c r="L638" s="205"/>
      <c r="M638" s="206"/>
      <c r="N638" s="207"/>
      <c r="O638" s="207"/>
      <c r="P638" s="207"/>
      <c r="Q638" s="207"/>
      <c r="R638" s="207"/>
      <c r="S638" s="207"/>
      <c r="T638" s="208"/>
      <c r="AT638" s="209" t="s">
        <v>154</v>
      </c>
      <c r="AU638" s="209" t="s">
        <v>89</v>
      </c>
      <c r="AV638" s="13" t="s">
        <v>89</v>
      </c>
      <c r="AW638" s="13" t="s">
        <v>35</v>
      </c>
      <c r="AX638" s="13" t="s">
        <v>79</v>
      </c>
      <c r="AY638" s="209" t="s">
        <v>145</v>
      </c>
    </row>
    <row r="639" spans="2:51" s="13" customFormat="1">
      <c r="B639" s="198"/>
      <c r="C639" s="199"/>
      <c r="D639" s="200" t="s">
        <v>154</v>
      </c>
      <c r="E639" s="201" t="s">
        <v>1</v>
      </c>
      <c r="F639" s="202" t="s">
        <v>277</v>
      </c>
      <c r="G639" s="199"/>
      <c r="H639" s="203">
        <v>0.48</v>
      </c>
      <c r="I639" s="204"/>
      <c r="J639" s="199"/>
      <c r="K639" s="199"/>
      <c r="L639" s="205"/>
      <c r="M639" s="206"/>
      <c r="N639" s="207"/>
      <c r="O639" s="207"/>
      <c r="P639" s="207"/>
      <c r="Q639" s="207"/>
      <c r="R639" s="207"/>
      <c r="S639" s="207"/>
      <c r="T639" s="208"/>
      <c r="AT639" s="209" t="s">
        <v>154</v>
      </c>
      <c r="AU639" s="209" t="s">
        <v>89</v>
      </c>
      <c r="AV639" s="13" t="s">
        <v>89</v>
      </c>
      <c r="AW639" s="13" t="s">
        <v>35</v>
      </c>
      <c r="AX639" s="13" t="s">
        <v>79</v>
      </c>
      <c r="AY639" s="209" t="s">
        <v>145</v>
      </c>
    </row>
    <row r="640" spans="2:51" s="15" customFormat="1">
      <c r="B640" s="221"/>
      <c r="C640" s="222"/>
      <c r="D640" s="200" t="s">
        <v>154</v>
      </c>
      <c r="E640" s="223" t="s">
        <v>1</v>
      </c>
      <c r="F640" s="224" t="s">
        <v>250</v>
      </c>
      <c r="G640" s="222"/>
      <c r="H640" s="223" t="s">
        <v>1</v>
      </c>
      <c r="I640" s="225"/>
      <c r="J640" s="222"/>
      <c r="K640" s="222"/>
      <c r="L640" s="226"/>
      <c r="M640" s="227"/>
      <c r="N640" s="228"/>
      <c r="O640" s="228"/>
      <c r="P640" s="228"/>
      <c r="Q640" s="228"/>
      <c r="R640" s="228"/>
      <c r="S640" s="228"/>
      <c r="T640" s="229"/>
      <c r="AT640" s="230" t="s">
        <v>154</v>
      </c>
      <c r="AU640" s="230" t="s">
        <v>89</v>
      </c>
      <c r="AV640" s="15" t="s">
        <v>87</v>
      </c>
      <c r="AW640" s="15" t="s">
        <v>35</v>
      </c>
      <c r="AX640" s="15" t="s">
        <v>79</v>
      </c>
      <c r="AY640" s="230" t="s">
        <v>145</v>
      </c>
    </row>
    <row r="641" spans="1:65" s="13" customFormat="1">
      <c r="B641" s="198"/>
      <c r="C641" s="199"/>
      <c r="D641" s="200" t="s">
        <v>154</v>
      </c>
      <c r="E641" s="201" t="s">
        <v>1</v>
      </c>
      <c r="F641" s="202" t="s">
        <v>278</v>
      </c>
      <c r="G641" s="199"/>
      <c r="H641" s="203">
        <v>9.7200000000000006</v>
      </c>
      <c r="I641" s="204"/>
      <c r="J641" s="199"/>
      <c r="K641" s="199"/>
      <c r="L641" s="205"/>
      <c r="M641" s="206"/>
      <c r="N641" s="207"/>
      <c r="O641" s="207"/>
      <c r="P641" s="207"/>
      <c r="Q641" s="207"/>
      <c r="R641" s="207"/>
      <c r="S641" s="207"/>
      <c r="T641" s="208"/>
      <c r="AT641" s="209" t="s">
        <v>154</v>
      </c>
      <c r="AU641" s="209" t="s">
        <v>89</v>
      </c>
      <c r="AV641" s="13" t="s">
        <v>89</v>
      </c>
      <c r="AW641" s="13" t="s">
        <v>35</v>
      </c>
      <c r="AX641" s="13" t="s">
        <v>79</v>
      </c>
      <c r="AY641" s="209" t="s">
        <v>145</v>
      </c>
    </row>
    <row r="642" spans="1:65" s="13" customFormat="1">
      <c r="B642" s="198"/>
      <c r="C642" s="199"/>
      <c r="D642" s="200" t="s">
        <v>154</v>
      </c>
      <c r="E642" s="201" t="s">
        <v>1</v>
      </c>
      <c r="F642" s="202" t="s">
        <v>279</v>
      </c>
      <c r="G642" s="199"/>
      <c r="H642" s="203">
        <v>1.8</v>
      </c>
      <c r="I642" s="204"/>
      <c r="J642" s="199"/>
      <c r="K642" s="199"/>
      <c r="L642" s="205"/>
      <c r="M642" s="206"/>
      <c r="N642" s="207"/>
      <c r="O642" s="207"/>
      <c r="P642" s="207"/>
      <c r="Q642" s="207"/>
      <c r="R642" s="207"/>
      <c r="S642" s="207"/>
      <c r="T642" s="208"/>
      <c r="AT642" s="209" t="s">
        <v>154</v>
      </c>
      <c r="AU642" s="209" t="s">
        <v>89</v>
      </c>
      <c r="AV642" s="13" t="s">
        <v>89</v>
      </c>
      <c r="AW642" s="13" t="s">
        <v>35</v>
      </c>
      <c r="AX642" s="13" t="s">
        <v>79</v>
      </c>
      <c r="AY642" s="209" t="s">
        <v>145</v>
      </c>
    </row>
    <row r="643" spans="1:65" s="13" customFormat="1">
      <c r="B643" s="198"/>
      <c r="C643" s="199"/>
      <c r="D643" s="200" t="s">
        <v>154</v>
      </c>
      <c r="E643" s="201" t="s">
        <v>1</v>
      </c>
      <c r="F643" s="202" t="s">
        <v>280</v>
      </c>
      <c r="G643" s="199"/>
      <c r="H643" s="203">
        <v>0.82799999999999996</v>
      </c>
      <c r="I643" s="204"/>
      <c r="J643" s="199"/>
      <c r="K643" s="199"/>
      <c r="L643" s="205"/>
      <c r="M643" s="206"/>
      <c r="N643" s="207"/>
      <c r="O643" s="207"/>
      <c r="P643" s="207"/>
      <c r="Q643" s="207"/>
      <c r="R643" s="207"/>
      <c r="S643" s="207"/>
      <c r="T643" s="208"/>
      <c r="AT643" s="209" t="s">
        <v>154</v>
      </c>
      <c r="AU643" s="209" t="s">
        <v>89</v>
      </c>
      <c r="AV643" s="13" t="s">
        <v>89</v>
      </c>
      <c r="AW643" s="13" t="s">
        <v>35</v>
      </c>
      <c r="AX643" s="13" t="s">
        <v>79</v>
      </c>
      <c r="AY643" s="209" t="s">
        <v>145</v>
      </c>
    </row>
    <row r="644" spans="1:65" s="14" customFormat="1">
      <c r="B644" s="210"/>
      <c r="C644" s="211"/>
      <c r="D644" s="200" t="s">
        <v>154</v>
      </c>
      <c r="E644" s="212" t="s">
        <v>1</v>
      </c>
      <c r="F644" s="213" t="s">
        <v>156</v>
      </c>
      <c r="G644" s="211"/>
      <c r="H644" s="214">
        <v>1273.874</v>
      </c>
      <c r="I644" s="215"/>
      <c r="J644" s="211"/>
      <c r="K644" s="211"/>
      <c r="L644" s="216"/>
      <c r="M644" s="217"/>
      <c r="N644" s="218"/>
      <c r="O644" s="218"/>
      <c r="P644" s="218"/>
      <c r="Q644" s="218"/>
      <c r="R644" s="218"/>
      <c r="S644" s="218"/>
      <c r="T644" s="219"/>
      <c r="AT644" s="220" t="s">
        <v>154</v>
      </c>
      <c r="AU644" s="220" t="s">
        <v>89</v>
      </c>
      <c r="AV644" s="14" t="s">
        <v>152</v>
      </c>
      <c r="AW644" s="14" t="s">
        <v>35</v>
      </c>
      <c r="AX644" s="14" t="s">
        <v>87</v>
      </c>
      <c r="AY644" s="220" t="s">
        <v>145</v>
      </c>
    </row>
    <row r="645" spans="1:65" s="2" customFormat="1" ht="37.9" customHeight="1">
      <c r="A645" s="33"/>
      <c r="B645" s="34"/>
      <c r="C645" s="185" t="s">
        <v>440</v>
      </c>
      <c r="D645" s="185" t="s">
        <v>147</v>
      </c>
      <c r="E645" s="186" t="s">
        <v>441</v>
      </c>
      <c r="F645" s="187" t="s">
        <v>442</v>
      </c>
      <c r="G645" s="188" t="s">
        <v>150</v>
      </c>
      <c r="H645" s="189">
        <v>186.78</v>
      </c>
      <c r="I645" s="190"/>
      <c r="J645" s="191">
        <f>ROUND(I645*H645,2)</f>
        <v>0</v>
      </c>
      <c r="K645" s="187" t="s">
        <v>151</v>
      </c>
      <c r="L645" s="38"/>
      <c r="M645" s="192" t="s">
        <v>1</v>
      </c>
      <c r="N645" s="193" t="s">
        <v>44</v>
      </c>
      <c r="O645" s="70"/>
      <c r="P645" s="194">
        <f>O645*H645</f>
        <v>0</v>
      </c>
      <c r="Q645" s="194">
        <v>2.1999999999999999E-5</v>
      </c>
      <c r="R645" s="194">
        <f>Q645*H645</f>
        <v>4.1091599999999997E-3</v>
      </c>
      <c r="S645" s="194">
        <v>1.0000000000000001E-5</v>
      </c>
      <c r="T645" s="195">
        <f>S645*H645</f>
        <v>1.8678000000000002E-3</v>
      </c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R645" s="196" t="s">
        <v>152</v>
      </c>
      <c r="AT645" s="196" t="s">
        <v>147</v>
      </c>
      <c r="AU645" s="196" t="s">
        <v>89</v>
      </c>
      <c r="AY645" s="17" t="s">
        <v>145</v>
      </c>
      <c r="BE645" s="197">
        <f>IF(N645="základní",J645,0)</f>
        <v>0</v>
      </c>
      <c r="BF645" s="197">
        <f>IF(N645="snížená",J645,0)</f>
        <v>0</v>
      </c>
      <c r="BG645" s="197">
        <f>IF(N645="zákl. přenesená",J645,0)</f>
        <v>0</v>
      </c>
      <c r="BH645" s="197">
        <f>IF(N645="sníž. přenesená",J645,0)</f>
        <v>0</v>
      </c>
      <c r="BI645" s="197">
        <f>IF(N645="nulová",J645,0)</f>
        <v>0</v>
      </c>
      <c r="BJ645" s="17" t="s">
        <v>87</v>
      </c>
      <c r="BK645" s="197">
        <f>ROUND(I645*H645,2)</f>
        <v>0</v>
      </c>
      <c r="BL645" s="17" t="s">
        <v>152</v>
      </c>
      <c r="BM645" s="196" t="s">
        <v>443</v>
      </c>
    </row>
    <row r="646" spans="1:65" s="15" customFormat="1">
      <c r="B646" s="221"/>
      <c r="C646" s="222"/>
      <c r="D646" s="200" t="s">
        <v>154</v>
      </c>
      <c r="E646" s="223" t="s">
        <v>1</v>
      </c>
      <c r="F646" s="224" t="s">
        <v>234</v>
      </c>
      <c r="G646" s="222"/>
      <c r="H646" s="223" t="s">
        <v>1</v>
      </c>
      <c r="I646" s="225"/>
      <c r="J646" s="222"/>
      <c r="K646" s="222"/>
      <c r="L646" s="226"/>
      <c r="M646" s="227"/>
      <c r="N646" s="228"/>
      <c r="O646" s="228"/>
      <c r="P646" s="228"/>
      <c r="Q646" s="228"/>
      <c r="R646" s="228"/>
      <c r="S646" s="228"/>
      <c r="T646" s="229"/>
      <c r="AT646" s="230" t="s">
        <v>154</v>
      </c>
      <c r="AU646" s="230" t="s">
        <v>89</v>
      </c>
      <c r="AV646" s="15" t="s">
        <v>87</v>
      </c>
      <c r="AW646" s="15" t="s">
        <v>35</v>
      </c>
      <c r="AX646" s="15" t="s">
        <v>79</v>
      </c>
      <c r="AY646" s="230" t="s">
        <v>145</v>
      </c>
    </row>
    <row r="647" spans="1:65" s="13" customFormat="1">
      <c r="B647" s="198"/>
      <c r="C647" s="199"/>
      <c r="D647" s="200" t="s">
        <v>154</v>
      </c>
      <c r="E647" s="201" t="s">
        <v>1</v>
      </c>
      <c r="F647" s="202" t="s">
        <v>444</v>
      </c>
      <c r="G647" s="199"/>
      <c r="H647" s="203">
        <v>1.6</v>
      </c>
      <c r="I647" s="204"/>
      <c r="J647" s="199"/>
      <c r="K647" s="199"/>
      <c r="L647" s="205"/>
      <c r="M647" s="206"/>
      <c r="N647" s="207"/>
      <c r="O647" s="207"/>
      <c r="P647" s="207"/>
      <c r="Q647" s="207"/>
      <c r="R647" s="207"/>
      <c r="S647" s="207"/>
      <c r="T647" s="208"/>
      <c r="AT647" s="209" t="s">
        <v>154</v>
      </c>
      <c r="AU647" s="209" t="s">
        <v>89</v>
      </c>
      <c r="AV647" s="13" t="s">
        <v>89</v>
      </c>
      <c r="AW647" s="13" t="s">
        <v>35</v>
      </c>
      <c r="AX647" s="13" t="s">
        <v>79</v>
      </c>
      <c r="AY647" s="209" t="s">
        <v>145</v>
      </c>
    </row>
    <row r="648" spans="1:65" s="13" customFormat="1">
      <c r="B648" s="198"/>
      <c r="C648" s="199"/>
      <c r="D648" s="200" t="s">
        <v>154</v>
      </c>
      <c r="E648" s="201" t="s">
        <v>1</v>
      </c>
      <c r="F648" s="202" t="s">
        <v>445</v>
      </c>
      <c r="G648" s="199"/>
      <c r="H648" s="203">
        <v>47.88</v>
      </c>
      <c r="I648" s="204"/>
      <c r="J648" s="199"/>
      <c r="K648" s="199"/>
      <c r="L648" s="205"/>
      <c r="M648" s="206"/>
      <c r="N648" s="207"/>
      <c r="O648" s="207"/>
      <c r="P648" s="207"/>
      <c r="Q648" s="207"/>
      <c r="R648" s="207"/>
      <c r="S648" s="207"/>
      <c r="T648" s="208"/>
      <c r="AT648" s="209" t="s">
        <v>154</v>
      </c>
      <c r="AU648" s="209" t="s">
        <v>89</v>
      </c>
      <c r="AV648" s="13" t="s">
        <v>89</v>
      </c>
      <c r="AW648" s="13" t="s">
        <v>35</v>
      </c>
      <c r="AX648" s="13" t="s">
        <v>79</v>
      </c>
      <c r="AY648" s="209" t="s">
        <v>145</v>
      </c>
    </row>
    <row r="649" spans="1:65" s="13" customFormat="1">
      <c r="B649" s="198"/>
      <c r="C649" s="199"/>
      <c r="D649" s="200" t="s">
        <v>154</v>
      </c>
      <c r="E649" s="201" t="s">
        <v>1</v>
      </c>
      <c r="F649" s="202" t="s">
        <v>446</v>
      </c>
      <c r="G649" s="199"/>
      <c r="H649" s="203">
        <v>3.3119999999999998</v>
      </c>
      <c r="I649" s="204"/>
      <c r="J649" s="199"/>
      <c r="K649" s="199"/>
      <c r="L649" s="205"/>
      <c r="M649" s="206"/>
      <c r="N649" s="207"/>
      <c r="O649" s="207"/>
      <c r="P649" s="207"/>
      <c r="Q649" s="207"/>
      <c r="R649" s="207"/>
      <c r="S649" s="207"/>
      <c r="T649" s="208"/>
      <c r="AT649" s="209" t="s">
        <v>154</v>
      </c>
      <c r="AU649" s="209" t="s">
        <v>89</v>
      </c>
      <c r="AV649" s="13" t="s">
        <v>89</v>
      </c>
      <c r="AW649" s="13" t="s">
        <v>35</v>
      </c>
      <c r="AX649" s="13" t="s">
        <v>79</v>
      </c>
      <c r="AY649" s="209" t="s">
        <v>145</v>
      </c>
    </row>
    <row r="650" spans="1:65" s="15" customFormat="1">
      <c r="B650" s="221"/>
      <c r="C650" s="222"/>
      <c r="D650" s="200" t="s">
        <v>154</v>
      </c>
      <c r="E650" s="223" t="s">
        <v>1</v>
      </c>
      <c r="F650" s="224" t="s">
        <v>222</v>
      </c>
      <c r="G650" s="222"/>
      <c r="H650" s="223" t="s">
        <v>1</v>
      </c>
      <c r="I650" s="225"/>
      <c r="J650" s="222"/>
      <c r="K650" s="222"/>
      <c r="L650" s="226"/>
      <c r="M650" s="227"/>
      <c r="N650" s="228"/>
      <c r="O650" s="228"/>
      <c r="P650" s="228"/>
      <c r="Q650" s="228"/>
      <c r="R650" s="228"/>
      <c r="S650" s="228"/>
      <c r="T650" s="229"/>
      <c r="AT650" s="230" t="s">
        <v>154</v>
      </c>
      <c r="AU650" s="230" t="s">
        <v>89</v>
      </c>
      <c r="AV650" s="15" t="s">
        <v>87</v>
      </c>
      <c r="AW650" s="15" t="s">
        <v>35</v>
      </c>
      <c r="AX650" s="15" t="s">
        <v>79</v>
      </c>
      <c r="AY650" s="230" t="s">
        <v>145</v>
      </c>
    </row>
    <row r="651" spans="1:65" s="13" customFormat="1">
      <c r="B651" s="198"/>
      <c r="C651" s="199"/>
      <c r="D651" s="200" t="s">
        <v>154</v>
      </c>
      <c r="E651" s="201" t="s">
        <v>1</v>
      </c>
      <c r="F651" s="202" t="s">
        <v>447</v>
      </c>
      <c r="G651" s="199"/>
      <c r="H651" s="203">
        <v>5.04</v>
      </c>
      <c r="I651" s="204"/>
      <c r="J651" s="199"/>
      <c r="K651" s="199"/>
      <c r="L651" s="205"/>
      <c r="M651" s="206"/>
      <c r="N651" s="207"/>
      <c r="O651" s="207"/>
      <c r="P651" s="207"/>
      <c r="Q651" s="207"/>
      <c r="R651" s="207"/>
      <c r="S651" s="207"/>
      <c r="T651" s="208"/>
      <c r="AT651" s="209" t="s">
        <v>154</v>
      </c>
      <c r="AU651" s="209" t="s">
        <v>89</v>
      </c>
      <c r="AV651" s="13" t="s">
        <v>89</v>
      </c>
      <c r="AW651" s="13" t="s">
        <v>35</v>
      </c>
      <c r="AX651" s="13" t="s">
        <v>79</v>
      </c>
      <c r="AY651" s="209" t="s">
        <v>145</v>
      </c>
    </row>
    <row r="652" spans="1:65" s="15" customFormat="1">
      <c r="B652" s="221"/>
      <c r="C652" s="222"/>
      <c r="D652" s="200" t="s">
        <v>154</v>
      </c>
      <c r="E652" s="223" t="s">
        <v>1</v>
      </c>
      <c r="F652" s="224" t="s">
        <v>225</v>
      </c>
      <c r="G652" s="222"/>
      <c r="H652" s="223" t="s">
        <v>1</v>
      </c>
      <c r="I652" s="225"/>
      <c r="J652" s="222"/>
      <c r="K652" s="222"/>
      <c r="L652" s="226"/>
      <c r="M652" s="227"/>
      <c r="N652" s="228"/>
      <c r="O652" s="228"/>
      <c r="P652" s="228"/>
      <c r="Q652" s="228"/>
      <c r="R652" s="228"/>
      <c r="S652" s="228"/>
      <c r="T652" s="229"/>
      <c r="AT652" s="230" t="s">
        <v>154</v>
      </c>
      <c r="AU652" s="230" t="s">
        <v>89</v>
      </c>
      <c r="AV652" s="15" t="s">
        <v>87</v>
      </c>
      <c r="AW652" s="15" t="s">
        <v>35</v>
      </c>
      <c r="AX652" s="15" t="s">
        <v>79</v>
      </c>
      <c r="AY652" s="230" t="s">
        <v>145</v>
      </c>
    </row>
    <row r="653" spans="1:65" s="13" customFormat="1">
      <c r="B653" s="198"/>
      <c r="C653" s="199"/>
      <c r="D653" s="200" t="s">
        <v>154</v>
      </c>
      <c r="E653" s="201" t="s">
        <v>1</v>
      </c>
      <c r="F653" s="202" t="s">
        <v>448</v>
      </c>
      <c r="G653" s="199"/>
      <c r="H653" s="203">
        <v>32.76</v>
      </c>
      <c r="I653" s="204"/>
      <c r="J653" s="199"/>
      <c r="K653" s="199"/>
      <c r="L653" s="205"/>
      <c r="M653" s="206"/>
      <c r="N653" s="207"/>
      <c r="O653" s="207"/>
      <c r="P653" s="207"/>
      <c r="Q653" s="207"/>
      <c r="R653" s="207"/>
      <c r="S653" s="207"/>
      <c r="T653" s="208"/>
      <c r="AT653" s="209" t="s">
        <v>154</v>
      </c>
      <c r="AU653" s="209" t="s">
        <v>89</v>
      </c>
      <c r="AV653" s="13" t="s">
        <v>89</v>
      </c>
      <c r="AW653" s="13" t="s">
        <v>35</v>
      </c>
      <c r="AX653" s="13" t="s">
        <v>79</v>
      </c>
      <c r="AY653" s="209" t="s">
        <v>145</v>
      </c>
    </row>
    <row r="654" spans="1:65" s="13" customFormat="1">
      <c r="B654" s="198"/>
      <c r="C654" s="199"/>
      <c r="D654" s="200" t="s">
        <v>154</v>
      </c>
      <c r="E654" s="201" t="s">
        <v>1</v>
      </c>
      <c r="F654" s="202" t="s">
        <v>449</v>
      </c>
      <c r="G654" s="199"/>
      <c r="H654" s="203">
        <v>4.7300000000000004</v>
      </c>
      <c r="I654" s="204"/>
      <c r="J654" s="199"/>
      <c r="K654" s="199"/>
      <c r="L654" s="205"/>
      <c r="M654" s="206"/>
      <c r="N654" s="207"/>
      <c r="O654" s="207"/>
      <c r="P654" s="207"/>
      <c r="Q654" s="207"/>
      <c r="R654" s="207"/>
      <c r="S654" s="207"/>
      <c r="T654" s="208"/>
      <c r="AT654" s="209" t="s">
        <v>154</v>
      </c>
      <c r="AU654" s="209" t="s">
        <v>89</v>
      </c>
      <c r="AV654" s="13" t="s">
        <v>89</v>
      </c>
      <c r="AW654" s="13" t="s">
        <v>35</v>
      </c>
      <c r="AX654" s="13" t="s">
        <v>79</v>
      </c>
      <c r="AY654" s="209" t="s">
        <v>145</v>
      </c>
    </row>
    <row r="655" spans="1:65" s="13" customFormat="1">
      <c r="B655" s="198"/>
      <c r="C655" s="199"/>
      <c r="D655" s="200" t="s">
        <v>154</v>
      </c>
      <c r="E655" s="201" t="s">
        <v>1</v>
      </c>
      <c r="F655" s="202" t="s">
        <v>450</v>
      </c>
      <c r="G655" s="199"/>
      <c r="H655" s="203">
        <v>1.08</v>
      </c>
      <c r="I655" s="204"/>
      <c r="J655" s="199"/>
      <c r="K655" s="199"/>
      <c r="L655" s="205"/>
      <c r="M655" s="206"/>
      <c r="N655" s="207"/>
      <c r="O655" s="207"/>
      <c r="P655" s="207"/>
      <c r="Q655" s="207"/>
      <c r="R655" s="207"/>
      <c r="S655" s="207"/>
      <c r="T655" s="208"/>
      <c r="AT655" s="209" t="s">
        <v>154</v>
      </c>
      <c r="AU655" s="209" t="s">
        <v>89</v>
      </c>
      <c r="AV655" s="13" t="s">
        <v>89</v>
      </c>
      <c r="AW655" s="13" t="s">
        <v>35</v>
      </c>
      <c r="AX655" s="13" t="s">
        <v>79</v>
      </c>
      <c r="AY655" s="209" t="s">
        <v>145</v>
      </c>
    </row>
    <row r="656" spans="1:65" s="13" customFormat="1">
      <c r="B656" s="198"/>
      <c r="C656" s="199"/>
      <c r="D656" s="200" t="s">
        <v>154</v>
      </c>
      <c r="E656" s="201" t="s">
        <v>1</v>
      </c>
      <c r="F656" s="202" t="s">
        <v>451</v>
      </c>
      <c r="G656" s="199"/>
      <c r="H656" s="203">
        <v>0.72</v>
      </c>
      <c r="I656" s="204"/>
      <c r="J656" s="199"/>
      <c r="K656" s="199"/>
      <c r="L656" s="205"/>
      <c r="M656" s="206"/>
      <c r="N656" s="207"/>
      <c r="O656" s="207"/>
      <c r="P656" s="207"/>
      <c r="Q656" s="207"/>
      <c r="R656" s="207"/>
      <c r="S656" s="207"/>
      <c r="T656" s="208"/>
      <c r="AT656" s="209" t="s">
        <v>154</v>
      </c>
      <c r="AU656" s="209" t="s">
        <v>89</v>
      </c>
      <c r="AV656" s="13" t="s">
        <v>89</v>
      </c>
      <c r="AW656" s="13" t="s">
        <v>35</v>
      </c>
      <c r="AX656" s="13" t="s">
        <v>79</v>
      </c>
      <c r="AY656" s="209" t="s">
        <v>145</v>
      </c>
    </row>
    <row r="657" spans="1:65" s="13" customFormat="1">
      <c r="B657" s="198"/>
      <c r="C657" s="199"/>
      <c r="D657" s="200" t="s">
        <v>154</v>
      </c>
      <c r="E657" s="201" t="s">
        <v>1</v>
      </c>
      <c r="F657" s="202" t="s">
        <v>452</v>
      </c>
      <c r="G657" s="199"/>
      <c r="H657" s="203">
        <v>63</v>
      </c>
      <c r="I657" s="204"/>
      <c r="J657" s="199"/>
      <c r="K657" s="199"/>
      <c r="L657" s="205"/>
      <c r="M657" s="206"/>
      <c r="N657" s="207"/>
      <c r="O657" s="207"/>
      <c r="P657" s="207"/>
      <c r="Q657" s="207"/>
      <c r="R657" s="207"/>
      <c r="S657" s="207"/>
      <c r="T657" s="208"/>
      <c r="AT657" s="209" t="s">
        <v>154</v>
      </c>
      <c r="AU657" s="209" t="s">
        <v>89</v>
      </c>
      <c r="AV657" s="13" t="s">
        <v>89</v>
      </c>
      <c r="AW657" s="13" t="s">
        <v>35</v>
      </c>
      <c r="AX657" s="13" t="s">
        <v>79</v>
      </c>
      <c r="AY657" s="209" t="s">
        <v>145</v>
      </c>
    </row>
    <row r="658" spans="1:65" s="13" customFormat="1">
      <c r="B658" s="198"/>
      <c r="C658" s="199"/>
      <c r="D658" s="200" t="s">
        <v>154</v>
      </c>
      <c r="E658" s="201" t="s">
        <v>1</v>
      </c>
      <c r="F658" s="202" t="s">
        <v>453</v>
      </c>
      <c r="G658" s="199"/>
      <c r="H658" s="203">
        <v>1.8180000000000001</v>
      </c>
      <c r="I658" s="204"/>
      <c r="J658" s="199"/>
      <c r="K658" s="199"/>
      <c r="L658" s="205"/>
      <c r="M658" s="206"/>
      <c r="N658" s="207"/>
      <c r="O658" s="207"/>
      <c r="P658" s="207"/>
      <c r="Q658" s="207"/>
      <c r="R658" s="207"/>
      <c r="S658" s="207"/>
      <c r="T658" s="208"/>
      <c r="AT658" s="209" t="s">
        <v>154</v>
      </c>
      <c r="AU658" s="209" t="s">
        <v>89</v>
      </c>
      <c r="AV658" s="13" t="s">
        <v>89</v>
      </c>
      <c r="AW658" s="13" t="s">
        <v>35</v>
      </c>
      <c r="AX658" s="13" t="s">
        <v>79</v>
      </c>
      <c r="AY658" s="209" t="s">
        <v>145</v>
      </c>
    </row>
    <row r="659" spans="1:65" s="15" customFormat="1">
      <c r="B659" s="221"/>
      <c r="C659" s="222"/>
      <c r="D659" s="200" t="s">
        <v>154</v>
      </c>
      <c r="E659" s="223" t="s">
        <v>1</v>
      </c>
      <c r="F659" s="224" t="s">
        <v>250</v>
      </c>
      <c r="G659" s="222"/>
      <c r="H659" s="223" t="s">
        <v>1</v>
      </c>
      <c r="I659" s="225"/>
      <c r="J659" s="222"/>
      <c r="K659" s="222"/>
      <c r="L659" s="226"/>
      <c r="M659" s="227"/>
      <c r="N659" s="228"/>
      <c r="O659" s="228"/>
      <c r="P659" s="228"/>
      <c r="Q659" s="228"/>
      <c r="R659" s="228"/>
      <c r="S659" s="228"/>
      <c r="T659" s="229"/>
      <c r="AT659" s="230" t="s">
        <v>154</v>
      </c>
      <c r="AU659" s="230" t="s">
        <v>89</v>
      </c>
      <c r="AV659" s="15" t="s">
        <v>87</v>
      </c>
      <c r="AW659" s="15" t="s">
        <v>35</v>
      </c>
      <c r="AX659" s="15" t="s">
        <v>79</v>
      </c>
      <c r="AY659" s="230" t="s">
        <v>145</v>
      </c>
    </row>
    <row r="660" spans="1:65" s="13" customFormat="1">
      <c r="B660" s="198"/>
      <c r="C660" s="199"/>
      <c r="D660" s="200" t="s">
        <v>154</v>
      </c>
      <c r="E660" s="201" t="s">
        <v>1</v>
      </c>
      <c r="F660" s="202" t="s">
        <v>454</v>
      </c>
      <c r="G660" s="199"/>
      <c r="H660" s="203">
        <v>22.68</v>
      </c>
      <c r="I660" s="204"/>
      <c r="J660" s="199"/>
      <c r="K660" s="199"/>
      <c r="L660" s="205"/>
      <c r="M660" s="206"/>
      <c r="N660" s="207"/>
      <c r="O660" s="207"/>
      <c r="P660" s="207"/>
      <c r="Q660" s="207"/>
      <c r="R660" s="207"/>
      <c r="S660" s="207"/>
      <c r="T660" s="208"/>
      <c r="AT660" s="209" t="s">
        <v>154</v>
      </c>
      <c r="AU660" s="209" t="s">
        <v>89</v>
      </c>
      <c r="AV660" s="13" t="s">
        <v>89</v>
      </c>
      <c r="AW660" s="13" t="s">
        <v>35</v>
      </c>
      <c r="AX660" s="13" t="s">
        <v>79</v>
      </c>
      <c r="AY660" s="209" t="s">
        <v>145</v>
      </c>
    </row>
    <row r="661" spans="1:65" s="13" customFormat="1">
      <c r="B661" s="198"/>
      <c r="C661" s="199"/>
      <c r="D661" s="200" t="s">
        <v>154</v>
      </c>
      <c r="E661" s="201" t="s">
        <v>1</v>
      </c>
      <c r="F661" s="202" t="s">
        <v>455</v>
      </c>
      <c r="G661" s="199"/>
      <c r="H661" s="203">
        <v>2.16</v>
      </c>
      <c r="I661" s="204"/>
      <c r="J661" s="199"/>
      <c r="K661" s="199"/>
      <c r="L661" s="205"/>
      <c r="M661" s="206"/>
      <c r="N661" s="207"/>
      <c r="O661" s="207"/>
      <c r="P661" s="207"/>
      <c r="Q661" s="207"/>
      <c r="R661" s="207"/>
      <c r="S661" s="207"/>
      <c r="T661" s="208"/>
      <c r="AT661" s="209" t="s">
        <v>154</v>
      </c>
      <c r="AU661" s="209" t="s">
        <v>89</v>
      </c>
      <c r="AV661" s="13" t="s">
        <v>89</v>
      </c>
      <c r="AW661" s="13" t="s">
        <v>35</v>
      </c>
      <c r="AX661" s="13" t="s">
        <v>79</v>
      </c>
      <c r="AY661" s="209" t="s">
        <v>145</v>
      </c>
    </row>
    <row r="662" spans="1:65" s="14" customFormat="1">
      <c r="B662" s="210"/>
      <c r="C662" s="211"/>
      <c r="D662" s="200" t="s">
        <v>154</v>
      </c>
      <c r="E662" s="212" t="s">
        <v>1</v>
      </c>
      <c r="F662" s="213" t="s">
        <v>156</v>
      </c>
      <c r="G662" s="211"/>
      <c r="H662" s="214">
        <v>186.78</v>
      </c>
      <c r="I662" s="215"/>
      <c r="J662" s="211"/>
      <c r="K662" s="211"/>
      <c r="L662" s="216"/>
      <c r="M662" s="217"/>
      <c r="N662" s="218"/>
      <c r="O662" s="218"/>
      <c r="P662" s="218"/>
      <c r="Q662" s="218"/>
      <c r="R662" s="218"/>
      <c r="S662" s="218"/>
      <c r="T662" s="219"/>
      <c r="AT662" s="220" t="s">
        <v>154</v>
      </c>
      <c r="AU662" s="220" t="s">
        <v>89</v>
      </c>
      <c r="AV662" s="14" t="s">
        <v>152</v>
      </c>
      <c r="AW662" s="14" t="s">
        <v>35</v>
      </c>
      <c r="AX662" s="14" t="s">
        <v>87</v>
      </c>
      <c r="AY662" s="220" t="s">
        <v>145</v>
      </c>
    </row>
    <row r="663" spans="1:65" s="2" customFormat="1" ht="24.2" customHeight="1">
      <c r="A663" s="33"/>
      <c r="B663" s="34"/>
      <c r="C663" s="185" t="s">
        <v>456</v>
      </c>
      <c r="D663" s="185" t="s">
        <v>147</v>
      </c>
      <c r="E663" s="186" t="s">
        <v>457</v>
      </c>
      <c r="F663" s="187" t="s">
        <v>458</v>
      </c>
      <c r="G663" s="188" t="s">
        <v>150</v>
      </c>
      <c r="H663" s="189">
        <v>1269.46</v>
      </c>
      <c r="I663" s="190"/>
      <c r="J663" s="191">
        <f>ROUND(I663*H663,2)</f>
        <v>0</v>
      </c>
      <c r="K663" s="187" t="s">
        <v>151</v>
      </c>
      <c r="L663" s="38"/>
      <c r="M663" s="192" t="s">
        <v>1</v>
      </c>
      <c r="N663" s="193" t="s">
        <v>44</v>
      </c>
      <c r="O663" s="70"/>
      <c r="P663" s="194">
        <f>O663*H663</f>
        <v>0</v>
      </c>
      <c r="Q663" s="194">
        <v>0</v>
      </c>
      <c r="R663" s="194">
        <f>Q663*H663</f>
        <v>0</v>
      </c>
      <c r="S663" s="194">
        <v>0</v>
      </c>
      <c r="T663" s="195">
        <f>S663*H663</f>
        <v>0</v>
      </c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R663" s="196" t="s">
        <v>152</v>
      </c>
      <c r="AT663" s="196" t="s">
        <v>147</v>
      </c>
      <c r="AU663" s="196" t="s">
        <v>89</v>
      </c>
      <c r="AY663" s="17" t="s">
        <v>145</v>
      </c>
      <c r="BE663" s="197">
        <f>IF(N663="základní",J663,0)</f>
        <v>0</v>
      </c>
      <c r="BF663" s="197">
        <f>IF(N663="snížená",J663,0)</f>
        <v>0</v>
      </c>
      <c r="BG663" s="197">
        <f>IF(N663="zákl. přenesená",J663,0)</f>
        <v>0</v>
      </c>
      <c r="BH663" s="197">
        <f>IF(N663="sníž. přenesená",J663,0)</f>
        <v>0</v>
      </c>
      <c r="BI663" s="197">
        <f>IF(N663="nulová",J663,0)</f>
        <v>0</v>
      </c>
      <c r="BJ663" s="17" t="s">
        <v>87</v>
      </c>
      <c r="BK663" s="197">
        <f>ROUND(I663*H663,2)</f>
        <v>0</v>
      </c>
      <c r="BL663" s="17" t="s">
        <v>152</v>
      </c>
      <c r="BM663" s="196" t="s">
        <v>459</v>
      </c>
    </row>
    <row r="664" spans="1:65" s="15" customFormat="1">
      <c r="B664" s="221"/>
      <c r="C664" s="222"/>
      <c r="D664" s="200" t="s">
        <v>154</v>
      </c>
      <c r="E664" s="223" t="s">
        <v>1</v>
      </c>
      <c r="F664" s="224" t="s">
        <v>217</v>
      </c>
      <c r="G664" s="222"/>
      <c r="H664" s="223" t="s">
        <v>1</v>
      </c>
      <c r="I664" s="225"/>
      <c r="J664" s="222"/>
      <c r="K664" s="222"/>
      <c r="L664" s="226"/>
      <c r="M664" s="227"/>
      <c r="N664" s="228"/>
      <c r="O664" s="228"/>
      <c r="P664" s="228"/>
      <c r="Q664" s="228"/>
      <c r="R664" s="228"/>
      <c r="S664" s="228"/>
      <c r="T664" s="229"/>
      <c r="AT664" s="230" t="s">
        <v>154</v>
      </c>
      <c r="AU664" s="230" t="s">
        <v>89</v>
      </c>
      <c r="AV664" s="15" t="s">
        <v>87</v>
      </c>
      <c r="AW664" s="15" t="s">
        <v>35</v>
      </c>
      <c r="AX664" s="15" t="s">
        <v>79</v>
      </c>
      <c r="AY664" s="230" t="s">
        <v>145</v>
      </c>
    </row>
    <row r="665" spans="1:65" s="15" customFormat="1">
      <c r="B665" s="221"/>
      <c r="C665" s="222"/>
      <c r="D665" s="200" t="s">
        <v>154</v>
      </c>
      <c r="E665" s="223" t="s">
        <v>1</v>
      </c>
      <c r="F665" s="224" t="s">
        <v>218</v>
      </c>
      <c r="G665" s="222"/>
      <c r="H665" s="223" t="s">
        <v>1</v>
      </c>
      <c r="I665" s="225"/>
      <c r="J665" s="222"/>
      <c r="K665" s="222"/>
      <c r="L665" s="226"/>
      <c r="M665" s="227"/>
      <c r="N665" s="228"/>
      <c r="O665" s="228"/>
      <c r="P665" s="228"/>
      <c r="Q665" s="228"/>
      <c r="R665" s="228"/>
      <c r="S665" s="228"/>
      <c r="T665" s="229"/>
      <c r="AT665" s="230" t="s">
        <v>154</v>
      </c>
      <c r="AU665" s="230" t="s">
        <v>89</v>
      </c>
      <c r="AV665" s="15" t="s">
        <v>87</v>
      </c>
      <c r="AW665" s="15" t="s">
        <v>35</v>
      </c>
      <c r="AX665" s="15" t="s">
        <v>79</v>
      </c>
      <c r="AY665" s="230" t="s">
        <v>145</v>
      </c>
    </row>
    <row r="666" spans="1:65" s="13" customFormat="1">
      <c r="B666" s="198"/>
      <c r="C666" s="199"/>
      <c r="D666" s="200" t="s">
        <v>154</v>
      </c>
      <c r="E666" s="201" t="s">
        <v>1</v>
      </c>
      <c r="F666" s="202" t="s">
        <v>219</v>
      </c>
      <c r="G666" s="199"/>
      <c r="H666" s="203">
        <v>42.5</v>
      </c>
      <c r="I666" s="204"/>
      <c r="J666" s="199"/>
      <c r="K666" s="199"/>
      <c r="L666" s="205"/>
      <c r="M666" s="206"/>
      <c r="N666" s="207"/>
      <c r="O666" s="207"/>
      <c r="P666" s="207"/>
      <c r="Q666" s="207"/>
      <c r="R666" s="207"/>
      <c r="S666" s="207"/>
      <c r="T666" s="208"/>
      <c r="AT666" s="209" t="s">
        <v>154</v>
      </c>
      <c r="AU666" s="209" t="s">
        <v>89</v>
      </c>
      <c r="AV666" s="13" t="s">
        <v>89</v>
      </c>
      <c r="AW666" s="13" t="s">
        <v>35</v>
      </c>
      <c r="AX666" s="13" t="s">
        <v>79</v>
      </c>
      <c r="AY666" s="209" t="s">
        <v>145</v>
      </c>
    </row>
    <row r="667" spans="1:65" s="15" customFormat="1">
      <c r="B667" s="221"/>
      <c r="C667" s="222"/>
      <c r="D667" s="200" t="s">
        <v>154</v>
      </c>
      <c r="E667" s="223" t="s">
        <v>1</v>
      </c>
      <c r="F667" s="224" t="s">
        <v>234</v>
      </c>
      <c r="G667" s="222"/>
      <c r="H667" s="223" t="s">
        <v>1</v>
      </c>
      <c r="I667" s="225"/>
      <c r="J667" s="222"/>
      <c r="K667" s="222"/>
      <c r="L667" s="226"/>
      <c r="M667" s="227"/>
      <c r="N667" s="228"/>
      <c r="O667" s="228"/>
      <c r="P667" s="228"/>
      <c r="Q667" s="228"/>
      <c r="R667" s="228"/>
      <c r="S667" s="228"/>
      <c r="T667" s="229"/>
      <c r="AT667" s="230" t="s">
        <v>154</v>
      </c>
      <c r="AU667" s="230" t="s">
        <v>89</v>
      </c>
      <c r="AV667" s="15" t="s">
        <v>87</v>
      </c>
      <c r="AW667" s="15" t="s">
        <v>35</v>
      </c>
      <c r="AX667" s="15" t="s">
        <v>79</v>
      </c>
      <c r="AY667" s="230" t="s">
        <v>145</v>
      </c>
    </row>
    <row r="668" spans="1:65" s="15" customFormat="1">
      <c r="B668" s="221"/>
      <c r="C668" s="222"/>
      <c r="D668" s="200" t="s">
        <v>154</v>
      </c>
      <c r="E668" s="223" t="s">
        <v>1</v>
      </c>
      <c r="F668" s="224" t="s">
        <v>235</v>
      </c>
      <c r="G668" s="222"/>
      <c r="H668" s="223" t="s">
        <v>1</v>
      </c>
      <c r="I668" s="225"/>
      <c r="J668" s="222"/>
      <c r="K668" s="222"/>
      <c r="L668" s="226"/>
      <c r="M668" s="227"/>
      <c r="N668" s="228"/>
      <c r="O668" s="228"/>
      <c r="P668" s="228"/>
      <c r="Q668" s="228"/>
      <c r="R668" s="228"/>
      <c r="S668" s="228"/>
      <c r="T668" s="229"/>
      <c r="AT668" s="230" t="s">
        <v>154</v>
      </c>
      <c r="AU668" s="230" t="s">
        <v>89</v>
      </c>
      <c r="AV668" s="15" t="s">
        <v>87</v>
      </c>
      <c r="AW668" s="15" t="s">
        <v>35</v>
      </c>
      <c r="AX668" s="15" t="s">
        <v>79</v>
      </c>
      <c r="AY668" s="230" t="s">
        <v>145</v>
      </c>
    </row>
    <row r="669" spans="1:65" s="13" customFormat="1">
      <c r="B669" s="198"/>
      <c r="C669" s="199"/>
      <c r="D669" s="200" t="s">
        <v>154</v>
      </c>
      <c r="E669" s="201" t="s">
        <v>1</v>
      </c>
      <c r="F669" s="202" t="s">
        <v>236</v>
      </c>
      <c r="G669" s="199"/>
      <c r="H669" s="203">
        <v>15</v>
      </c>
      <c r="I669" s="204"/>
      <c r="J669" s="199"/>
      <c r="K669" s="199"/>
      <c r="L669" s="205"/>
      <c r="M669" s="206"/>
      <c r="N669" s="207"/>
      <c r="O669" s="207"/>
      <c r="P669" s="207"/>
      <c r="Q669" s="207"/>
      <c r="R669" s="207"/>
      <c r="S669" s="207"/>
      <c r="T669" s="208"/>
      <c r="AT669" s="209" t="s">
        <v>154</v>
      </c>
      <c r="AU669" s="209" t="s">
        <v>89</v>
      </c>
      <c r="AV669" s="13" t="s">
        <v>89</v>
      </c>
      <c r="AW669" s="13" t="s">
        <v>35</v>
      </c>
      <c r="AX669" s="13" t="s">
        <v>79</v>
      </c>
      <c r="AY669" s="209" t="s">
        <v>145</v>
      </c>
    </row>
    <row r="670" spans="1:65" s="13" customFormat="1">
      <c r="B670" s="198"/>
      <c r="C670" s="199"/>
      <c r="D670" s="200" t="s">
        <v>154</v>
      </c>
      <c r="E670" s="201" t="s">
        <v>1</v>
      </c>
      <c r="F670" s="202" t="s">
        <v>237</v>
      </c>
      <c r="G670" s="199"/>
      <c r="H670" s="203">
        <v>-1.6</v>
      </c>
      <c r="I670" s="204"/>
      <c r="J670" s="199"/>
      <c r="K670" s="199"/>
      <c r="L670" s="205"/>
      <c r="M670" s="206"/>
      <c r="N670" s="207"/>
      <c r="O670" s="207"/>
      <c r="P670" s="207"/>
      <c r="Q670" s="207"/>
      <c r="R670" s="207"/>
      <c r="S670" s="207"/>
      <c r="T670" s="208"/>
      <c r="AT670" s="209" t="s">
        <v>154</v>
      </c>
      <c r="AU670" s="209" t="s">
        <v>89</v>
      </c>
      <c r="AV670" s="13" t="s">
        <v>89</v>
      </c>
      <c r="AW670" s="13" t="s">
        <v>35</v>
      </c>
      <c r="AX670" s="13" t="s">
        <v>79</v>
      </c>
      <c r="AY670" s="209" t="s">
        <v>145</v>
      </c>
    </row>
    <row r="671" spans="1:65" s="13" customFormat="1">
      <c r="B671" s="198"/>
      <c r="C671" s="199"/>
      <c r="D671" s="200" t="s">
        <v>154</v>
      </c>
      <c r="E671" s="201" t="s">
        <v>1</v>
      </c>
      <c r="F671" s="202" t="s">
        <v>238</v>
      </c>
      <c r="G671" s="199"/>
      <c r="H671" s="203">
        <v>10.5</v>
      </c>
      <c r="I671" s="204"/>
      <c r="J671" s="199"/>
      <c r="K671" s="199"/>
      <c r="L671" s="205"/>
      <c r="M671" s="206"/>
      <c r="N671" s="207"/>
      <c r="O671" s="207"/>
      <c r="P671" s="207"/>
      <c r="Q671" s="207"/>
      <c r="R671" s="207"/>
      <c r="S671" s="207"/>
      <c r="T671" s="208"/>
      <c r="AT671" s="209" t="s">
        <v>154</v>
      </c>
      <c r="AU671" s="209" t="s">
        <v>89</v>
      </c>
      <c r="AV671" s="13" t="s">
        <v>89</v>
      </c>
      <c r="AW671" s="13" t="s">
        <v>35</v>
      </c>
      <c r="AX671" s="13" t="s">
        <v>79</v>
      </c>
      <c r="AY671" s="209" t="s">
        <v>145</v>
      </c>
    </row>
    <row r="672" spans="1:65" s="15" customFormat="1">
      <c r="B672" s="221"/>
      <c r="C672" s="222"/>
      <c r="D672" s="200" t="s">
        <v>154</v>
      </c>
      <c r="E672" s="223" t="s">
        <v>1</v>
      </c>
      <c r="F672" s="224" t="s">
        <v>239</v>
      </c>
      <c r="G672" s="222"/>
      <c r="H672" s="223" t="s">
        <v>1</v>
      </c>
      <c r="I672" s="225"/>
      <c r="J672" s="222"/>
      <c r="K672" s="222"/>
      <c r="L672" s="226"/>
      <c r="M672" s="227"/>
      <c r="N672" s="228"/>
      <c r="O672" s="228"/>
      <c r="P672" s="228"/>
      <c r="Q672" s="228"/>
      <c r="R672" s="228"/>
      <c r="S672" s="228"/>
      <c r="T672" s="229"/>
      <c r="AT672" s="230" t="s">
        <v>154</v>
      </c>
      <c r="AU672" s="230" t="s">
        <v>89</v>
      </c>
      <c r="AV672" s="15" t="s">
        <v>87</v>
      </c>
      <c r="AW672" s="15" t="s">
        <v>35</v>
      </c>
      <c r="AX672" s="15" t="s">
        <v>79</v>
      </c>
      <c r="AY672" s="230" t="s">
        <v>145</v>
      </c>
    </row>
    <row r="673" spans="2:51" s="13" customFormat="1">
      <c r="B673" s="198"/>
      <c r="C673" s="199"/>
      <c r="D673" s="200" t="s">
        <v>154</v>
      </c>
      <c r="E673" s="201" t="s">
        <v>1</v>
      </c>
      <c r="F673" s="202" t="s">
        <v>240</v>
      </c>
      <c r="G673" s="199"/>
      <c r="H673" s="203">
        <v>209</v>
      </c>
      <c r="I673" s="204"/>
      <c r="J673" s="199"/>
      <c r="K673" s="199"/>
      <c r="L673" s="205"/>
      <c r="M673" s="206"/>
      <c r="N673" s="207"/>
      <c r="O673" s="207"/>
      <c r="P673" s="207"/>
      <c r="Q673" s="207"/>
      <c r="R673" s="207"/>
      <c r="S673" s="207"/>
      <c r="T673" s="208"/>
      <c r="AT673" s="209" t="s">
        <v>154</v>
      </c>
      <c r="AU673" s="209" t="s">
        <v>89</v>
      </c>
      <c r="AV673" s="13" t="s">
        <v>89</v>
      </c>
      <c r="AW673" s="13" t="s">
        <v>35</v>
      </c>
      <c r="AX673" s="13" t="s">
        <v>79</v>
      </c>
      <c r="AY673" s="209" t="s">
        <v>145</v>
      </c>
    </row>
    <row r="674" spans="2:51" s="13" customFormat="1">
      <c r="B674" s="198"/>
      <c r="C674" s="199"/>
      <c r="D674" s="200" t="s">
        <v>154</v>
      </c>
      <c r="E674" s="201" t="s">
        <v>1</v>
      </c>
      <c r="F674" s="202" t="s">
        <v>241</v>
      </c>
      <c r="G674" s="199"/>
      <c r="H674" s="203">
        <v>-47.88</v>
      </c>
      <c r="I674" s="204"/>
      <c r="J674" s="199"/>
      <c r="K674" s="199"/>
      <c r="L674" s="205"/>
      <c r="M674" s="206"/>
      <c r="N674" s="207"/>
      <c r="O674" s="207"/>
      <c r="P674" s="207"/>
      <c r="Q674" s="207"/>
      <c r="R674" s="207"/>
      <c r="S674" s="207"/>
      <c r="T674" s="208"/>
      <c r="AT674" s="209" t="s">
        <v>154</v>
      </c>
      <c r="AU674" s="209" t="s">
        <v>89</v>
      </c>
      <c r="AV674" s="13" t="s">
        <v>89</v>
      </c>
      <c r="AW674" s="13" t="s">
        <v>35</v>
      </c>
      <c r="AX674" s="13" t="s">
        <v>79</v>
      </c>
      <c r="AY674" s="209" t="s">
        <v>145</v>
      </c>
    </row>
    <row r="675" spans="2:51" s="15" customFormat="1">
      <c r="B675" s="221"/>
      <c r="C675" s="222"/>
      <c r="D675" s="200" t="s">
        <v>154</v>
      </c>
      <c r="E675" s="223" t="s">
        <v>1</v>
      </c>
      <c r="F675" s="224" t="s">
        <v>217</v>
      </c>
      <c r="G675" s="222"/>
      <c r="H675" s="223" t="s">
        <v>1</v>
      </c>
      <c r="I675" s="225"/>
      <c r="J675" s="222"/>
      <c r="K675" s="222"/>
      <c r="L675" s="226"/>
      <c r="M675" s="227"/>
      <c r="N675" s="228"/>
      <c r="O675" s="228"/>
      <c r="P675" s="228"/>
      <c r="Q675" s="228"/>
      <c r="R675" s="228"/>
      <c r="S675" s="228"/>
      <c r="T675" s="229"/>
      <c r="AT675" s="230" t="s">
        <v>154</v>
      </c>
      <c r="AU675" s="230" t="s">
        <v>89</v>
      </c>
      <c r="AV675" s="15" t="s">
        <v>87</v>
      </c>
      <c r="AW675" s="15" t="s">
        <v>35</v>
      </c>
      <c r="AX675" s="15" t="s">
        <v>79</v>
      </c>
      <c r="AY675" s="230" t="s">
        <v>145</v>
      </c>
    </row>
    <row r="676" spans="2:51" s="15" customFormat="1">
      <c r="B676" s="221"/>
      <c r="C676" s="222"/>
      <c r="D676" s="200" t="s">
        <v>154</v>
      </c>
      <c r="E676" s="223" t="s">
        <v>1</v>
      </c>
      <c r="F676" s="224" t="s">
        <v>218</v>
      </c>
      <c r="G676" s="222"/>
      <c r="H676" s="223" t="s">
        <v>1</v>
      </c>
      <c r="I676" s="225"/>
      <c r="J676" s="222"/>
      <c r="K676" s="222"/>
      <c r="L676" s="226"/>
      <c r="M676" s="227"/>
      <c r="N676" s="228"/>
      <c r="O676" s="228"/>
      <c r="P676" s="228"/>
      <c r="Q676" s="228"/>
      <c r="R676" s="228"/>
      <c r="S676" s="228"/>
      <c r="T676" s="229"/>
      <c r="AT676" s="230" t="s">
        <v>154</v>
      </c>
      <c r="AU676" s="230" t="s">
        <v>89</v>
      </c>
      <c r="AV676" s="15" t="s">
        <v>87</v>
      </c>
      <c r="AW676" s="15" t="s">
        <v>35</v>
      </c>
      <c r="AX676" s="15" t="s">
        <v>79</v>
      </c>
      <c r="AY676" s="230" t="s">
        <v>145</v>
      </c>
    </row>
    <row r="677" spans="2:51" s="13" customFormat="1">
      <c r="B677" s="198"/>
      <c r="C677" s="199"/>
      <c r="D677" s="200" t="s">
        <v>154</v>
      </c>
      <c r="E677" s="201" t="s">
        <v>1</v>
      </c>
      <c r="F677" s="202" t="s">
        <v>220</v>
      </c>
      <c r="G677" s="199"/>
      <c r="H677" s="203">
        <v>427</v>
      </c>
      <c r="I677" s="204"/>
      <c r="J677" s="199"/>
      <c r="K677" s="199"/>
      <c r="L677" s="205"/>
      <c r="M677" s="206"/>
      <c r="N677" s="207"/>
      <c r="O677" s="207"/>
      <c r="P677" s="207"/>
      <c r="Q677" s="207"/>
      <c r="R677" s="207"/>
      <c r="S677" s="207"/>
      <c r="T677" s="208"/>
      <c r="AT677" s="209" t="s">
        <v>154</v>
      </c>
      <c r="AU677" s="209" t="s">
        <v>89</v>
      </c>
      <c r="AV677" s="13" t="s">
        <v>89</v>
      </c>
      <c r="AW677" s="13" t="s">
        <v>35</v>
      </c>
      <c r="AX677" s="13" t="s">
        <v>79</v>
      </c>
      <c r="AY677" s="209" t="s">
        <v>145</v>
      </c>
    </row>
    <row r="678" spans="2:51" s="13" customFormat="1">
      <c r="B678" s="198"/>
      <c r="C678" s="199"/>
      <c r="D678" s="200" t="s">
        <v>154</v>
      </c>
      <c r="E678" s="201" t="s">
        <v>1</v>
      </c>
      <c r="F678" s="202" t="s">
        <v>221</v>
      </c>
      <c r="G678" s="199"/>
      <c r="H678" s="203">
        <v>-3.3119999999999998</v>
      </c>
      <c r="I678" s="204"/>
      <c r="J678" s="199"/>
      <c r="K678" s="199"/>
      <c r="L678" s="205"/>
      <c r="M678" s="206"/>
      <c r="N678" s="207"/>
      <c r="O678" s="207"/>
      <c r="P678" s="207"/>
      <c r="Q678" s="207"/>
      <c r="R678" s="207"/>
      <c r="S678" s="207"/>
      <c r="T678" s="208"/>
      <c r="AT678" s="209" t="s">
        <v>154</v>
      </c>
      <c r="AU678" s="209" t="s">
        <v>89</v>
      </c>
      <c r="AV678" s="13" t="s">
        <v>89</v>
      </c>
      <c r="AW678" s="13" t="s">
        <v>35</v>
      </c>
      <c r="AX678" s="13" t="s">
        <v>79</v>
      </c>
      <c r="AY678" s="209" t="s">
        <v>145</v>
      </c>
    </row>
    <row r="679" spans="2:51" s="15" customFormat="1">
      <c r="B679" s="221"/>
      <c r="C679" s="222"/>
      <c r="D679" s="200" t="s">
        <v>154</v>
      </c>
      <c r="E679" s="223" t="s">
        <v>1</v>
      </c>
      <c r="F679" s="224" t="s">
        <v>222</v>
      </c>
      <c r="G679" s="222"/>
      <c r="H679" s="223" t="s">
        <v>1</v>
      </c>
      <c r="I679" s="225"/>
      <c r="J679" s="222"/>
      <c r="K679" s="222"/>
      <c r="L679" s="226"/>
      <c r="M679" s="227"/>
      <c r="N679" s="228"/>
      <c r="O679" s="228"/>
      <c r="P679" s="228"/>
      <c r="Q679" s="228"/>
      <c r="R679" s="228"/>
      <c r="S679" s="228"/>
      <c r="T679" s="229"/>
      <c r="AT679" s="230" t="s">
        <v>154</v>
      </c>
      <c r="AU679" s="230" t="s">
        <v>89</v>
      </c>
      <c r="AV679" s="15" t="s">
        <v>87</v>
      </c>
      <c r="AW679" s="15" t="s">
        <v>35</v>
      </c>
      <c r="AX679" s="15" t="s">
        <v>79</v>
      </c>
      <c r="AY679" s="230" t="s">
        <v>145</v>
      </c>
    </row>
    <row r="680" spans="2:51" s="13" customFormat="1">
      <c r="B680" s="198"/>
      <c r="C680" s="199"/>
      <c r="D680" s="200" t="s">
        <v>154</v>
      </c>
      <c r="E680" s="201" t="s">
        <v>1</v>
      </c>
      <c r="F680" s="202" t="s">
        <v>223</v>
      </c>
      <c r="G680" s="199"/>
      <c r="H680" s="203">
        <v>19</v>
      </c>
      <c r="I680" s="204"/>
      <c r="J680" s="199"/>
      <c r="K680" s="199"/>
      <c r="L680" s="205"/>
      <c r="M680" s="206"/>
      <c r="N680" s="207"/>
      <c r="O680" s="207"/>
      <c r="P680" s="207"/>
      <c r="Q680" s="207"/>
      <c r="R680" s="207"/>
      <c r="S680" s="207"/>
      <c r="T680" s="208"/>
      <c r="AT680" s="209" t="s">
        <v>154</v>
      </c>
      <c r="AU680" s="209" t="s">
        <v>89</v>
      </c>
      <c r="AV680" s="13" t="s">
        <v>89</v>
      </c>
      <c r="AW680" s="13" t="s">
        <v>35</v>
      </c>
      <c r="AX680" s="13" t="s">
        <v>79</v>
      </c>
      <c r="AY680" s="209" t="s">
        <v>145</v>
      </c>
    </row>
    <row r="681" spans="2:51" s="13" customFormat="1">
      <c r="B681" s="198"/>
      <c r="C681" s="199"/>
      <c r="D681" s="200" t="s">
        <v>154</v>
      </c>
      <c r="E681" s="201" t="s">
        <v>1</v>
      </c>
      <c r="F681" s="202" t="s">
        <v>242</v>
      </c>
      <c r="G681" s="199"/>
      <c r="H681" s="203">
        <v>28.8</v>
      </c>
      <c r="I681" s="204"/>
      <c r="J681" s="199"/>
      <c r="K681" s="199"/>
      <c r="L681" s="205"/>
      <c r="M681" s="206"/>
      <c r="N681" s="207"/>
      <c r="O681" s="207"/>
      <c r="P681" s="207"/>
      <c r="Q681" s="207"/>
      <c r="R681" s="207"/>
      <c r="S681" s="207"/>
      <c r="T681" s="208"/>
      <c r="AT681" s="209" t="s">
        <v>154</v>
      </c>
      <c r="AU681" s="209" t="s">
        <v>89</v>
      </c>
      <c r="AV681" s="13" t="s">
        <v>89</v>
      </c>
      <c r="AW681" s="13" t="s">
        <v>35</v>
      </c>
      <c r="AX681" s="13" t="s">
        <v>79</v>
      </c>
      <c r="AY681" s="209" t="s">
        <v>145</v>
      </c>
    </row>
    <row r="682" spans="2:51" s="15" customFormat="1">
      <c r="B682" s="221"/>
      <c r="C682" s="222"/>
      <c r="D682" s="200" t="s">
        <v>154</v>
      </c>
      <c r="E682" s="223" t="s">
        <v>1</v>
      </c>
      <c r="F682" s="224" t="s">
        <v>218</v>
      </c>
      <c r="G682" s="222"/>
      <c r="H682" s="223" t="s">
        <v>1</v>
      </c>
      <c r="I682" s="225"/>
      <c r="J682" s="222"/>
      <c r="K682" s="222"/>
      <c r="L682" s="226"/>
      <c r="M682" s="227"/>
      <c r="N682" s="228"/>
      <c r="O682" s="228"/>
      <c r="P682" s="228"/>
      <c r="Q682" s="228"/>
      <c r="R682" s="228"/>
      <c r="S682" s="228"/>
      <c r="T682" s="229"/>
      <c r="AT682" s="230" t="s">
        <v>154</v>
      </c>
      <c r="AU682" s="230" t="s">
        <v>89</v>
      </c>
      <c r="AV682" s="15" t="s">
        <v>87</v>
      </c>
      <c r="AW682" s="15" t="s">
        <v>35</v>
      </c>
      <c r="AX682" s="15" t="s">
        <v>79</v>
      </c>
      <c r="AY682" s="230" t="s">
        <v>145</v>
      </c>
    </row>
    <row r="683" spans="2:51" s="13" customFormat="1">
      <c r="B683" s="198"/>
      <c r="C683" s="199"/>
      <c r="D683" s="200" t="s">
        <v>154</v>
      </c>
      <c r="E683" s="201" t="s">
        <v>1</v>
      </c>
      <c r="F683" s="202" t="s">
        <v>224</v>
      </c>
      <c r="G683" s="199"/>
      <c r="H683" s="203">
        <v>77</v>
      </c>
      <c r="I683" s="204"/>
      <c r="J683" s="199"/>
      <c r="K683" s="199"/>
      <c r="L683" s="205"/>
      <c r="M683" s="206"/>
      <c r="N683" s="207"/>
      <c r="O683" s="207"/>
      <c r="P683" s="207"/>
      <c r="Q683" s="207"/>
      <c r="R683" s="207"/>
      <c r="S683" s="207"/>
      <c r="T683" s="208"/>
      <c r="AT683" s="209" t="s">
        <v>154</v>
      </c>
      <c r="AU683" s="209" t="s">
        <v>89</v>
      </c>
      <c r="AV683" s="13" t="s">
        <v>89</v>
      </c>
      <c r="AW683" s="13" t="s">
        <v>35</v>
      </c>
      <c r="AX683" s="13" t="s">
        <v>79</v>
      </c>
      <c r="AY683" s="209" t="s">
        <v>145</v>
      </c>
    </row>
    <row r="684" spans="2:51" s="15" customFormat="1">
      <c r="B684" s="221"/>
      <c r="C684" s="222"/>
      <c r="D684" s="200" t="s">
        <v>154</v>
      </c>
      <c r="E684" s="223" t="s">
        <v>1</v>
      </c>
      <c r="F684" s="224" t="s">
        <v>225</v>
      </c>
      <c r="G684" s="222"/>
      <c r="H684" s="223" t="s">
        <v>1</v>
      </c>
      <c r="I684" s="225"/>
      <c r="J684" s="222"/>
      <c r="K684" s="222"/>
      <c r="L684" s="226"/>
      <c r="M684" s="227"/>
      <c r="N684" s="228"/>
      <c r="O684" s="228"/>
      <c r="P684" s="228"/>
      <c r="Q684" s="228"/>
      <c r="R684" s="228"/>
      <c r="S684" s="228"/>
      <c r="T684" s="229"/>
      <c r="AT684" s="230" t="s">
        <v>154</v>
      </c>
      <c r="AU684" s="230" t="s">
        <v>89</v>
      </c>
      <c r="AV684" s="15" t="s">
        <v>87</v>
      </c>
      <c r="AW684" s="15" t="s">
        <v>35</v>
      </c>
      <c r="AX684" s="15" t="s">
        <v>79</v>
      </c>
      <c r="AY684" s="230" t="s">
        <v>145</v>
      </c>
    </row>
    <row r="685" spans="2:51" s="15" customFormat="1">
      <c r="B685" s="221"/>
      <c r="C685" s="222"/>
      <c r="D685" s="200" t="s">
        <v>154</v>
      </c>
      <c r="E685" s="223" t="s">
        <v>1</v>
      </c>
      <c r="F685" s="224" t="s">
        <v>218</v>
      </c>
      <c r="G685" s="222"/>
      <c r="H685" s="223" t="s">
        <v>1</v>
      </c>
      <c r="I685" s="225"/>
      <c r="J685" s="222"/>
      <c r="K685" s="222"/>
      <c r="L685" s="226"/>
      <c r="M685" s="227"/>
      <c r="N685" s="228"/>
      <c r="O685" s="228"/>
      <c r="P685" s="228"/>
      <c r="Q685" s="228"/>
      <c r="R685" s="228"/>
      <c r="S685" s="228"/>
      <c r="T685" s="229"/>
      <c r="AT685" s="230" t="s">
        <v>154</v>
      </c>
      <c r="AU685" s="230" t="s">
        <v>89</v>
      </c>
      <c r="AV685" s="15" t="s">
        <v>87</v>
      </c>
      <c r="AW685" s="15" t="s">
        <v>35</v>
      </c>
      <c r="AX685" s="15" t="s">
        <v>79</v>
      </c>
      <c r="AY685" s="230" t="s">
        <v>145</v>
      </c>
    </row>
    <row r="686" spans="2:51" s="13" customFormat="1">
      <c r="B686" s="198"/>
      <c r="C686" s="199"/>
      <c r="D686" s="200" t="s">
        <v>154</v>
      </c>
      <c r="E686" s="201" t="s">
        <v>1</v>
      </c>
      <c r="F686" s="202" t="s">
        <v>226</v>
      </c>
      <c r="G686" s="199"/>
      <c r="H686" s="203">
        <v>137</v>
      </c>
      <c r="I686" s="204"/>
      <c r="J686" s="199"/>
      <c r="K686" s="199"/>
      <c r="L686" s="205"/>
      <c r="M686" s="206"/>
      <c r="N686" s="207"/>
      <c r="O686" s="207"/>
      <c r="P686" s="207"/>
      <c r="Q686" s="207"/>
      <c r="R686" s="207"/>
      <c r="S686" s="207"/>
      <c r="T686" s="208"/>
      <c r="AT686" s="209" t="s">
        <v>154</v>
      </c>
      <c r="AU686" s="209" t="s">
        <v>89</v>
      </c>
      <c r="AV686" s="13" t="s">
        <v>89</v>
      </c>
      <c r="AW686" s="13" t="s">
        <v>35</v>
      </c>
      <c r="AX686" s="13" t="s">
        <v>79</v>
      </c>
      <c r="AY686" s="209" t="s">
        <v>145</v>
      </c>
    </row>
    <row r="687" spans="2:51" s="13" customFormat="1">
      <c r="B687" s="198"/>
      <c r="C687" s="199"/>
      <c r="D687" s="200" t="s">
        <v>154</v>
      </c>
      <c r="E687" s="201" t="s">
        <v>1</v>
      </c>
      <c r="F687" s="202" t="s">
        <v>227</v>
      </c>
      <c r="G687" s="199"/>
      <c r="H687" s="203">
        <v>-32.76</v>
      </c>
      <c r="I687" s="204"/>
      <c r="J687" s="199"/>
      <c r="K687" s="199"/>
      <c r="L687" s="205"/>
      <c r="M687" s="206"/>
      <c r="N687" s="207"/>
      <c r="O687" s="207"/>
      <c r="P687" s="207"/>
      <c r="Q687" s="207"/>
      <c r="R687" s="207"/>
      <c r="S687" s="207"/>
      <c r="T687" s="208"/>
      <c r="AT687" s="209" t="s">
        <v>154</v>
      </c>
      <c r="AU687" s="209" t="s">
        <v>89</v>
      </c>
      <c r="AV687" s="13" t="s">
        <v>89</v>
      </c>
      <c r="AW687" s="13" t="s">
        <v>35</v>
      </c>
      <c r="AX687" s="13" t="s">
        <v>79</v>
      </c>
      <c r="AY687" s="209" t="s">
        <v>145</v>
      </c>
    </row>
    <row r="688" spans="2:51" s="13" customFormat="1">
      <c r="B688" s="198"/>
      <c r="C688" s="199"/>
      <c r="D688" s="200" t="s">
        <v>154</v>
      </c>
      <c r="E688" s="201" t="s">
        <v>1</v>
      </c>
      <c r="F688" s="202" t="s">
        <v>228</v>
      </c>
      <c r="G688" s="199"/>
      <c r="H688" s="203">
        <v>-4.7300000000000004</v>
      </c>
      <c r="I688" s="204"/>
      <c r="J688" s="199"/>
      <c r="K688" s="199"/>
      <c r="L688" s="205"/>
      <c r="M688" s="206"/>
      <c r="N688" s="207"/>
      <c r="O688" s="207"/>
      <c r="P688" s="207"/>
      <c r="Q688" s="207"/>
      <c r="R688" s="207"/>
      <c r="S688" s="207"/>
      <c r="T688" s="208"/>
      <c r="AT688" s="209" t="s">
        <v>154</v>
      </c>
      <c r="AU688" s="209" t="s">
        <v>89</v>
      </c>
      <c r="AV688" s="13" t="s">
        <v>89</v>
      </c>
      <c r="AW688" s="13" t="s">
        <v>35</v>
      </c>
      <c r="AX688" s="13" t="s">
        <v>79</v>
      </c>
      <c r="AY688" s="209" t="s">
        <v>145</v>
      </c>
    </row>
    <row r="689" spans="2:51" s="13" customFormat="1">
      <c r="B689" s="198"/>
      <c r="C689" s="199"/>
      <c r="D689" s="200" t="s">
        <v>154</v>
      </c>
      <c r="E689" s="201" t="s">
        <v>1</v>
      </c>
      <c r="F689" s="202" t="s">
        <v>229</v>
      </c>
      <c r="G689" s="199"/>
      <c r="H689" s="203">
        <v>-1.08</v>
      </c>
      <c r="I689" s="204"/>
      <c r="J689" s="199"/>
      <c r="K689" s="199"/>
      <c r="L689" s="205"/>
      <c r="M689" s="206"/>
      <c r="N689" s="207"/>
      <c r="O689" s="207"/>
      <c r="P689" s="207"/>
      <c r="Q689" s="207"/>
      <c r="R689" s="207"/>
      <c r="S689" s="207"/>
      <c r="T689" s="208"/>
      <c r="AT689" s="209" t="s">
        <v>154</v>
      </c>
      <c r="AU689" s="209" t="s">
        <v>89</v>
      </c>
      <c r="AV689" s="13" t="s">
        <v>89</v>
      </c>
      <c r="AW689" s="13" t="s">
        <v>35</v>
      </c>
      <c r="AX689" s="13" t="s">
        <v>79</v>
      </c>
      <c r="AY689" s="209" t="s">
        <v>145</v>
      </c>
    </row>
    <row r="690" spans="2:51" s="13" customFormat="1">
      <c r="B690" s="198"/>
      <c r="C690" s="199"/>
      <c r="D690" s="200" t="s">
        <v>154</v>
      </c>
      <c r="E690" s="201" t="s">
        <v>1</v>
      </c>
      <c r="F690" s="202" t="s">
        <v>230</v>
      </c>
      <c r="G690" s="199"/>
      <c r="H690" s="203">
        <v>-0.72</v>
      </c>
      <c r="I690" s="204"/>
      <c r="J690" s="199"/>
      <c r="K690" s="199"/>
      <c r="L690" s="205"/>
      <c r="M690" s="206"/>
      <c r="N690" s="207"/>
      <c r="O690" s="207"/>
      <c r="P690" s="207"/>
      <c r="Q690" s="207"/>
      <c r="R690" s="207"/>
      <c r="S690" s="207"/>
      <c r="T690" s="208"/>
      <c r="AT690" s="209" t="s">
        <v>154</v>
      </c>
      <c r="AU690" s="209" t="s">
        <v>89</v>
      </c>
      <c r="AV690" s="13" t="s">
        <v>89</v>
      </c>
      <c r="AW690" s="13" t="s">
        <v>35</v>
      </c>
      <c r="AX690" s="13" t="s">
        <v>79</v>
      </c>
      <c r="AY690" s="209" t="s">
        <v>145</v>
      </c>
    </row>
    <row r="691" spans="2:51" s="15" customFormat="1">
      <c r="B691" s="221"/>
      <c r="C691" s="222"/>
      <c r="D691" s="200" t="s">
        <v>154</v>
      </c>
      <c r="E691" s="223" t="s">
        <v>1</v>
      </c>
      <c r="F691" s="224" t="s">
        <v>243</v>
      </c>
      <c r="G691" s="222"/>
      <c r="H691" s="223" t="s">
        <v>1</v>
      </c>
      <c r="I691" s="225"/>
      <c r="J691" s="222"/>
      <c r="K691" s="222"/>
      <c r="L691" s="226"/>
      <c r="M691" s="227"/>
      <c r="N691" s="228"/>
      <c r="O691" s="228"/>
      <c r="P691" s="228"/>
      <c r="Q691" s="228"/>
      <c r="R691" s="228"/>
      <c r="S691" s="228"/>
      <c r="T691" s="229"/>
      <c r="AT691" s="230" t="s">
        <v>154</v>
      </c>
      <c r="AU691" s="230" t="s">
        <v>89</v>
      </c>
      <c r="AV691" s="15" t="s">
        <v>87</v>
      </c>
      <c r="AW691" s="15" t="s">
        <v>35</v>
      </c>
      <c r="AX691" s="15" t="s">
        <v>79</v>
      </c>
      <c r="AY691" s="230" t="s">
        <v>145</v>
      </c>
    </row>
    <row r="692" spans="2:51" s="13" customFormat="1">
      <c r="B692" s="198"/>
      <c r="C692" s="199"/>
      <c r="D692" s="200" t="s">
        <v>154</v>
      </c>
      <c r="E692" s="201" t="s">
        <v>1</v>
      </c>
      <c r="F692" s="202" t="s">
        <v>244</v>
      </c>
      <c r="G692" s="199"/>
      <c r="H692" s="203">
        <v>13.1</v>
      </c>
      <c r="I692" s="204"/>
      <c r="J692" s="199"/>
      <c r="K692" s="199"/>
      <c r="L692" s="205"/>
      <c r="M692" s="206"/>
      <c r="N692" s="207"/>
      <c r="O692" s="207"/>
      <c r="P692" s="207"/>
      <c r="Q692" s="207"/>
      <c r="R692" s="207"/>
      <c r="S692" s="207"/>
      <c r="T692" s="208"/>
      <c r="AT692" s="209" t="s">
        <v>154</v>
      </c>
      <c r="AU692" s="209" t="s">
        <v>89</v>
      </c>
      <c r="AV692" s="13" t="s">
        <v>89</v>
      </c>
      <c r="AW692" s="13" t="s">
        <v>35</v>
      </c>
      <c r="AX692" s="13" t="s">
        <v>79</v>
      </c>
      <c r="AY692" s="209" t="s">
        <v>145</v>
      </c>
    </row>
    <row r="693" spans="2:51" s="15" customFormat="1">
      <c r="B693" s="221"/>
      <c r="C693" s="222"/>
      <c r="D693" s="200" t="s">
        <v>154</v>
      </c>
      <c r="E693" s="223" t="s">
        <v>1</v>
      </c>
      <c r="F693" s="224" t="s">
        <v>245</v>
      </c>
      <c r="G693" s="222"/>
      <c r="H693" s="223" t="s">
        <v>1</v>
      </c>
      <c r="I693" s="225"/>
      <c r="J693" s="222"/>
      <c r="K693" s="222"/>
      <c r="L693" s="226"/>
      <c r="M693" s="227"/>
      <c r="N693" s="228"/>
      <c r="O693" s="228"/>
      <c r="P693" s="228"/>
      <c r="Q693" s="228"/>
      <c r="R693" s="228"/>
      <c r="S693" s="228"/>
      <c r="T693" s="229"/>
      <c r="AT693" s="230" t="s">
        <v>154</v>
      </c>
      <c r="AU693" s="230" t="s">
        <v>89</v>
      </c>
      <c r="AV693" s="15" t="s">
        <v>87</v>
      </c>
      <c r="AW693" s="15" t="s">
        <v>35</v>
      </c>
      <c r="AX693" s="15" t="s">
        <v>79</v>
      </c>
      <c r="AY693" s="230" t="s">
        <v>145</v>
      </c>
    </row>
    <row r="694" spans="2:51" s="13" customFormat="1">
      <c r="B694" s="198"/>
      <c r="C694" s="199"/>
      <c r="D694" s="200" t="s">
        <v>154</v>
      </c>
      <c r="E694" s="201" t="s">
        <v>1</v>
      </c>
      <c r="F694" s="202" t="s">
        <v>246</v>
      </c>
      <c r="G694" s="199"/>
      <c r="H694" s="203">
        <v>238.8</v>
      </c>
      <c r="I694" s="204"/>
      <c r="J694" s="199"/>
      <c r="K694" s="199"/>
      <c r="L694" s="205"/>
      <c r="M694" s="206"/>
      <c r="N694" s="207"/>
      <c r="O694" s="207"/>
      <c r="P694" s="207"/>
      <c r="Q694" s="207"/>
      <c r="R694" s="207"/>
      <c r="S694" s="207"/>
      <c r="T694" s="208"/>
      <c r="AT694" s="209" t="s">
        <v>154</v>
      </c>
      <c r="AU694" s="209" t="s">
        <v>89</v>
      </c>
      <c r="AV694" s="13" t="s">
        <v>89</v>
      </c>
      <c r="AW694" s="13" t="s">
        <v>35</v>
      </c>
      <c r="AX694" s="13" t="s">
        <v>79</v>
      </c>
      <c r="AY694" s="209" t="s">
        <v>145</v>
      </c>
    </row>
    <row r="695" spans="2:51" s="13" customFormat="1">
      <c r="B695" s="198"/>
      <c r="C695" s="199"/>
      <c r="D695" s="200" t="s">
        <v>154</v>
      </c>
      <c r="E695" s="201" t="s">
        <v>1</v>
      </c>
      <c r="F695" s="202" t="s">
        <v>247</v>
      </c>
      <c r="G695" s="199"/>
      <c r="H695" s="203">
        <v>-63</v>
      </c>
      <c r="I695" s="204"/>
      <c r="J695" s="199"/>
      <c r="K695" s="199"/>
      <c r="L695" s="205"/>
      <c r="M695" s="206"/>
      <c r="N695" s="207"/>
      <c r="O695" s="207"/>
      <c r="P695" s="207"/>
      <c r="Q695" s="207"/>
      <c r="R695" s="207"/>
      <c r="S695" s="207"/>
      <c r="T695" s="208"/>
      <c r="AT695" s="209" t="s">
        <v>154</v>
      </c>
      <c r="AU695" s="209" t="s">
        <v>89</v>
      </c>
      <c r="AV695" s="13" t="s">
        <v>89</v>
      </c>
      <c r="AW695" s="13" t="s">
        <v>35</v>
      </c>
      <c r="AX695" s="13" t="s">
        <v>79</v>
      </c>
      <c r="AY695" s="209" t="s">
        <v>145</v>
      </c>
    </row>
    <row r="696" spans="2:51" s="13" customFormat="1">
      <c r="B696" s="198"/>
      <c r="C696" s="199"/>
      <c r="D696" s="200" t="s">
        <v>154</v>
      </c>
      <c r="E696" s="201" t="s">
        <v>1</v>
      </c>
      <c r="F696" s="202" t="s">
        <v>248</v>
      </c>
      <c r="G696" s="199"/>
      <c r="H696" s="203">
        <v>-1.8180000000000001</v>
      </c>
      <c r="I696" s="204"/>
      <c r="J696" s="199"/>
      <c r="K696" s="199"/>
      <c r="L696" s="205"/>
      <c r="M696" s="206"/>
      <c r="N696" s="207"/>
      <c r="O696" s="207"/>
      <c r="P696" s="207"/>
      <c r="Q696" s="207"/>
      <c r="R696" s="207"/>
      <c r="S696" s="207"/>
      <c r="T696" s="208"/>
      <c r="AT696" s="209" t="s">
        <v>154</v>
      </c>
      <c r="AU696" s="209" t="s">
        <v>89</v>
      </c>
      <c r="AV696" s="13" t="s">
        <v>89</v>
      </c>
      <c r="AW696" s="13" t="s">
        <v>35</v>
      </c>
      <c r="AX696" s="13" t="s">
        <v>79</v>
      </c>
      <c r="AY696" s="209" t="s">
        <v>145</v>
      </c>
    </row>
    <row r="697" spans="2:51" s="15" customFormat="1">
      <c r="B697" s="221"/>
      <c r="C697" s="222"/>
      <c r="D697" s="200" t="s">
        <v>154</v>
      </c>
      <c r="E697" s="223" t="s">
        <v>1</v>
      </c>
      <c r="F697" s="224" t="s">
        <v>243</v>
      </c>
      <c r="G697" s="222"/>
      <c r="H697" s="223" t="s">
        <v>1</v>
      </c>
      <c r="I697" s="225"/>
      <c r="J697" s="222"/>
      <c r="K697" s="222"/>
      <c r="L697" s="226"/>
      <c r="M697" s="227"/>
      <c r="N697" s="228"/>
      <c r="O697" s="228"/>
      <c r="P697" s="228"/>
      <c r="Q697" s="228"/>
      <c r="R697" s="228"/>
      <c r="S697" s="228"/>
      <c r="T697" s="229"/>
      <c r="AT697" s="230" t="s">
        <v>154</v>
      </c>
      <c r="AU697" s="230" t="s">
        <v>89</v>
      </c>
      <c r="AV697" s="15" t="s">
        <v>87</v>
      </c>
      <c r="AW697" s="15" t="s">
        <v>35</v>
      </c>
      <c r="AX697" s="15" t="s">
        <v>79</v>
      </c>
      <c r="AY697" s="230" t="s">
        <v>145</v>
      </c>
    </row>
    <row r="698" spans="2:51" s="13" customFormat="1">
      <c r="B698" s="198"/>
      <c r="C698" s="199"/>
      <c r="D698" s="200" t="s">
        <v>154</v>
      </c>
      <c r="E698" s="201" t="s">
        <v>1</v>
      </c>
      <c r="F698" s="202" t="s">
        <v>249</v>
      </c>
      <c r="G698" s="199"/>
      <c r="H698" s="203">
        <v>23</v>
      </c>
      <c r="I698" s="204"/>
      <c r="J698" s="199"/>
      <c r="K698" s="199"/>
      <c r="L698" s="205"/>
      <c r="M698" s="206"/>
      <c r="N698" s="207"/>
      <c r="O698" s="207"/>
      <c r="P698" s="207"/>
      <c r="Q698" s="207"/>
      <c r="R698" s="207"/>
      <c r="S698" s="207"/>
      <c r="T698" s="208"/>
      <c r="AT698" s="209" t="s">
        <v>154</v>
      </c>
      <c r="AU698" s="209" t="s">
        <v>89</v>
      </c>
      <c r="AV698" s="13" t="s">
        <v>89</v>
      </c>
      <c r="AW698" s="13" t="s">
        <v>35</v>
      </c>
      <c r="AX698" s="13" t="s">
        <v>79</v>
      </c>
      <c r="AY698" s="209" t="s">
        <v>145</v>
      </c>
    </row>
    <row r="699" spans="2:51" s="15" customFormat="1">
      <c r="B699" s="221"/>
      <c r="C699" s="222"/>
      <c r="D699" s="200" t="s">
        <v>154</v>
      </c>
      <c r="E699" s="223" t="s">
        <v>1</v>
      </c>
      <c r="F699" s="224" t="s">
        <v>250</v>
      </c>
      <c r="G699" s="222"/>
      <c r="H699" s="223" t="s">
        <v>1</v>
      </c>
      <c r="I699" s="225"/>
      <c r="J699" s="222"/>
      <c r="K699" s="222"/>
      <c r="L699" s="226"/>
      <c r="M699" s="227"/>
      <c r="N699" s="228"/>
      <c r="O699" s="228"/>
      <c r="P699" s="228"/>
      <c r="Q699" s="228"/>
      <c r="R699" s="228"/>
      <c r="S699" s="228"/>
      <c r="T699" s="229"/>
      <c r="AT699" s="230" t="s">
        <v>154</v>
      </c>
      <c r="AU699" s="230" t="s">
        <v>89</v>
      </c>
      <c r="AV699" s="15" t="s">
        <v>87</v>
      </c>
      <c r="AW699" s="15" t="s">
        <v>35</v>
      </c>
      <c r="AX699" s="15" t="s">
        <v>79</v>
      </c>
      <c r="AY699" s="230" t="s">
        <v>145</v>
      </c>
    </row>
    <row r="700" spans="2:51" s="15" customFormat="1">
      <c r="B700" s="221"/>
      <c r="C700" s="222"/>
      <c r="D700" s="200" t="s">
        <v>154</v>
      </c>
      <c r="E700" s="223" t="s">
        <v>1</v>
      </c>
      <c r="F700" s="224" t="s">
        <v>245</v>
      </c>
      <c r="G700" s="222"/>
      <c r="H700" s="223" t="s">
        <v>1</v>
      </c>
      <c r="I700" s="225"/>
      <c r="J700" s="222"/>
      <c r="K700" s="222"/>
      <c r="L700" s="226"/>
      <c r="M700" s="227"/>
      <c r="N700" s="228"/>
      <c r="O700" s="228"/>
      <c r="P700" s="228"/>
      <c r="Q700" s="228"/>
      <c r="R700" s="228"/>
      <c r="S700" s="228"/>
      <c r="T700" s="229"/>
      <c r="AT700" s="230" t="s">
        <v>154</v>
      </c>
      <c r="AU700" s="230" t="s">
        <v>89</v>
      </c>
      <c r="AV700" s="15" t="s">
        <v>87</v>
      </c>
      <c r="AW700" s="15" t="s">
        <v>35</v>
      </c>
      <c r="AX700" s="15" t="s">
        <v>79</v>
      </c>
      <c r="AY700" s="230" t="s">
        <v>145</v>
      </c>
    </row>
    <row r="701" spans="2:51" s="13" customFormat="1">
      <c r="B701" s="198"/>
      <c r="C701" s="199"/>
      <c r="D701" s="200" t="s">
        <v>154</v>
      </c>
      <c r="E701" s="201" t="s">
        <v>1</v>
      </c>
      <c r="F701" s="202" t="s">
        <v>251</v>
      </c>
      <c r="G701" s="199"/>
      <c r="H701" s="203">
        <v>147</v>
      </c>
      <c r="I701" s="204"/>
      <c r="J701" s="199"/>
      <c r="K701" s="199"/>
      <c r="L701" s="205"/>
      <c r="M701" s="206"/>
      <c r="N701" s="207"/>
      <c r="O701" s="207"/>
      <c r="P701" s="207"/>
      <c r="Q701" s="207"/>
      <c r="R701" s="207"/>
      <c r="S701" s="207"/>
      <c r="T701" s="208"/>
      <c r="AT701" s="209" t="s">
        <v>154</v>
      </c>
      <c r="AU701" s="209" t="s">
        <v>89</v>
      </c>
      <c r="AV701" s="13" t="s">
        <v>89</v>
      </c>
      <c r="AW701" s="13" t="s">
        <v>35</v>
      </c>
      <c r="AX701" s="13" t="s">
        <v>79</v>
      </c>
      <c r="AY701" s="209" t="s">
        <v>145</v>
      </c>
    </row>
    <row r="702" spans="2:51" s="13" customFormat="1">
      <c r="B702" s="198"/>
      <c r="C702" s="199"/>
      <c r="D702" s="200" t="s">
        <v>154</v>
      </c>
      <c r="E702" s="201" t="s">
        <v>1</v>
      </c>
      <c r="F702" s="202" t="s">
        <v>252</v>
      </c>
      <c r="G702" s="199"/>
      <c r="H702" s="203">
        <v>-22.68</v>
      </c>
      <c r="I702" s="204"/>
      <c r="J702" s="199"/>
      <c r="K702" s="199"/>
      <c r="L702" s="205"/>
      <c r="M702" s="206"/>
      <c r="N702" s="207"/>
      <c r="O702" s="207"/>
      <c r="P702" s="207"/>
      <c r="Q702" s="207"/>
      <c r="R702" s="207"/>
      <c r="S702" s="207"/>
      <c r="T702" s="208"/>
      <c r="AT702" s="209" t="s">
        <v>154</v>
      </c>
      <c r="AU702" s="209" t="s">
        <v>89</v>
      </c>
      <c r="AV702" s="13" t="s">
        <v>89</v>
      </c>
      <c r="AW702" s="13" t="s">
        <v>35</v>
      </c>
      <c r="AX702" s="13" t="s">
        <v>79</v>
      </c>
      <c r="AY702" s="209" t="s">
        <v>145</v>
      </c>
    </row>
    <row r="703" spans="2:51" s="13" customFormat="1">
      <c r="B703" s="198"/>
      <c r="C703" s="199"/>
      <c r="D703" s="200" t="s">
        <v>154</v>
      </c>
      <c r="E703" s="201" t="s">
        <v>1</v>
      </c>
      <c r="F703" s="202" t="s">
        <v>253</v>
      </c>
      <c r="G703" s="199"/>
      <c r="H703" s="203">
        <v>-2.16</v>
      </c>
      <c r="I703" s="204"/>
      <c r="J703" s="199"/>
      <c r="K703" s="199"/>
      <c r="L703" s="205"/>
      <c r="M703" s="206"/>
      <c r="N703" s="207"/>
      <c r="O703" s="207"/>
      <c r="P703" s="207"/>
      <c r="Q703" s="207"/>
      <c r="R703" s="207"/>
      <c r="S703" s="207"/>
      <c r="T703" s="208"/>
      <c r="AT703" s="209" t="s">
        <v>154</v>
      </c>
      <c r="AU703" s="209" t="s">
        <v>89</v>
      </c>
      <c r="AV703" s="13" t="s">
        <v>89</v>
      </c>
      <c r="AW703" s="13" t="s">
        <v>35</v>
      </c>
      <c r="AX703" s="13" t="s">
        <v>79</v>
      </c>
      <c r="AY703" s="209" t="s">
        <v>145</v>
      </c>
    </row>
    <row r="704" spans="2:51" s="15" customFormat="1">
      <c r="B704" s="221"/>
      <c r="C704" s="222"/>
      <c r="D704" s="200" t="s">
        <v>154</v>
      </c>
      <c r="E704" s="223" t="s">
        <v>1</v>
      </c>
      <c r="F704" s="224" t="s">
        <v>243</v>
      </c>
      <c r="G704" s="222"/>
      <c r="H704" s="223" t="s">
        <v>1</v>
      </c>
      <c r="I704" s="225"/>
      <c r="J704" s="222"/>
      <c r="K704" s="222"/>
      <c r="L704" s="226"/>
      <c r="M704" s="227"/>
      <c r="N704" s="228"/>
      <c r="O704" s="228"/>
      <c r="P704" s="228"/>
      <c r="Q704" s="228"/>
      <c r="R704" s="228"/>
      <c r="S704" s="228"/>
      <c r="T704" s="229"/>
      <c r="AT704" s="230" t="s">
        <v>154</v>
      </c>
      <c r="AU704" s="230" t="s">
        <v>89</v>
      </c>
      <c r="AV704" s="15" t="s">
        <v>87</v>
      </c>
      <c r="AW704" s="15" t="s">
        <v>35</v>
      </c>
      <c r="AX704" s="15" t="s">
        <v>79</v>
      </c>
      <c r="AY704" s="230" t="s">
        <v>145</v>
      </c>
    </row>
    <row r="705" spans="1:65" s="13" customFormat="1">
      <c r="B705" s="198"/>
      <c r="C705" s="199"/>
      <c r="D705" s="200" t="s">
        <v>154</v>
      </c>
      <c r="E705" s="201" t="s">
        <v>1</v>
      </c>
      <c r="F705" s="202" t="s">
        <v>254</v>
      </c>
      <c r="G705" s="199"/>
      <c r="H705" s="203">
        <v>11.5</v>
      </c>
      <c r="I705" s="204"/>
      <c r="J705" s="199"/>
      <c r="K705" s="199"/>
      <c r="L705" s="205"/>
      <c r="M705" s="206"/>
      <c r="N705" s="207"/>
      <c r="O705" s="207"/>
      <c r="P705" s="207"/>
      <c r="Q705" s="207"/>
      <c r="R705" s="207"/>
      <c r="S705" s="207"/>
      <c r="T705" s="208"/>
      <c r="AT705" s="209" t="s">
        <v>154</v>
      </c>
      <c r="AU705" s="209" t="s">
        <v>89</v>
      </c>
      <c r="AV705" s="13" t="s">
        <v>89</v>
      </c>
      <c r="AW705" s="13" t="s">
        <v>35</v>
      </c>
      <c r="AX705" s="13" t="s">
        <v>79</v>
      </c>
      <c r="AY705" s="209" t="s">
        <v>145</v>
      </c>
    </row>
    <row r="706" spans="1:65" s="15" customFormat="1">
      <c r="B706" s="221"/>
      <c r="C706" s="222"/>
      <c r="D706" s="200" t="s">
        <v>154</v>
      </c>
      <c r="E706" s="223" t="s">
        <v>1</v>
      </c>
      <c r="F706" s="224" t="s">
        <v>245</v>
      </c>
      <c r="G706" s="222"/>
      <c r="H706" s="223" t="s">
        <v>1</v>
      </c>
      <c r="I706" s="225"/>
      <c r="J706" s="222"/>
      <c r="K706" s="222"/>
      <c r="L706" s="226"/>
      <c r="M706" s="227"/>
      <c r="N706" s="228"/>
      <c r="O706" s="228"/>
      <c r="P706" s="228"/>
      <c r="Q706" s="228"/>
      <c r="R706" s="228"/>
      <c r="S706" s="228"/>
      <c r="T706" s="229"/>
      <c r="AT706" s="230" t="s">
        <v>154</v>
      </c>
      <c r="AU706" s="230" t="s">
        <v>89</v>
      </c>
      <c r="AV706" s="15" t="s">
        <v>87</v>
      </c>
      <c r="AW706" s="15" t="s">
        <v>35</v>
      </c>
      <c r="AX706" s="15" t="s">
        <v>79</v>
      </c>
      <c r="AY706" s="230" t="s">
        <v>145</v>
      </c>
    </row>
    <row r="707" spans="1:65" s="13" customFormat="1">
      <c r="B707" s="198"/>
      <c r="C707" s="199"/>
      <c r="D707" s="200" t="s">
        <v>154</v>
      </c>
      <c r="E707" s="201" t="s">
        <v>1</v>
      </c>
      <c r="F707" s="202" t="s">
        <v>255</v>
      </c>
      <c r="G707" s="199"/>
      <c r="H707" s="203">
        <v>48</v>
      </c>
      <c r="I707" s="204"/>
      <c r="J707" s="199"/>
      <c r="K707" s="199"/>
      <c r="L707" s="205"/>
      <c r="M707" s="206"/>
      <c r="N707" s="207"/>
      <c r="O707" s="207"/>
      <c r="P707" s="207"/>
      <c r="Q707" s="207"/>
      <c r="R707" s="207"/>
      <c r="S707" s="207"/>
      <c r="T707" s="208"/>
      <c r="AT707" s="209" t="s">
        <v>154</v>
      </c>
      <c r="AU707" s="209" t="s">
        <v>89</v>
      </c>
      <c r="AV707" s="13" t="s">
        <v>89</v>
      </c>
      <c r="AW707" s="13" t="s">
        <v>35</v>
      </c>
      <c r="AX707" s="13" t="s">
        <v>79</v>
      </c>
      <c r="AY707" s="209" t="s">
        <v>145</v>
      </c>
    </row>
    <row r="708" spans="1:65" s="15" customFormat="1">
      <c r="B708" s="221"/>
      <c r="C708" s="222"/>
      <c r="D708" s="200" t="s">
        <v>154</v>
      </c>
      <c r="E708" s="223" t="s">
        <v>1</v>
      </c>
      <c r="F708" s="224" t="s">
        <v>243</v>
      </c>
      <c r="G708" s="222"/>
      <c r="H708" s="223" t="s">
        <v>1</v>
      </c>
      <c r="I708" s="225"/>
      <c r="J708" s="222"/>
      <c r="K708" s="222"/>
      <c r="L708" s="226"/>
      <c r="M708" s="227"/>
      <c r="N708" s="228"/>
      <c r="O708" s="228"/>
      <c r="P708" s="228"/>
      <c r="Q708" s="228"/>
      <c r="R708" s="228"/>
      <c r="S708" s="228"/>
      <c r="T708" s="229"/>
      <c r="AT708" s="230" t="s">
        <v>154</v>
      </c>
      <c r="AU708" s="230" t="s">
        <v>89</v>
      </c>
      <c r="AV708" s="15" t="s">
        <v>87</v>
      </c>
      <c r="AW708" s="15" t="s">
        <v>35</v>
      </c>
      <c r="AX708" s="15" t="s">
        <v>79</v>
      </c>
      <c r="AY708" s="230" t="s">
        <v>145</v>
      </c>
    </row>
    <row r="709" spans="1:65" s="13" customFormat="1">
      <c r="B709" s="198"/>
      <c r="C709" s="199"/>
      <c r="D709" s="200" t="s">
        <v>154</v>
      </c>
      <c r="E709" s="201" t="s">
        <v>1</v>
      </c>
      <c r="F709" s="202" t="s">
        <v>256</v>
      </c>
      <c r="G709" s="199"/>
      <c r="H709" s="203">
        <v>4</v>
      </c>
      <c r="I709" s="204"/>
      <c r="J709" s="199"/>
      <c r="K709" s="199"/>
      <c r="L709" s="205"/>
      <c r="M709" s="206"/>
      <c r="N709" s="207"/>
      <c r="O709" s="207"/>
      <c r="P709" s="207"/>
      <c r="Q709" s="207"/>
      <c r="R709" s="207"/>
      <c r="S709" s="207"/>
      <c r="T709" s="208"/>
      <c r="AT709" s="209" t="s">
        <v>154</v>
      </c>
      <c r="AU709" s="209" t="s">
        <v>89</v>
      </c>
      <c r="AV709" s="13" t="s">
        <v>89</v>
      </c>
      <c r="AW709" s="13" t="s">
        <v>35</v>
      </c>
      <c r="AX709" s="13" t="s">
        <v>79</v>
      </c>
      <c r="AY709" s="209" t="s">
        <v>145</v>
      </c>
    </row>
    <row r="710" spans="1:65" s="14" customFormat="1">
      <c r="B710" s="210"/>
      <c r="C710" s="211"/>
      <c r="D710" s="200" t="s">
        <v>154</v>
      </c>
      <c r="E710" s="212" t="s">
        <v>1</v>
      </c>
      <c r="F710" s="213" t="s">
        <v>156</v>
      </c>
      <c r="G710" s="211"/>
      <c r="H710" s="214">
        <v>1269.46</v>
      </c>
      <c r="I710" s="215"/>
      <c r="J710" s="211"/>
      <c r="K710" s="211"/>
      <c r="L710" s="216"/>
      <c r="M710" s="217"/>
      <c r="N710" s="218"/>
      <c r="O710" s="218"/>
      <c r="P710" s="218"/>
      <c r="Q710" s="218"/>
      <c r="R710" s="218"/>
      <c r="S710" s="218"/>
      <c r="T710" s="219"/>
      <c r="AT710" s="220" t="s">
        <v>154</v>
      </c>
      <c r="AU710" s="220" t="s">
        <v>89</v>
      </c>
      <c r="AV710" s="14" t="s">
        <v>152</v>
      </c>
      <c r="AW710" s="14" t="s">
        <v>35</v>
      </c>
      <c r="AX710" s="14" t="s">
        <v>87</v>
      </c>
      <c r="AY710" s="220" t="s">
        <v>145</v>
      </c>
    </row>
    <row r="711" spans="1:65" s="2" customFormat="1" ht="44.25" customHeight="1">
      <c r="A711" s="33"/>
      <c r="B711" s="34"/>
      <c r="C711" s="185" t="s">
        <v>460</v>
      </c>
      <c r="D711" s="185" t="s">
        <v>147</v>
      </c>
      <c r="E711" s="186" t="s">
        <v>461</v>
      </c>
      <c r="F711" s="187" t="s">
        <v>462</v>
      </c>
      <c r="G711" s="188" t="s">
        <v>150</v>
      </c>
      <c r="H711" s="189">
        <v>432.81200000000001</v>
      </c>
      <c r="I711" s="190"/>
      <c r="J711" s="191">
        <f>ROUND(I711*H711,2)</f>
        <v>0</v>
      </c>
      <c r="K711" s="187" t="s">
        <v>151</v>
      </c>
      <c r="L711" s="38"/>
      <c r="M711" s="192" t="s">
        <v>1</v>
      </c>
      <c r="N711" s="193" t="s">
        <v>44</v>
      </c>
      <c r="O711" s="70"/>
      <c r="P711" s="194">
        <f>O711*H711</f>
        <v>0</v>
      </c>
      <c r="Q711" s="194">
        <v>0</v>
      </c>
      <c r="R711" s="194">
        <f>Q711*H711</f>
        <v>0</v>
      </c>
      <c r="S711" s="194">
        <v>0</v>
      </c>
      <c r="T711" s="195">
        <f>S711*H711</f>
        <v>0</v>
      </c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R711" s="196" t="s">
        <v>152</v>
      </c>
      <c r="AT711" s="196" t="s">
        <v>147</v>
      </c>
      <c r="AU711" s="196" t="s">
        <v>89</v>
      </c>
      <c r="AY711" s="17" t="s">
        <v>145</v>
      </c>
      <c r="BE711" s="197">
        <f>IF(N711="základní",J711,0)</f>
        <v>0</v>
      </c>
      <c r="BF711" s="197">
        <f>IF(N711="snížená",J711,0)</f>
        <v>0</v>
      </c>
      <c r="BG711" s="197">
        <f>IF(N711="zákl. přenesená",J711,0)</f>
        <v>0</v>
      </c>
      <c r="BH711" s="197">
        <f>IF(N711="sníž. přenesená",J711,0)</f>
        <v>0</v>
      </c>
      <c r="BI711" s="197">
        <f>IF(N711="nulová",J711,0)</f>
        <v>0</v>
      </c>
      <c r="BJ711" s="17" t="s">
        <v>87</v>
      </c>
      <c r="BK711" s="197">
        <f>ROUND(I711*H711,2)</f>
        <v>0</v>
      </c>
      <c r="BL711" s="17" t="s">
        <v>152</v>
      </c>
      <c r="BM711" s="196" t="s">
        <v>463</v>
      </c>
    </row>
    <row r="712" spans="1:65" s="15" customFormat="1">
      <c r="B712" s="221"/>
      <c r="C712" s="222"/>
      <c r="D712" s="200" t="s">
        <v>154</v>
      </c>
      <c r="E712" s="223" t="s">
        <v>1</v>
      </c>
      <c r="F712" s="224" t="s">
        <v>234</v>
      </c>
      <c r="G712" s="222"/>
      <c r="H712" s="223" t="s">
        <v>1</v>
      </c>
      <c r="I712" s="225"/>
      <c r="J712" s="222"/>
      <c r="K712" s="222"/>
      <c r="L712" s="226"/>
      <c r="M712" s="227"/>
      <c r="N712" s="228"/>
      <c r="O712" s="228"/>
      <c r="P712" s="228"/>
      <c r="Q712" s="228"/>
      <c r="R712" s="228"/>
      <c r="S712" s="228"/>
      <c r="T712" s="229"/>
      <c r="AT712" s="230" t="s">
        <v>154</v>
      </c>
      <c r="AU712" s="230" t="s">
        <v>89</v>
      </c>
      <c r="AV712" s="15" t="s">
        <v>87</v>
      </c>
      <c r="AW712" s="15" t="s">
        <v>35</v>
      </c>
      <c r="AX712" s="15" t="s">
        <v>79</v>
      </c>
      <c r="AY712" s="230" t="s">
        <v>145</v>
      </c>
    </row>
    <row r="713" spans="1:65" s="15" customFormat="1">
      <c r="B713" s="221"/>
      <c r="C713" s="222"/>
      <c r="D713" s="200" t="s">
        <v>154</v>
      </c>
      <c r="E713" s="223" t="s">
        <v>1</v>
      </c>
      <c r="F713" s="224" t="s">
        <v>239</v>
      </c>
      <c r="G713" s="222"/>
      <c r="H713" s="223" t="s">
        <v>1</v>
      </c>
      <c r="I713" s="225"/>
      <c r="J713" s="222"/>
      <c r="K713" s="222"/>
      <c r="L713" s="226"/>
      <c r="M713" s="227"/>
      <c r="N713" s="228"/>
      <c r="O713" s="228"/>
      <c r="P713" s="228"/>
      <c r="Q713" s="228"/>
      <c r="R713" s="228"/>
      <c r="S713" s="228"/>
      <c r="T713" s="229"/>
      <c r="AT713" s="230" t="s">
        <v>154</v>
      </c>
      <c r="AU713" s="230" t="s">
        <v>89</v>
      </c>
      <c r="AV713" s="15" t="s">
        <v>87</v>
      </c>
      <c r="AW713" s="15" t="s">
        <v>35</v>
      </c>
      <c r="AX713" s="15" t="s">
        <v>79</v>
      </c>
      <c r="AY713" s="230" t="s">
        <v>145</v>
      </c>
    </row>
    <row r="714" spans="1:65" s="13" customFormat="1">
      <c r="B714" s="198"/>
      <c r="C714" s="199"/>
      <c r="D714" s="200" t="s">
        <v>154</v>
      </c>
      <c r="E714" s="201" t="s">
        <v>1</v>
      </c>
      <c r="F714" s="202" t="s">
        <v>240</v>
      </c>
      <c r="G714" s="199"/>
      <c r="H714" s="203">
        <v>209</v>
      </c>
      <c r="I714" s="204"/>
      <c r="J714" s="199"/>
      <c r="K714" s="199"/>
      <c r="L714" s="205"/>
      <c r="M714" s="206"/>
      <c r="N714" s="207"/>
      <c r="O714" s="207"/>
      <c r="P714" s="207"/>
      <c r="Q714" s="207"/>
      <c r="R714" s="207"/>
      <c r="S714" s="207"/>
      <c r="T714" s="208"/>
      <c r="AT714" s="209" t="s">
        <v>154</v>
      </c>
      <c r="AU714" s="209" t="s">
        <v>89</v>
      </c>
      <c r="AV714" s="13" t="s">
        <v>89</v>
      </c>
      <c r="AW714" s="13" t="s">
        <v>35</v>
      </c>
      <c r="AX714" s="13" t="s">
        <v>79</v>
      </c>
      <c r="AY714" s="209" t="s">
        <v>145</v>
      </c>
    </row>
    <row r="715" spans="1:65" s="13" customFormat="1">
      <c r="B715" s="198"/>
      <c r="C715" s="199"/>
      <c r="D715" s="200" t="s">
        <v>154</v>
      </c>
      <c r="E715" s="201" t="s">
        <v>1</v>
      </c>
      <c r="F715" s="202" t="s">
        <v>241</v>
      </c>
      <c r="G715" s="199"/>
      <c r="H715" s="203">
        <v>-47.88</v>
      </c>
      <c r="I715" s="204"/>
      <c r="J715" s="199"/>
      <c r="K715" s="199"/>
      <c r="L715" s="205"/>
      <c r="M715" s="206"/>
      <c r="N715" s="207"/>
      <c r="O715" s="207"/>
      <c r="P715" s="207"/>
      <c r="Q715" s="207"/>
      <c r="R715" s="207"/>
      <c r="S715" s="207"/>
      <c r="T715" s="208"/>
      <c r="AT715" s="209" t="s">
        <v>154</v>
      </c>
      <c r="AU715" s="209" t="s">
        <v>89</v>
      </c>
      <c r="AV715" s="13" t="s">
        <v>89</v>
      </c>
      <c r="AW715" s="13" t="s">
        <v>35</v>
      </c>
      <c r="AX715" s="13" t="s">
        <v>79</v>
      </c>
      <c r="AY715" s="209" t="s">
        <v>145</v>
      </c>
    </row>
    <row r="716" spans="1:65" s="15" customFormat="1">
      <c r="B716" s="221"/>
      <c r="C716" s="222"/>
      <c r="D716" s="200" t="s">
        <v>154</v>
      </c>
      <c r="E716" s="223" t="s">
        <v>1</v>
      </c>
      <c r="F716" s="224" t="s">
        <v>225</v>
      </c>
      <c r="G716" s="222"/>
      <c r="H716" s="223" t="s">
        <v>1</v>
      </c>
      <c r="I716" s="225"/>
      <c r="J716" s="222"/>
      <c r="K716" s="222"/>
      <c r="L716" s="226"/>
      <c r="M716" s="227"/>
      <c r="N716" s="228"/>
      <c r="O716" s="228"/>
      <c r="P716" s="228"/>
      <c r="Q716" s="228"/>
      <c r="R716" s="228"/>
      <c r="S716" s="228"/>
      <c r="T716" s="229"/>
      <c r="AT716" s="230" t="s">
        <v>154</v>
      </c>
      <c r="AU716" s="230" t="s">
        <v>89</v>
      </c>
      <c r="AV716" s="15" t="s">
        <v>87</v>
      </c>
      <c r="AW716" s="15" t="s">
        <v>35</v>
      </c>
      <c r="AX716" s="15" t="s">
        <v>79</v>
      </c>
      <c r="AY716" s="230" t="s">
        <v>145</v>
      </c>
    </row>
    <row r="717" spans="1:65" s="15" customFormat="1">
      <c r="B717" s="221"/>
      <c r="C717" s="222"/>
      <c r="D717" s="200" t="s">
        <v>154</v>
      </c>
      <c r="E717" s="223" t="s">
        <v>1</v>
      </c>
      <c r="F717" s="224" t="s">
        <v>218</v>
      </c>
      <c r="G717" s="222"/>
      <c r="H717" s="223" t="s">
        <v>1</v>
      </c>
      <c r="I717" s="225"/>
      <c r="J717" s="222"/>
      <c r="K717" s="222"/>
      <c r="L717" s="226"/>
      <c r="M717" s="227"/>
      <c r="N717" s="228"/>
      <c r="O717" s="228"/>
      <c r="P717" s="228"/>
      <c r="Q717" s="228"/>
      <c r="R717" s="228"/>
      <c r="S717" s="228"/>
      <c r="T717" s="229"/>
      <c r="AT717" s="230" t="s">
        <v>154</v>
      </c>
      <c r="AU717" s="230" t="s">
        <v>89</v>
      </c>
      <c r="AV717" s="15" t="s">
        <v>87</v>
      </c>
      <c r="AW717" s="15" t="s">
        <v>35</v>
      </c>
      <c r="AX717" s="15" t="s">
        <v>79</v>
      </c>
      <c r="AY717" s="230" t="s">
        <v>145</v>
      </c>
    </row>
    <row r="718" spans="1:65" s="13" customFormat="1">
      <c r="B718" s="198"/>
      <c r="C718" s="199"/>
      <c r="D718" s="200" t="s">
        <v>154</v>
      </c>
      <c r="E718" s="201" t="s">
        <v>1</v>
      </c>
      <c r="F718" s="202" t="s">
        <v>226</v>
      </c>
      <c r="G718" s="199"/>
      <c r="H718" s="203">
        <v>137</v>
      </c>
      <c r="I718" s="204"/>
      <c r="J718" s="199"/>
      <c r="K718" s="199"/>
      <c r="L718" s="205"/>
      <c r="M718" s="206"/>
      <c r="N718" s="207"/>
      <c r="O718" s="207"/>
      <c r="P718" s="207"/>
      <c r="Q718" s="207"/>
      <c r="R718" s="207"/>
      <c r="S718" s="207"/>
      <c r="T718" s="208"/>
      <c r="AT718" s="209" t="s">
        <v>154</v>
      </c>
      <c r="AU718" s="209" t="s">
        <v>89</v>
      </c>
      <c r="AV718" s="13" t="s">
        <v>89</v>
      </c>
      <c r="AW718" s="13" t="s">
        <v>35</v>
      </c>
      <c r="AX718" s="13" t="s">
        <v>79</v>
      </c>
      <c r="AY718" s="209" t="s">
        <v>145</v>
      </c>
    </row>
    <row r="719" spans="1:65" s="13" customFormat="1">
      <c r="B719" s="198"/>
      <c r="C719" s="199"/>
      <c r="D719" s="200" t="s">
        <v>154</v>
      </c>
      <c r="E719" s="201" t="s">
        <v>1</v>
      </c>
      <c r="F719" s="202" t="s">
        <v>227</v>
      </c>
      <c r="G719" s="199"/>
      <c r="H719" s="203">
        <v>-32.76</v>
      </c>
      <c r="I719" s="204"/>
      <c r="J719" s="199"/>
      <c r="K719" s="199"/>
      <c r="L719" s="205"/>
      <c r="M719" s="206"/>
      <c r="N719" s="207"/>
      <c r="O719" s="207"/>
      <c r="P719" s="207"/>
      <c r="Q719" s="207"/>
      <c r="R719" s="207"/>
      <c r="S719" s="207"/>
      <c r="T719" s="208"/>
      <c r="AT719" s="209" t="s">
        <v>154</v>
      </c>
      <c r="AU719" s="209" t="s">
        <v>89</v>
      </c>
      <c r="AV719" s="13" t="s">
        <v>89</v>
      </c>
      <c r="AW719" s="13" t="s">
        <v>35</v>
      </c>
      <c r="AX719" s="13" t="s">
        <v>79</v>
      </c>
      <c r="AY719" s="209" t="s">
        <v>145</v>
      </c>
    </row>
    <row r="720" spans="1:65" s="13" customFormat="1">
      <c r="B720" s="198"/>
      <c r="C720" s="199"/>
      <c r="D720" s="200" t="s">
        <v>154</v>
      </c>
      <c r="E720" s="201" t="s">
        <v>1</v>
      </c>
      <c r="F720" s="202" t="s">
        <v>228</v>
      </c>
      <c r="G720" s="199"/>
      <c r="H720" s="203">
        <v>-4.7300000000000004</v>
      </c>
      <c r="I720" s="204"/>
      <c r="J720" s="199"/>
      <c r="K720" s="199"/>
      <c r="L720" s="205"/>
      <c r="M720" s="206"/>
      <c r="N720" s="207"/>
      <c r="O720" s="207"/>
      <c r="P720" s="207"/>
      <c r="Q720" s="207"/>
      <c r="R720" s="207"/>
      <c r="S720" s="207"/>
      <c r="T720" s="208"/>
      <c r="AT720" s="209" t="s">
        <v>154</v>
      </c>
      <c r="AU720" s="209" t="s">
        <v>89</v>
      </c>
      <c r="AV720" s="13" t="s">
        <v>89</v>
      </c>
      <c r="AW720" s="13" t="s">
        <v>35</v>
      </c>
      <c r="AX720" s="13" t="s">
        <v>79</v>
      </c>
      <c r="AY720" s="209" t="s">
        <v>145</v>
      </c>
    </row>
    <row r="721" spans="1:65" s="13" customFormat="1">
      <c r="B721" s="198"/>
      <c r="C721" s="199"/>
      <c r="D721" s="200" t="s">
        <v>154</v>
      </c>
      <c r="E721" s="201" t="s">
        <v>1</v>
      </c>
      <c r="F721" s="202" t="s">
        <v>229</v>
      </c>
      <c r="G721" s="199"/>
      <c r="H721" s="203">
        <v>-1.08</v>
      </c>
      <c r="I721" s="204"/>
      <c r="J721" s="199"/>
      <c r="K721" s="199"/>
      <c r="L721" s="205"/>
      <c r="M721" s="206"/>
      <c r="N721" s="207"/>
      <c r="O721" s="207"/>
      <c r="P721" s="207"/>
      <c r="Q721" s="207"/>
      <c r="R721" s="207"/>
      <c r="S721" s="207"/>
      <c r="T721" s="208"/>
      <c r="AT721" s="209" t="s">
        <v>154</v>
      </c>
      <c r="AU721" s="209" t="s">
        <v>89</v>
      </c>
      <c r="AV721" s="13" t="s">
        <v>89</v>
      </c>
      <c r="AW721" s="13" t="s">
        <v>35</v>
      </c>
      <c r="AX721" s="13" t="s">
        <v>79</v>
      </c>
      <c r="AY721" s="209" t="s">
        <v>145</v>
      </c>
    </row>
    <row r="722" spans="1:65" s="13" customFormat="1">
      <c r="B722" s="198"/>
      <c r="C722" s="199"/>
      <c r="D722" s="200" t="s">
        <v>154</v>
      </c>
      <c r="E722" s="201" t="s">
        <v>1</v>
      </c>
      <c r="F722" s="202" t="s">
        <v>230</v>
      </c>
      <c r="G722" s="199"/>
      <c r="H722" s="203">
        <v>-0.72</v>
      </c>
      <c r="I722" s="204"/>
      <c r="J722" s="199"/>
      <c r="K722" s="199"/>
      <c r="L722" s="205"/>
      <c r="M722" s="206"/>
      <c r="N722" s="207"/>
      <c r="O722" s="207"/>
      <c r="P722" s="207"/>
      <c r="Q722" s="207"/>
      <c r="R722" s="207"/>
      <c r="S722" s="207"/>
      <c r="T722" s="208"/>
      <c r="AT722" s="209" t="s">
        <v>154</v>
      </c>
      <c r="AU722" s="209" t="s">
        <v>89</v>
      </c>
      <c r="AV722" s="13" t="s">
        <v>89</v>
      </c>
      <c r="AW722" s="13" t="s">
        <v>35</v>
      </c>
      <c r="AX722" s="13" t="s">
        <v>79</v>
      </c>
      <c r="AY722" s="209" t="s">
        <v>145</v>
      </c>
    </row>
    <row r="723" spans="1:65" s="15" customFormat="1">
      <c r="B723" s="221"/>
      <c r="C723" s="222"/>
      <c r="D723" s="200" t="s">
        <v>154</v>
      </c>
      <c r="E723" s="223" t="s">
        <v>1</v>
      </c>
      <c r="F723" s="224" t="s">
        <v>245</v>
      </c>
      <c r="G723" s="222"/>
      <c r="H723" s="223" t="s">
        <v>1</v>
      </c>
      <c r="I723" s="225"/>
      <c r="J723" s="222"/>
      <c r="K723" s="222"/>
      <c r="L723" s="226"/>
      <c r="M723" s="227"/>
      <c r="N723" s="228"/>
      <c r="O723" s="228"/>
      <c r="P723" s="228"/>
      <c r="Q723" s="228"/>
      <c r="R723" s="228"/>
      <c r="S723" s="228"/>
      <c r="T723" s="229"/>
      <c r="AT723" s="230" t="s">
        <v>154</v>
      </c>
      <c r="AU723" s="230" t="s">
        <v>89</v>
      </c>
      <c r="AV723" s="15" t="s">
        <v>87</v>
      </c>
      <c r="AW723" s="15" t="s">
        <v>35</v>
      </c>
      <c r="AX723" s="15" t="s">
        <v>79</v>
      </c>
      <c r="AY723" s="230" t="s">
        <v>145</v>
      </c>
    </row>
    <row r="724" spans="1:65" s="13" customFormat="1">
      <c r="B724" s="198"/>
      <c r="C724" s="199"/>
      <c r="D724" s="200" t="s">
        <v>154</v>
      </c>
      <c r="E724" s="201" t="s">
        <v>1</v>
      </c>
      <c r="F724" s="202" t="s">
        <v>246</v>
      </c>
      <c r="G724" s="199"/>
      <c r="H724" s="203">
        <v>238.8</v>
      </c>
      <c r="I724" s="204"/>
      <c r="J724" s="199"/>
      <c r="K724" s="199"/>
      <c r="L724" s="205"/>
      <c r="M724" s="206"/>
      <c r="N724" s="207"/>
      <c r="O724" s="207"/>
      <c r="P724" s="207"/>
      <c r="Q724" s="207"/>
      <c r="R724" s="207"/>
      <c r="S724" s="207"/>
      <c r="T724" s="208"/>
      <c r="AT724" s="209" t="s">
        <v>154</v>
      </c>
      <c r="AU724" s="209" t="s">
        <v>89</v>
      </c>
      <c r="AV724" s="13" t="s">
        <v>89</v>
      </c>
      <c r="AW724" s="13" t="s">
        <v>35</v>
      </c>
      <c r="AX724" s="13" t="s">
        <v>79</v>
      </c>
      <c r="AY724" s="209" t="s">
        <v>145</v>
      </c>
    </row>
    <row r="725" spans="1:65" s="13" customFormat="1">
      <c r="B725" s="198"/>
      <c r="C725" s="199"/>
      <c r="D725" s="200" t="s">
        <v>154</v>
      </c>
      <c r="E725" s="201" t="s">
        <v>1</v>
      </c>
      <c r="F725" s="202" t="s">
        <v>247</v>
      </c>
      <c r="G725" s="199"/>
      <c r="H725" s="203">
        <v>-63</v>
      </c>
      <c r="I725" s="204"/>
      <c r="J725" s="199"/>
      <c r="K725" s="199"/>
      <c r="L725" s="205"/>
      <c r="M725" s="206"/>
      <c r="N725" s="207"/>
      <c r="O725" s="207"/>
      <c r="P725" s="207"/>
      <c r="Q725" s="207"/>
      <c r="R725" s="207"/>
      <c r="S725" s="207"/>
      <c r="T725" s="208"/>
      <c r="AT725" s="209" t="s">
        <v>154</v>
      </c>
      <c r="AU725" s="209" t="s">
        <v>89</v>
      </c>
      <c r="AV725" s="13" t="s">
        <v>89</v>
      </c>
      <c r="AW725" s="13" t="s">
        <v>35</v>
      </c>
      <c r="AX725" s="13" t="s">
        <v>79</v>
      </c>
      <c r="AY725" s="209" t="s">
        <v>145</v>
      </c>
    </row>
    <row r="726" spans="1:65" s="13" customFormat="1">
      <c r="B726" s="198"/>
      <c r="C726" s="199"/>
      <c r="D726" s="200" t="s">
        <v>154</v>
      </c>
      <c r="E726" s="201" t="s">
        <v>1</v>
      </c>
      <c r="F726" s="202" t="s">
        <v>248</v>
      </c>
      <c r="G726" s="199"/>
      <c r="H726" s="203">
        <v>-1.8180000000000001</v>
      </c>
      <c r="I726" s="204"/>
      <c r="J726" s="199"/>
      <c r="K726" s="199"/>
      <c r="L726" s="205"/>
      <c r="M726" s="206"/>
      <c r="N726" s="207"/>
      <c r="O726" s="207"/>
      <c r="P726" s="207"/>
      <c r="Q726" s="207"/>
      <c r="R726" s="207"/>
      <c r="S726" s="207"/>
      <c r="T726" s="208"/>
      <c r="AT726" s="209" t="s">
        <v>154</v>
      </c>
      <c r="AU726" s="209" t="s">
        <v>89</v>
      </c>
      <c r="AV726" s="13" t="s">
        <v>89</v>
      </c>
      <c r="AW726" s="13" t="s">
        <v>35</v>
      </c>
      <c r="AX726" s="13" t="s">
        <v>79</v>
      </c>
      <c r="AY726" s="209" t="s">
        <v>145</v>
      </c>
    </row>
    <row r="727" spans="1:65" s="14" customFormat="1">
      <c r="B727" s="210"/>
      <c r="C727" s="211"/>
      <c r="D727" s="200" t="s">
        <v>154</v>
      </c>
      <c r="E727" s="212" t="s">
        <v>1</v>
      </c>
      <c r="F727" s="213" t="s">
        <v>156</v>
      </c>
      <c r="G727" s="211"/>
      <c r="H727" s="214">
        <v>432.81200000000001</v>
      </c>
      <c r="I727" s="215"/>
      <c r="J727" s="211"/>
      <c r="K727" s="211"/>
      <c r="L727" s="216"/>
      <c r="M727" s="217"/>
      <c r="N727" s="218"/>
      <c r="O727" s="218"/>
      <c r="P727" s="218"/>
      <c r="Q727" s="218"/>
      <c r="R727" s="218"/>
      <c r="S727" s="218"/>
      <c r="T727" s="219"/>
      <c r="AT727" s="220" t="s">
        <v>154</v>
      </c>
      <c r="AU727" s="220" t="s">
        <v>89</v>
      </c>
      <c r="AV727" s="14" t="s">
        <v>152</v>
      </c>
      <c r="AW727" s="14" t="s">
        <v>35</v>
      </c>
      <c r="AX727" s="14" t="s">
        <v>87</v>
      </c>
      <c r="AY727" s="220" t="s">
        <v>145</v>
      </c>
    </row>
    <row r="728" spans="1:65" s="2" customFormat="1" ht="33" customHeight="1">
      <c r="A728" s="33"/>
      <c r="B728" s="34"/>
      <c r="C728" s="185" t="s">
        <v>464</v>
      </c>
      <c r="D728" s="185" t="s">
        <v>147</v>
      </c>
      <c r="E728" s="186" t="s">
        <v>465</v>
      </c>
      <c r="F728" s="187" t="s">
        <v>466</v>
      </c>
      <c r="G728" s="188" t="s">
        <v>150</v>
      </c>
      <c r="H728" s="189">
        <v>466.18799999999999</v>
      </c>
      <c r="I728" s="190"/>
      <c r="J728" s="191">
        <f>ROUND(I728*H728,2)</f>
        <v>0</v>
      </c>
      <c r="K728" s="187" t="s">
        <v>151</v>
      </c>
      <c r="L728" s="38"/>
      <c r="M728" s="192" t="s">
        <v>1</v>
      </c>
      <c r="N728" s="193" t="s">
        <v>44</v>
      </c>
      <c r="O728" s="70"/>
      <c r="P728" s="194">
        <f>O728*H728</f>
        <v>0</v>
      </c>
      <c r="Q728" s="194">
        <v>0</v>
      </c>
      <c r="R728" s="194">
        <f>Q728*H728</f>
        <v>0</v>
      </c>
      <c r="S728" s="194">
        <v>0</v>
      </c>
      <c r="T728" s="195">
        <f>S728*H728</f>
        <v>0</v>
      </c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R728" s="196" t="s">
        <v>152</v>
      </c>
      <c r="AT728" s="196" t="s">
        <v>147</v>
      </c>
      <c r="AU728" s="196" t="s">
        <v>89</v>
      </c>
      <c r="AY728" s="17" t="s">
        <v>145</v>
      </c>
      <c r="BE728" s="197">
        <f>IF(N728="základní",J728,0)</f>
        <v>0</v>
      </c>
      <c r="BF728" s="197">
        <f>IF(N728="snížená",J728,0)</f>
        <v>0</v>
      </c>
      <c r="BG728" s="197">
        <f>IF(N728="zákl. přenesená",J728,0)</f>
        <v>0</v>
      </c>
      <c r="BH728" s="197">
        <f>IF(N728="sníž. přenesená",J728,0)</f>
        <v>0</v>
      </c>
      <c r="BI728" s="197">
        <f>IF(N728="nulová",J728,0)</f>
        <v>0</v>
      </c>
      <c r="BJ728" s="17" t="s">
        <v>87</v>
      </c>
      <c r="BK728" s="197">
        <f>ROUND(I728*H728,2)</f>
        <v>0</v>
      </c>
      <c r="BL728" s="17" t="s">
        <v>152</v>
      </c>
      <c r="BM728" s="196" t="s">
        <v>467</v>
      </c>
    </row>
    <row r="729" spans="1:65" s="15" customFormat="1">
      <c r="B729" s="221"/>
      <c r="C729" s="222"/>
      <c r="D729" s="200" t="s">
        <v>154</v>
      </c>
      <c r="E729" s="223" t="s">
        <v>1</v>
      </c>
      <c r="F729" s="224" t="s">
        <v>217</v>
      </c>
      <c r="G729" s="222"/>
      <c r="H729" s="223" t="s">
        <v>1</v>
      </c>
      <c r="I729" s="225"/>
      <c r="J729" s="222"/>
      <c r="K729" s="222"/>
      <c r="L729" s="226"/>
      <c r="M729" s="227"/>
      <c r="N729" s="228"/>
      <c r="O729" s="228"/>
      <c r="P729" s="228"/>
      <c r="Q729" s="228"/>
      <c r="R729" s="228"/>
      <c r="S729" s="228"/>
      <c r="T729" s="229"/>
      <c r="AT729" s="230" t="s">
        <v>154</v>
      </c>
      <c r="AU729" s="230" t="s">
        <v>89</v>
      </c>
      <c r="AV729" s="15" t="s">
        <v>87</v>
      </c>
      <c r="AW729" s="15" t="s">
        <v>35</v>
      </c>
      <c r="AX729" s="15" t="s">
        <v>79</v>
      </c>
      <c r="AY729" s="230" t="s">
        <v>145</v>
      </c>
    </row>
    <row r="730" spans="1:65" s="15" customFormat="1">
      <c r="B730" s="221"/>
      <c r="C730" s="222"/>
      <c r="D730" s="200" t="s">
        <v>154</v>
      </c>
      <c r="E730" s="223" t="s">
        <v>1</v>
      </c>
      <c r="F730" s="224" t="s">
        <v>218</v>
      </c>
      <c r="G730" s="222"/>
      <c r="H730" s="223" t="s">
        <v>1</v>
      </c>
      <c r="I730" s="225"/>
      <c r="J730" s="222"/>
      <c r="K730" s="222"/>
      <c r="L730" s="226"/>
      <c r="M730" s="227"/>
      <c r="N730" s="228"/>
      <c r="O730" s="228"/>
      <c r="P730" s="228"/>
      <c r="Q730" s="228"/>
      <c r="R730" s="228"/>
      <c r="S730" s="228"/>
      <c r="T730" s="229"/>
      <c r="AT730" s="230" t="s">
        <v>154</v>
      </c>
      <c r="AU730" s="230" t="s">
        <v>89</v>
      </c>
      <c r="AV730" s="15" t="s">
        <v>87</v>
      </c>
      <c r="AW730" s="15" t="s">
        <v>35</v>
      </c>
      <c r="AX730" s="15" t="s">
        <v>79</v>
      </c>
      <c r="AY730" s="230" t="s">
        <v>145</v>
      </c>
    </row>
    <row r="731" spans="1:65" s="13" customFormat="1">
      <c r="B731" s="198"/>
      <c r="C731" s="199"/>
      <c r="D731" s="200" t="s">
        <v>154</v>
      </c>
      <c r="E731" s="201" t="s">
        <v>1</v>
      </c>
      <c r="F731" s="202" t="s">
        <v>219</v>
      </c>
      <c r="G731" s="199"/>
      <c r="H731" s="203">
        <v>42.5</v>
      </c>
      <c r="I731" s="204"/>
      <c r="J731" s="199"/>
      <c r="K731" s="199"/>
      <c r="L731" s="205"/>
      <c r="M731" s="206"/>
      <c r="N731" s="207"/>
      <c r="O731" s="207"/>
      <c r="P731" s="207"/>
      <c r="Q731" s="207"/>
      <c r="R731" s="207"/>
      <c r="S731" s="207"/>
      <c r="T731" s="208"/>
      <c r="AT731" s="209" t="s">
        <v>154</v>
      </c>
      <c r="AU731" s="209" t="s">
        <v>89</v>
      </c>
      <c r="AV731" s="13" t="s">
        <v>89</v>
      </c>
      <c r="AW731" s="13" t="s">
        <v>35</v>
      </c>
      <c r="AX731" s="13" t="s">
        <v>79</v>
      </c>
      <c r="AY731" s="209" t="s">
        <v>145</v>
      </c>
    </row>
    <row r="732" spans="1:65" s="15" customFormat="1">
      <c r="B732" s="221"/>
      <c r="C732" s="222"/>
      <c r="D732" s="200" t="s">
        <v>154</v>
      </c>
      <c r="E732" s="223" t="s">
        <v>1</v>
      </c>
      <c r="F732" s="224" t="s">
        <v>217</v>
      </c>
      <c r="G732" s="222"/>
      <c r="H732" s="223" t="s">
        <v>1</v>
      </c>
      <c r="I732" s="225"/>
      <c r="J732" s="222"/>
      <c r="K732" s="222"/>
      <c r="L732" s="226"/>
      <c r="M732" s="227"/>
      <c r="N732" s="228"/>
      <c r="O732" s="228"/>
      <c r="P732" s="228"/>
      <c r="Q732" s="228"/>
      <c r="R732" s="228"/>
      <c r="S732" s="228"/>
      <c r="T732" s="229"/>
      <c r="AT732" s="230" t="s">
        <v>154</v>
      </c>
      <c r="AU732" s="230" t="s">
        <v>89</v>
      </c>
      <c r="AV732" s="15" t="s">
        <v>87</v>
      </c>
      <c r="AW732" s="15" t="s">
        <v>35</v>
      </c>
      <c r="AX732" s="15" t="s">
        <v>79</v>
      </c>
      <c r="AY732" s="230" t="s">
        <v>145</v>
      </c>
    </row>
    <row r="733" spans="1:65" s="15" customFormat="1">
      <c r="B733" s="221"/>
      <c r="C733" s="222"/>
      <c r="D733" s="200" t="s">
        <v>154</v>
      </c>
      <c r="E733" s="223" t="s">
        <v>1</v>
      </c>
      <c r="F733" s="224" t="s">
        <v>218</v>
      </c>
      <c r="G733" s="222"/>
      <c r="H733" s="223" t="s">
        <v>1</v>
      </c>
      <c r="I733" s="225"/>
      <c r="J733" s="222"/>
      <c r="K733" s="222"/>
      <c r="L733" s="226"/>
      <c r="M733" s="227"/>
      <c r="N733" s="228"/>
      <c r="O733" s="228"/>
      <c r="P733" s="228"/>
      <c r="Q733" s="228"/>
      <c r="R733" s="228"/>
      <c r="S733" s="228"/>
      <c r="T733" s="229"/>
      <c r="AT733" s="230" t="s">
        <v>154</v>
      </c>
      <c r="AU733" s="230" t="s">
        <v>89</v>
      </c>
      <c r="AV733" s="15" t="s">
        <v>87</v>
      </c>
      <c r="AW733" s="15" t="s">
        <v>35</v>
      </c>
      <c r="AX733" s="15" t="s">
        <v>79</v>
      </c>
      <c r="AY733" s="230" t="s">
        <v>145</v>
      </c>
    </row>
    <row r="734" spans="1:65" s="13" customFormat="1">
      <c r="B734" s="198"/>
      <c r="C734" s="199"/>
      <c r="D734" s="200" t="s">
        <v>154</v>
      </c>
      <c r="E734" s="201" t="s">
        <v>1</v>
      </c>
      <c r="F734" s="202" t="s">
        <v>220</v>
      </c>
      <c r="G734" s="199"/>
      <c r="H734" s="203">
        <v>427</v>
      </c>
      <c r="I734" s="204"/>
      <c r="J734" s="199"/>
      <c r="K734" s="199"/>
      <c r="L734" s="205"/>
      <c r="M734" s="206"/>
      <c r="N734" s="207"/>
      <c r="O734" s="207"/>
      <c r="P734" s="207"/>
      <c r="Q734" s="207"/>
      <c r="R734" s="207"/>
      <c r="S734" s="207"/>
      <c r="T734" s="208"/>
      <c r="AT734" s="209" t="s">
        <v>154</v>
      </c>
      <c r="AU734" s="209" t="s">
        <v>89</v>
      </c>
      <c r="AV734" s="13" t="s">
        <v>89</v>
      </c>
      <c r="AW734" s="13" t="s">
        <v>35</v>
      </c>
      <c r="AX734" s="13" t="s">
        <v>79</v>
      </c>
      <c r="AY734" s="209" t="s">
        <v>145</v>
      </c>
    </row>
    <row r="735" spans="1:65" s="13" customFormat="1">
      <c r="B735" s="198"/>
      <c r="C735" s="199"/>
      <c r="D735" s="200" t="s">
        <v>154</v>
      </c>
      <c r="E735" s="201" t="s">
        <v>1</v>
      </c>
      <c r="F735" s="202" t="s">
        <v>221</v>
      </c>
      <c r="G735" s="199"/>
      <c r="H735" s="203">
        <v>-3.3119999999999998</v>
      </c>
      <c r="I735" s="204"/>
      <c r="J735" s="199"/>
      <c r="K735" s="199"/>
      <c r="L735" s="205"/>
      <c r="M735" s="206"/>
      <c r="N735" s="207"/>
      <c r="O735" s="207"/>
      <c r="P735" s="207"/>
      <c r="Q735" s="207"/>
      <c r="R735" s="207"/>
      <c r="S735" s="207"/>
      <c r="T735" s="208"/>
      <c r="AT735" s="209" t="s">
        <v>154</v>
      </c>
      <c r="AU735" s="209" t="s">
        <v>89</v>
      </c>
      <c r="AV735" s="13" t="s">
        <v>89</v>
      </c>
      <c r="AW735" s="13" t="s">
        <v>35</v>
      </c>
      <c r="AX735" s="13" t="s">
        <v>79</v>
      </c>
      <c r="AY735" s="209" t="s">
        <v>145</v>
      </c>
    </row>
    <row r="736" spans="1:65" s="14" customFormat="1">
      <c r="B736" s="210"/>
      <c r="C736" s="211"/>
      <c r="D736" s="200" t="s">
        <v>154</v>
      </c>
      <c r="E736" s="212" t="s">
        <v>1</v>
      </c>
      <c r="F736" s="213" t="s">
        <v>156</v>
      </c>
      <c r="G736" s="211"/>
      <c r="H736" s="214">
        <v>466.18799999999999</v>
      </c>
      <c r="I736" s="215"/>
      <c r="J736" s="211"/>
      <c r="K736" s="211"/>
      <c r="L736" s="216"/>
      <c r="M736" s="217"/>
      <c r="N736" s="218"/>
      <c r="O736" s="218"/>
      <c r="P736" s="218"/>
      <c r="Q736" s="218"/>
      <c r="R736" s="218"/>
      <c r="S736" s="218"/>
      <c r="T736" s="219"/>
      <c r="AT736" s="220" t="s">
        <v>154</v>
      </c>
      <c r="AU736" s="220" t="s">
        <v>89</v>
      </c>
      <c r="AV736" s="14" t="s">
        <v>152</v>
      </c>
      <c r="AW736" s="14" t="s">
        <v>35</v>
      </c>
      <c r="AX736" s="14" t="s">
        <v>87</v>
      </c>
      <c r="AY736" s="220" t="s">
        <v>145</v>
      </c>
    </row>
    <row r="737" spans="1:65" s="12" customFormat="1" ht="22.9" customHeight="1">
      <c r="B737" s="169"/>
      <c r="C737" s="170"/>
      <c r="D737" s="171" t="s">
        <v>78</v>
      </c>
      <c r="E737" s="183" t="s">
        <v>195</v>
      </c>
      <c r="F737" s="183" t="s">
        <v>468</v>
      </c>
      <c r="G737" s="170"/>
      <c r="H737" s="170"/>
      <c r="I737" s="173"/>
      <c r="J737" s="184">
        <f>BK737</f>
        <v>0</v>
      </c>
      <c r="K737" s="170"/>
      <c r="L737" s="175"/>
      <c r="M737" s="176"/>
      <c r="N737" s="177"/>
      <c r="O737" s="177"/>
      <c r="P737" s="178">
        <f>SUM(P738:P833)</f>
        <v>0</v>
      </c>
      <c r="Q737" s="177"/>
      <c r="R737" s="178">
        <f>SUM(R738:R833)</f>
        <v>0</v>
      </c>
      <c r="S737" s="177"/>
      <c r="T737" s="179">
        <f>SUM(T738:T833)</f>
        <v>29.496816000000003</v>
      </c>
      <c r="AR737" s="180" t="s">
        <v>87</v>
      </c>
      <c r="AT737" s="181" t="s">
        <v>78</v>
      </c>
      <c r="AU737" s="181" t="s">
        <v>87</v>
      </c>
      <c r="AY737" s="180" t="s">
        <v>145</v>
      </c>
      <c r="BK737" s="182">
        <f>SUM(BK738:BK833)</f>
        <v>0</v>
      </c>
    </row>
    <row r="738" spans="1:65" s="2" customFormat="1" ht="44.25" customHeight="1">
      <c r="A738" s="33"/>
      <c r="B738" s="34"/>
      <c r="C738" s="185" t="s">
        <v>469</v>
      </c>
      <c r="D738" s="185" t="s">
        <v>147</v>
      </c>
      <c r="E738" s="186" t="s">
        <v>470</v>
      </c>
      <c r="F738" s="187" t="s">
        <v>471</v>
      </c>
      <c r="G738" s="188" t="s">
        <v>150</v>
      </c>
      <c r="H738" s="189">
        <v>1375</v>
      </c>
      <c r="I738" s="190"/>
      <c r="J738" s="191">
        <f>ROUND(I738*H738,2)</f>
        <v>0</v>
      </c>
      <c r="K738" s="187" t="s">
        <v>151</v>
      </c>
      <c r="L738" s="38"/>
      <c r="M738" s="192" t="s">
        <v>1</v>
      </c>
      <c r="N738" s="193" t="s">
        <v>44</v>
      </c>
      <c r="O738" s="70"/>
      <c r="P738" s="194">
        <f>O738*H738</f>
        <v>0</v>
      </c>
      <c r="Q738" s="194">
        <v>0</v>
      </c>
      <c r="R738" s="194">
        <f>Q738*H738</f>
        <v>0</v>
      </c>
      <c r="S738" s="194">
        <v>0</v>
      </c>
      <c r="T738" s="195">
        <f>S738*H738</f>
        <v>0</v>
      </c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R738" s="196" t="s">
        <v>152</v>
      </c>
      <c r="AT738" s="196" t="s">
        <v>147</v>
      </c>
      <c r="AU738" s="196" t="s">
        <v>89</v>
      </c>
      <c r="AY738" s="17" t="s">
        <v>145</v>
      </c>
      <c r="BE738" s="197">
        <f>IF(N738="základní",J738,0)</f>
        <v>0</v>
      </c>
      <c r="BF738" s="197">
        <f>IF(N738="snížená",J738,0)</f>
        <v>0</v>
      </c>
      <c r="BG738" s="197">
        <f>IF(N738="zákl. přenesená",J738,0)</f>
        <v>0</v>
      </c>
      <c r="BH738" s="197">
        <f>IF(N738="sníž. přenesená",J738,0)</f>
        <v>0</v>
      </c>
      <c r="BI738" s="197">
        <f>IF(N738="nulová",J738,0)</f>
        <v>0</v>
      </c>
      <c r="BJ738" s="17" t="s">
        <v>87</v>
      </c>
      <c r="BK738" s="197">
        <f>ROUND(I738*H738,2)</f>
        <v>0</v>
      </c>
      <c r="BL738" s="17" t="s">
        <v>152</v>
      </c>
      <c r="BM738" s="196" t="s">
        <v>472</v>
      </c>
    </row>
    <row r="739" spans="1:65" s="15" customFormat="1">
      <c r="B739" s="221"/>
      <c r="C739" s="222"/>
      <c r="D739" s="200" t="s">
        <v>154</v>
      </c>
      <c r="E739" s="223" t="s">
        <v>1</v>
      </c>
      <c r="F739" s="224" t="s">
        <v>234</v>
      </c>
      <c r="G739" s="222"/>
      <c r="H739" s="223" t="s">
        <v>1</v>
      </c>
      <c r="I739" s="225"/>
      <c r="J739" s="222"/>
      <c r="K739" s="222"/>
      <c r="L739" s="226"/>
      <c r="M739" s="227"/>
      <c r="N739" s="228"/>
      <c r="O739" s="228"/>
      <c r="P739" s="228"/>
      <c r="Q739" s="228"/>
      <c r="R739" s="228"/>
      <c r="S739" s="228"/>
      <c r="T739" s="229"/>
      <c r="AT739" s="230" t="s">
        <v>154</v>
      </c>
      <c r="AU739" s="230" t="s">
        <v>89</v>
      </c>
      <c r="AV739" s="15" t="s">
        <v>87</v>
      </c>
      <c r="AW739" s="15" t="s">
        <v>35</v>
      </c>
      <c r="AX739" s="15" t="s">
        <v>79</v>
      </c>
      <c r="AY739" s="230" t="s">
        <v>145</v>
      </c>
    </row>
    <row r="740" spans="1:65" s="13" customFormat="1">
      <c r="B740" s="198"/>
      <c r="C740" s="199"/>
      <c r="D740" s="200" t="s">
        <v>154</v>
      </c>
      <c r="E740" s="201" t="s">
        <v>1</v>
      </c>
      <c r="F740" s="202" t="s">
        <v>473</v>
      </c>
      <c r="G740" s="199"/>
      <c r="H740" s="203">
        <v>250</v>
      </c>
      <c r="I740" s="204"/>
      <c r="J740" s="199"/>
      <c r="K740" s="199"/>
      <c r="L740" s="205"/>
      <c r="M740" s="206"/>
      <c r="N740" s="207"/>
      <c r="O740" s="207"/>
      <c r="P740" s="207"/>
      <c r="Q740" s="207"/>
      <c r="R740" s="207"/>
      <c r="S740" s="207"/>
      <c r="T740" s="208"/>
      <c r="AT740" s="209" t="s">
        <v>154</v>
      </c>
      <c r="AU740" s="209" t="s">
        <v>89</v>
      </c>
      <c r="AV740" s="13" t="s">
        <v>89</v>
      </c>
      <c r="AW740" s="13" t="s">
        <v>35</v>
      </c>
      <c r="AX740" s="13" t="s">
        <v>79</v>
      </c>
      <c r="AY740" s="209" t="s">
        <v>145</v>
      </c>
    </row>
    <row r="741" spans="1:65" s="15" customFormat="1">
      <c r="B741" s="221"/>
      <c r="C741" s="222"/>
      <c r="D741" s="200" t="s">
        <v>154</v>
      </c>
      <c r="E741" s="223" t="s">
        <v>1</v>
      </c>
      <c r="F741" s="224" t="s">
        <v>474</v>
      </c>
      <c r="G741" s="222"/>
      <c r="H741" s="223" t="s">
        <v>1</v>
      </c>
      <c r="I741" s="225"/>
      <c r="J741" s="222"/>
      <c r="K741" s="222"/>
      <c r="L741" s="226"/>
      <c r="M741" s="227"/>
      <c r="N741" s="228"/>
      <c r="O741" s="228"/>
      <c r="P741" s="228"/>
      <c r="Q741" s="228"/>
      <c r="R741" s="228"/>
      <c r="S741" s="228"/>
      <c r="T741" s="229"/>
      <c r="AT741" s="230" t="s">
        <v>154</v>
      </c>
      <c r="AU741" s="230" t="s">
        <v>89</v>
      </c>
      <c r="AV741" s="15" t="s">
        <v>87</v>
      </c>
      <c r="AW741" s="15" t="s">
        <v>35</v>
      </c>
      <c r="AX741" s="15" t="s">
        <v>79</v>
      </c>
      <c r="AY741" s="230" t="s">
        <v>145</v>
      </c>
    </row>
    <row r="742" spans="1:65" s="13" customFormat="1">
      <c r="B742" s="198"/>
      <c r="C742" s="199"/>
      <c r="D742" s="200" t="s">
        <v>154</v>
      </c>
      <c r="E742" s="201" t="s">
        <v>1</v>
      </c>
      <c r="F742" s="202" t="s">
        <v>475</v>
      </c>
      <c r="G742" s="199"/>
      <c r="H742" s="203">
        <v>430</v>
      </c>
      <c r="I742" s="204"/>
      <c r="J742" s="199"/>
      <c r="K742" s="199"/>
      <c r="L742" s="205"/>
      <c r="M742" s="206"/>
      <c r="N742" s="207"/>
      <c r="O742" s="207"/>
      <c r="P742" s="207"/>
      <c r="Q742" s="207"/>
      <c r="R742" s="207"/>
      <c r="S742" s="207"/>
      <c r="T742" s="208"/>
      <c r="AT742" s="209" t="s">
        <v>154</v>
      </c>
      <c r="AU742" s="209" t="s">
        <v>89</v>
      </c>
      <c r="AV742" s="13" t="s">
        <v>89</v>
      </c>
      <c r="AW742" s="13" t="s">
        <v>35</v>
      </c>
      <c r="AX742" s="13" t="s">
        <v>79</v>
      </c>
      <c r="AY742" s="209" t="s">
        <v>145</v>
      </c>
    </row>
    <row r="743" spans="1:65" s="15" customFormat="1">
      <c r="B743" s="221"/>
      <c r="C743" s="222"/>
      <c r="D743" s="200" t="s">
        <v>154</v>
      </c>
      <c r="E743" s="223" t="s">
        <v>1</v>
      </c>
      <c r="F743" s="224" t="s">
        <v>225</v>
      </c>
      <c r="G743" s="222"/>
      <c r="H743" s="223" t="s">
        <v>1</v>
      </c>
      <c r="I743" s="225"/>
      <c r="J743" s="222"/>
      <c r="K743" s="222"/>
      <c r="L743" s="226"/>
      <c r="M743" s="227"/>
      <c r="N743" s="228"/>
      <c r="O743" s="228"/>
      <c r="P743" s="228"/>
      <c r="Q743" s="228"/>
      <c r="R743" s="228"/>
      <c r="S743" s="228"/>
      <c r="T743" s="229"/>
      <c r="AT743" s="230" t="s">
        <v>154</v>
      </c>
      <c r="AU743" s="230" t="s">
        <v>89</v>
      </c>
      <c r="AV743" s="15" t="s">
        <v>87</v>
      </c>
      <c r="AW743" s="15" t="s">
        <v>35</v>
      </c>
      <c r="AX743" s="15" t="s">
        <v>79</v>
      </c>
      <c r="AY743" s="230" t="s">
        <v>145</v>
      </c>
    </row>
    <row r="744" spans="1:65" s="13" customFormat="1">
      <c r="B744" s="198"/>
      <c r="C744" s="199"/>
      <c r="D744" s="200" t="s">
        <v>154</v>
      </c>
      <c r="E744" s="201" t="s">
        <v>1</v>
      </c>
      <c r="F744" s="202" t="s">
        <v>476</v>
      </c>
      <c r="G744" s="199"/>
      <c r="H744" s="203">
        <v>410</v>
      </c>
      <c r="I744" s="204"/>
      <c r="J744" s="199"/>
      <c r="K744" s="199"/>
      <c r="L744" s="205"/>
      <c r="M744" s="206"/>
      <c r="N744" s="207"/>
      <c r="O744" s="207"/>
      <c r="P744" s="207"/>
      <c r="Q744" s="207"/>
      <c r="R744" s="207"/>
      <c r="S744" s="207"/>
      <c r="T744" s="208"/>
      <c r="AT744" s="209" t="s">
        <v>154</v>
      </c>
      <c r="AU744" s="209" t="s">
        <v>89</v>
      </c>
      <c r="AV744" s="13" t="s">
        <v>89</v>
      </c>
      <c r="AW744" s="13" t="s">
        <v>35</v>
      </c>
      <c r="AX744" s="13" t="s">
        <v>79</v>
      </c>
      <c r="AY744" s="209" t="s">
        <v>145</v>
      </c>
    </row>
    <row r="745" spans="1:65" s="15" customFormat="1">
      <c r="B745" s="221"/>
      <c r="C745" s="222"/>
      <c r="D745" s="200" t="s">
        <v>154</v>
      </c>
      <c r="E745" s="223" t="s">
        <v>1</v>
      </c>
      <c r="F745" s="224" t="s">
        <v>354</v>
      </c>
      <c r="G745" s="222"/>
      <c r="H745" s="223" t="s">
        <v>1</v>
      </c>
      <c r="I745" s="225"/>
      <c r="J745" s="222"/>
      <c r="K745" s="222"/>
      <c r="L745" s="226"/>
      <c r="M745" s="227"/>
      <c r="N745" s="228"/>
      <c r="O745" s="228"/>
      <c r="P745" s="228"/>
      <c r="Q745" s="228"/>
      <c r="R745" s="228"/>
      <c r="S745" s="228"/>
      <c r="T745" s="229"/>
      <c r="AT745" s="230" t="s">
        <v>154</v>
      </c>
      <c r="AU745" s="230" t="s">
        <v>89</v>
      </c>
      <c r="AV745" s="15" t="s">
        <v>87</v>
      </c>
      <c r="AW745" s="15" t="s">
        <v>35</v>
      </c>
      <c r="AX745" s="15" t="s">
        <v>79</v>
      </c>
      <c r="AY745" s="230" t="s">
        <v>145</v>
      </c>
    </row>
    <row r="746" spans="1:65" s="13" customFormat="1">
      <c r="B746" s="198"/>
      <c r="C746" s="199"/>
      <c r="D746" s="200" t="s">
        <v>154</v>
      </c>
      <c r="E746" s="201" t="s">
        <v>1</v>
      </c>
      <c r="F746" s="202" t="s">
        <v>477</v>
      </c>
      <c r="G746" s="199"/>
      <c r="H746" s="203">
        <v>55</v>
      </c>
      <c r="I746" s="204"/>
      <c r="J746" s="199"/>
      <c r="K746" s="199"/>
      <c r="L746" s="205"/>
      <c r="M746" s="206"/>
      <c r="N746" s="207"/>
      <c r="O746" s="207"/>
      <c r="P746" s="207"/>
      <c r="Q746" s="207"/>
      <c r="R746" s="207"/>
      <c r="S746" s="207"/>
      <c r="T746" s="208"/>
      <c r="AT746" s="209" t="s">
        <v>154</v>
      </c>
      <c r="AU746" s="209" t="s">
        <v>89</v>
      </c>
      <c r="AV746" s="13" t="s">
        <v>89</v>
      </c>
      <c r="AW746" s="13" t="s">
        <v>35</v>
      </c>
      <c r="AX746" s="13" t="s">
        <v>79</v>
      </c>
      <c r="AY746" s="209" t="s">
        <v>145</v>
      </c>
    </row>
    <row r="747" spans="1:65" s="15" customFormat="1">
      <c r="B747" s="221"/>
      <c r="C747" s="222"/>
      <c r="D747" s="200" t="s">
        <v>154</v>
      </c>
      <c r="E747" s="223" t="s">
        <v>1</v>
      </c>
      <c r="F747" s="224" t="s">
        <v>250</v>
      </c>
      <c r="G747" s="222"/>
      <c r="H747" s="223" t="s">
        <v>1</v>
      </c>
      <c r="I747" s="225"/>
      <c r="J747" s="222"/>
      <c r="K747" s="222"/>
      <c r="L747" s="226"/>
      <c r="M747" s="227"/>
      <c r="N747" s="228"/>
      <c r="O747" s="228"/>
      <c r="P747" s="228"/>
      <c r="Q747" s="228"/>
      <c r="R747" s="228"/>
      <c r="S747" s="228"/>
      <c r="T747" s="229"/>
      <c r="AT747" s="230" t="s">
        <v>154</v>
      </c>
      <c r="AU747" s="230" t="s">
        <v>89</v>
      </c>
      <c r="AV747" s="15" t="s">
        <v>87</v>
      </c>
      <c r="AW747" s="15" t="s">
        <v>35</v>
      </c>
      <c r="AX747" s="15" t="s">
        <v>79</v>
      </c>
      <c r="AY747" s="230" t="s">
        <v>145</v>
      </c>
    </row>
    <row r="748" spans="1:65" s="13" customFormat="1">
      <c r="B748" s="198"/>
      <c r="C748" s="199"/>
      <c r="D748" s="200" t="s">
        <v>154</v>
      </c>
      <c r="E748" s="201" t="s">
        <v>1</v>
      </c>
      <c r="F748" s="202" t="s">
        <v>478</v>
      </c>
      <c r="G748" s="199"/>
      <c r="H748" s="203">
        <v>160</v>
      </c>
      <c r="I748" s="204"/>
      <c r="J748" s="199"/>
      <c r="K748" s="199"/>
      <c r="L748" s="205"/>
      <c r="M748" s="206"/>
      <c r="N748" s="207"/>
      <c r="O748" s="207"/>
      <c r="P748" s="207"/>
      <c r="Q748" s="207"/>
      <c r="R748" s="207"/>
      <c r="S748" s="207"/>
      <c r="T748" s="208"/>
      <c r="AT748" s="209" t="s">
        <v>154</v>
      </c>
      <c r="AU748" s="209" t="s">
        <v>89</v>
      </c>
      <c r="AV748" s="13" t="s">
        <v>89</v>
      </c>
      <c r="AW748" s="13" t="s">
        <v>35</v>
      </c>
      <c r="AX748" s="13" t="s">
        <v>79</v>
      </c>
      <c r="AY748" s="209" t="s">
        <v>145</v>
      </c>
    </row>
    <row r="749" spans="1:65" s="15" customFormat="1">
      <c r="B749" s="221"/>
      <c r="C749" s="222"/>
      <c r="D749" s="200" t="s">
        <v>154</v>
      </c>
      <c r="E749" s="223" t="s">
        <v>1</v>
      </c>
      <c r="F749" s="224" t="s">
        <v>479</v>
      </c>
      <c r="G749" s="222"/>
      <c r="H749" s="223" t="s">
        <v>1</v>
      </c>
      <c r="I749" s="225"/>
      <c r="J749" s="222"/>
      <c r="K749" s="222"/>
      <c r="L749" s="226"/>
      <c r="M749" s="227"/>
      <c r="N749" s="228"/>
      <c r="O749" s="228"/>
      <c r="P749" s="228"/>
      <c r="Q749" s="228"/>
      <c r="R749" s="228"/>
      <c r="S749" s="228"/>
      <c r="T749" s="229"/>
      <c r="AT749" s="230" t="s">
        <v>154</v>
      </c>
      <c r="AU749" s="230" t="s">
        <v>89</v>
      </c>
      <c r="AV749" s="15" t="s">
        <v>87</v>
      </c>
      <c r="AW749" s="15" t="s">
        <v>35</v>
      </c>
      <c r="AX749" s="15" t="s">
        <v>79</v>
      </c>
      <c r="AY749" s="230" t="s">
        <v>145</v>
      </c>
    </row>
    <row r="750" spans="1:65" s="13" customFormat="1">
      <c r="B750" s="198"/>
      <c r="C750" s="199"/>
      <c r="D750" s="200" t="s">
        <v>154</v>
      </c>
      <c r="E750" s="201" t="s">
        <v>1</v>
      </c>
      <c r="F750" s="202" t="s">
        <v>480</v>
      </c>
      <c r="G750" s="199"/>
      <c r="H750" s="203">
        <v>45</v>
      </c>
      <c r="I750" s="204"/>
      <c r="J750" s="199"/>
      <c r="K750" s="199"/>
      <c r="L750" s="205"/>
      <c r="M750" s="206"/>
      <c r="N750" s="207"/>
      <c r="O750" s="207"/>
      <c r="P750" s="207"/>
      <c r="Q750" s="207"/>
      <c r="R750" s="207"/>
      <c r="S750" s="207"/>
      <c r="T750" s="208"/>
      <c r="AT750" s="209" t="s">
        <v>154</v>
      </c>
      <c r="AU750" s="209" t="s">
        <v>89</v>
      </c>
      <c r="AV750" s="13" t="s">
        <v>89</v>
      </c>
      <c r="AW750" s="13" t="s">
        <v>35</v>
      </c>
      <c r="AX750" s="13" t="s">
        <v>79</v>
      </c>
      <c r="AY750" s="209" t="s">
        <v>145</v>
      </c>
    </row>
    <row r="751" spans="1:65" s="15" customFormat="1">
      <c r="B751" s="221"/>
      <c r="C751" s="222"/>
      <c r="D751" s="200" t="s">
        <v>154</v>
      </c>
      <c r="E751" s="223" t="s">
        <v>1</v>
      </c>
      <c r="F751" s="224" t="s">
        <v>481</v>
      </c>
      <c r="G751" s="222"/>
      <c r="H751" s="223" t="s">
        <v>1</v>
      </c>
      <c r="I751" s="225"/>
      <c r="J751" s="222"/>
      <c r="K751" s="222"/>
      <c r="L751" s="226"/>
      <c r="M751" s="227"/>
      <c r="N751" s="228"/>
      <c r="O751" s="228"/>
      <c r="P751" s="228"/>
      <c r="Q751" s="228"/>
      <c r="R751" s="228"/>
      <c r="S751" s="228"/>
      <c r="T751" s="229"/>
      <c r="AT751" s="230" t="s">
        <v>154</v>
      </c>
      <c r="AU751" s="230" t="s">
        <v>89</v>
      </c>
      <c r="AV751" s="15" t="s">
        <v>87</v>
      </c>
      <c r="AW751" s="15" t="s">
        <v>35</v>
      </c>
      <c r="AX751" s="15" t="s">
        <v>79</v>
      </c>
      <c r="AY751" s="230" t="s">
        <v>145</v>
      </c>
    </row>
    <row r="752" spans="1:65" s="13" customFormat="1">
      <c r="B752" s="198"/>
      <c r="C752" s="199"/>
      <c r="D752" s="200" t="s">
        <v>154</v>
      </c>
      <c r="E752" s="201" t="s">
        <v>1</v>
      </c>
      <c r="F752" s="202" t="s">
        <v>380</v>
      </c>
      <c r="G752" s="199"/>
      <c r="H752" s="203">
        <v>25</v>
      </c>
      <c r="I752" s="204"/>
      <c r="J752" s="199"/>
      <c r="K752" s="199"/>
      <c r="L752" s="205"/>
      <c r="M752" s="206"/>
      <c r="N752" s="207"/>
      <c r="O752" s="207"/>
      <c r="P752" s="207"/>
      <c r="Q752" s="207"/>
      <c r="R752" s="207"/>
      <c r="S752" s="207"/>
      <c r="T752" s="208"/>
      <c r="AT752" s="209" t="s">
        <v>154</v>
      </c>
      <c r="AU752" s="209" t="s">
        <v>89</v>
      </c>
      <c r="AV752" s="13" t="s">
        <v>89</v>
      </c>
      <c r="AW752" s="13" t="s">
        <v>35</v>
      </c>
      <c r="AX752" s="13" t="s">
        <v>79</v>
      </c>
      <c r="AY752" s="209" t="s">
        <v>145</v>
      </c>
    </row>
    <row r="753" spans="1:65" s="14" customFormat="1">
      <c r="B753" s="210"/>
      <c r="C753" s="211"/>
      <c r="D753" s="200" t="s">
        <v>154</v>
      </c>
      <c r="E753" s="212" t="s">
        <v>1</v>
      </c>
      <c r="F753" s="213" t="s">
        <v>156</v>
      </c>
      <c r="G753" s="211"/>
      <c r="H753" s="214">
        <v>1375</v>
      </c>
      <c r="I753" s="215"/>
      <c r="J753" s="211"/>
      <c r="K753" s="211"/>
      <c r="L753" s="216"/>
      <c r="M753" s="217"/>
      <c r="N753" s="218"/>
      <c r="O753" s="218"/>
      <c r="P753" s="218"/>
      <c r="Q753" s="218"/>
      <c r="R753" s="218"/>
      <c r="S753" s="218"/>
      <c r="T753" s="219"/>
      <c r="AT753" s="220" t="s">
        <v>154</v>
      </c>
      <c r="AU753" s="220" t="s">
        <v>89</v>
      </c>
      <c r="AV753" s="14" t="s">
        <v>152</v>
      </c>
      <c r="AW753" s="14" t="s">
        <v>35</v>
      </c>
      <c r="AX753" s="14" t="s">
        <v>87</v>
      </c>
      <c r="AY753" s="220" t="s">
        <v>145</v>
      </c>
    </row>
    <row r="754" spans="1:65" s="2" customFormat="1" ht="55.5" customHeight="1">
      <c r="A754" s="33"/>
      <c r="B754" s="34"/>
      <c r="C754" s="185" t="s">
        <v>482</v>
      </c>
      <c r="D754" s="185" t="s">
        <v>147</v>
      </c>
      <c r="E754" s="186" t="s">
        <v>483</v>
      </c>
      <c r="F754" s="187" t="s">
        <v>484</v>
      </c>
      <c r="G754" s="188" t="s">
        <v>150</v>
      </c>
      <c r="H754" s="189">
        <v>82500</v>
      </c>
      <c r="I754" s="190"/>
      <c r="J754" s="191">
        <f>ROUND(I754*H754,2)</f>
        <v>0</v>
      </c>
      <c r="K754" s="187" t="s">
        <v>151</v>
      </c>
      <c r="L754" s="38"/>
      <c r="M754" s="192" t="s">
        <v>1</v>
      </c>
      <c r="N754" s="193" t="s">
        <v>44</v>
      </c>
      <c r="O754" s="70"/>
      <c r="P754" s="194">
        <f>O754*H754</f>
        <v>0</v>
      </c>
      <c r="Q754" s="194">
        <v>0</v>
      </c>
      <c r="R754" s="194">
        <f>Q754*H754</f>
        <v>0</v>
      </c>
      <c r="S754" s="194">
        <v>0</v>
      </c>
      <c r="T754" s="195">
        <f>S754*H754</f>
        <v>0</v>
      </c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R754" s="196" t="s">
        <v>152</v>
      </c>
      <c r="AT754" s="196" t="s">
        <v>147</v>
      </c>
      <c r="AU754" s="196" t="s">
        <v>89</v>
      </c>
      <c r="AY754" s="17" t="s">
        <v>145</v>
      </c>
      <c r="BE754" s="197">
        <f>IF(N754="základní",J754,0)</f>
        <v>0</v>
      </c>
      <c r="BF754" s="197">
        <f>IF(N754="snížená",J754,0)</f>
        <v>0</v>
      </c>
      <c r="BG754" s="197">
        <f>IF(N754="zákl. přenesená",J754,0)</f>
        <v>0</v>
      </c>
      <c r="BH754" s="197">
        <f>IF(N754="sníž. přenesená",J754,0)</f>
        <v>0</v>
      </c>
      <c r="BI754" s="197">
        <f>IF(N754="nulová",J754,0)</f>
        <v>0</v>
      </c>
      <c r="BJ754" s="17" t="s">
        <v>87</v>
      </c>
      <c r="BK754" s="197">
        <f>ROUND(I754*H754,2)</f>
        <v>0</v>
      </c>
      <c r="BL754" s="17" t="s">
        <v>152</v>
      </c>
      <c r="BM754" s="196" t="s">
        <v>485</v>
      </c>
    </row>
    <row r="755" spans="1:65" s="13" customFormat="1">
      <c r="B755" s="198"/>
      <c r="C755" s="199"/>
      <c r="D755" s="200" t="s">
        <v>154</v>
      </c>
      <c r="E755" s="201" t="s">
        <v>1</v>
      </c>
      <c r="F755" s="202" t="s">
        <v>486</v>
      </c>
      <c r="G755" s="199"/>
      <c r="H755" s="203">
        <v>82500</v>
      </c>
      <c r="I755" s="204"/>
      <c r="J755" s="199"/>
      <c r="K755" s="199"/>
      <c r="L755" s="205"/>
      <c r="M755" s="206"/>
      <c r="N755" s="207"/>
      <c r="O755" s="207"/>
      <c r="P755" s="207"/>
      <c r="Q755" s="207"/>
      <c r="R755" s="207"/>
      <c r="S755" s="207"/>
      <c r="T755" s="208"/>
      <c r="AT755" s="209" t="s">
        <v>154</v>
      </c>
      <c r="AU755" s="209" t="s">
        <v>89</v>
      </c>
      <c r="AV755" s="13" t="s">
        <v>89</v>
      </c>
      <c r="AW755" s="13" t="s">
        <v>35</v>
      </c>
      <c r="AX755" s="13" t="s">
        <v>79</v>
      </c>
      <c r="AY755" s="209" t="s">
        <v>145</v>
      </c>
    </row>
    <row r="756" spans="1:65" s="14" customFormat="1">
      <c r="B756" s="210"/>
      <c r="C756" s="211"/>
      <c r="D756" s="200" t="s">
        <v>154</v>
      </c>
      <c r="E756" s="212" t="s">
        <v>1</v>
      </c>
      <c r="F756" s="213" t="s">
        <v>156</v>
      </c>
      <c r="G756" s="211"/>
      <c r="H756" s="214">
        <v>82500</v>
      </c>
      <c r="I756" s="215"/>
      <c r="J756" s="211"/>
      <c r="K756" s="211"/>
      <c r="L756" s="216"/>
      <c r="M756" s="217"/>
      <c r="N756" s="218"/>
      <c r="O756" s="218"/>
      <c r="P756" s="218"/>
      <c r="Q756" s="218"/>
      <c r="R756" s="218"/>
      <c r="S756" s="218"/>
      <c r="T756" s="219"/>
      <c r="AT756" s="220" t="s">
        <v>154</v>
      </c>
      <c r="AU756" s="220" t="s">
        <v>89</v>
      </c>
      <c r="AV756" s="14" t="s">
        <v>152</v>
      </c>
      <c r="AW756" s="14" t="s">
        <v>35</v>
      </c>
      <c r="AX756" s="14" t="s">
        <v>87</v>
      </c>
      <c r="AY756" s="220" t="s">
        <v>145</v>
      </c>
    </row>
    <row r="757" spans="1:65" s="2" customFormat="1" ht="62.65" customHeight="1">
      <c r="A757" s="33"/>
      <c r="B757" s="34"/>
      <c r="C757" s="185" t="s">
        <v>487</v>
      </c>
      <c r="D757" s="185" t="s">
        <v>147</v>
      </c>
      <c r="E757" s="186" t="s">
        <v>488</v>
      </c>
      <c r="F757" s="187" t="s">
        <v>489</v>
      </c>
      <c r="G757" s="188" t="s">
        <v>490</v>
      </c>
      <c r="H757" s="189">
        <v>1</v>
      </c>
      <c r="I757" s="190"/>
      <c r="J757" s="191">
        <f>ROUND(I757*H757,2)</f>
        <v>0</v>
      </c>
      <c r="K757" s="187" t="s">
        <v>151</v>
      </c>
      <c r="L757" s="38"/>
      <c r="M757" s="192" t="s">
        <v>1</v>
      </c>
      <c r="N757" s="193" t="s">
        <v>44</v>
      </c>
      <c r="O757" s="70"/>
      <c r="P757" s="194">
        <f>O757*H757</f>
        <v>0</v>
      </c>
      <c r="Q757" s="194">
        <v>0</v>
      </c>
      <c r="R757" s="194">
        <f>Q757*H757</f>
        <v>0</v>
      </c>
      <c r="S757" s="194">
        <v>0</v>
      </c>
      <c r="T757" s="195">
        <f>S757*H757</f>
        <v>0</v>
      </c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R757" s="196" t="s">
        <v>152</v>
      </c>
      <c r="AT757" s="196" t="s">
        <v>147</v>
      </c>
      <c r="AU757" s="196" t="s">
        <v>89</v>
      </c>
      <c r="AY757" s="17" t="s">
        <v>145</v>
      </c>
      <c r="BE757" s="197">
        <f>IF(N757="základní",J757,0)</f>
        <v>0</v>
      </c>
      <c r="BF757" s="197">
        <f>IF(N757="snížená",J757,0)</f>
        <v>0</v>
      </c>
      <c r="BG757" s="197">
        <f>IF(N757="zákl. přenesená",J757,0)</f>
        <v>0</v>
      </c>
      <c r="BH757" s="197">
        <f>IF(N757="sníž. přenesená",J757,0)</f>
        <v>0</v>
      </c>
      <c r="BI757" s="197">
        <f>IF(N757="nulová",J757,0)</f>
        <v>0</v>
      </c>
      <c r="BJ757" s="17" t="s">
        <v>87</v>
      </c>
      <c r="BK757" s="197">
        <f>ROUND(I757*H757,2)</f>
        <v>0</v>
      </c>
      <c r="BL757" s="17" t="s">
        <v>152</v>
      </c>
      <c r="BM757" s="196" t="s">
        <v>491</v>
      </c>
    </row>
    <row r="758" spans="1:65" s="13" customFormat="1">
      <c r="B758" s="198"/>
      <c r="C758" s="199"/>
      <c r="D758" s="200" t="s">
        <v>154</v>
      </c>
      <c r="E758" s="201" t="s">
        <v>1</v>
      </c>
      <c r="F758" s="202" t="s">
        <v>492</v>
      </c>
      <c r="G758" s="199"/>
      <c r="H758" s="203">
        <v>1</v>
      </c>
      <c r="I758" s="204"/>
      <c r="J758" s="199"/>
      <c r="K758" s="199"/>
      <c r="L758" s="205"/>
      <c r="M758" s="206"/>
      <c r="N758" s="207"/>
      <c r="O758" s="207"/>
      <c r="P758" s="207"/>
      <c r="Q758" s="207"/>
      <c r="R758" s="207"/>
      <c r="S758" s="207"/>
      <c r="T758" s="208"/>
      <c r="AT758" s="209" t="s">
        <v>154</v>
      </c>
      <c r="AU758" s="209" t="s">
        <v>89</v>
      </c>
      <c r="AV758" s="13" t="s">
        <v>89</v>
      </c>
      <c r="AW758" s="13" t="s">
        <v>35</v>
      </c>
      <c r="AX758" s="13" t="s">
        <v>79</v>
      </c>
      <c r="AY758" s="209" t="s">
        <v>145</v>
      </c>
    </row>
    <row r="759" spans="1:65" s="14" customFormat="1">
      <c r="B759" s="210"/>
      <c r="C759" s="211"/>
      <c r="D759" s="200" t="s">
        <v>154</v>
      </c>
      <c r="E759" s="212" t="s">
        <v>1</v>
      </c>
      <c r="F759" s="213" t="s">
        <v>156</v>
      </c>
      <c r="G759" s="211"/>
      <c r="H759" s="214">
        <v>1</v>
      </c>
      <c r="I759" s="215"/>
      <c r="J759" s="211"/>
      <c r="K759" s="211"/>
      <c r="L759" s="216"/>
      <c r="M759" s="217"/>
      <c r="N759" s="218"/>
      <c r="O759" s="218"/>
      <c r="P759" s="218"/>
      <c r="Q759" s="218"/>
      <c r="R759" s="218"/>
      <c r="S759" s="218"/>
      <c r="T759" s="219"/>
      <c r="AT759" s="220" t="s">
        <v>154</v>
      </c>
      <c r="AU759" s="220" t="s">
        <v>89</v>
      </c>
      <c r="AV759" s="14" t="s">
        <v>152</v>
      </c>
      <c r="AW759" s="14" t="s">
        <v>35</v>
      </c>
      <c r="AX759" s="14" t="s">
        <v>87</v>
      </c>
      <c r="AY759" s="220" t="s">
        <v>145</v>
      </c>
    </row>
    <row r="760" spans="1:65" s="2" customFormat="1" ht="44.25" customHeight="1">
      <c r="A760" s="33"/>
      <c r="B760" s="34"/>
      <c r="C760" s="185" t="s">
        <v>493</v>
      </c>
      <c r="D760" s="185" t="s">
        <v>147</v>
      </c>
      <c r="E760" s="186" t="s">
        <v>494</v>
      </c>
      <c r="F760" s="187" t="s">
        <v>495</v>
      </c>
      <c r="G760" s="188" t="s">
        <v>150</v>
      </c>
      <c r="H760" s="189">
        <v>1375</v>
      </c>
      <c r="I760" s="190"/>
      <c r="J760" s="191">
        <f>ROUND(I760*H760,2)</f>
        <v>0</v>
      </c>
      <c r="K760" s="187" t="s">
        <v>151</v>
      </c>
      <c r="L760" s="38"/>
      <c r="M760" s="192" t="s">
        <v>1</v>
      </c>
      <c r="N760" s="193" t="s">
        <v>44</v>
      </c>
      <c r="O760" s="70"/>
      <c r="P760" s="194">
        <f>O760*H760</f>
        <v>0</v>
      </c>
      <c r="Q760" s="194">
        <v>0</v>
      </c>
      <c r="R760" s="194">
        <f>Q760*H760</f>
        <v>0</v>
      </c>
      <c r="S760" s="194">
        <v>0</v>
      </c>
      <c r="T760" s="195">
        <f>S760*H760</f>
        <v>0</v>
      </c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R760" s="196" t="s">
        <v>152</v>
      </c>
      <c r="AT760" s="196" t="s">
        <v>147</v>
      </c>
      <c r="AU760" s="196" t="s">
        <v>89</v>
      </c>
      <c r="AY760" s="17" t="s">
        <v>145</v>
      </c>
      <c r="BE760" s="197">
        <f>IF(N760="základní",J760,0)</f>
        <v>0</v>
      </c>
      <c r="BF760" s="197">
        <f>IF(N760="snížená",J760,0)</f>
        <v>0</v>
      </c>
      <c r="BG760" s="197">
        <f>IF(N760="zákl. přenesená",J760,0)</f>
        <v>0</v>
      </c>
      <c r="BH760" s="197">
        <f>IF(N760="sníž. přenesená",J760,0)</f>
        <v>0</v>
      </c>
      <c r="BI760" s="197">
        <f>IF(N760="nulová",J760,0)</f>
        <v>0</v>
      </c>
      <c r="BJ760" s="17" t="s">
        <v>87</v>
      </c>
      <c r="BK760" s="197">
        <f>ROUND(I760*H760,2)</f>
        <v>0</v>
      </c>
      <c r="BL760" s="17" t="s">
        <v>152</v>
      </c>
      <c r="BM760" s="196" t="s">
        <v>496</v>
      </c>
    </row>
    <row r="761" spans="1:65" s="13" customFormat="1">
      <c r="B761" s="198"/>
      <c r="C761" s="199"/>
      <c r="D761" s="200" t="s">
        <v>154</v>
      </c>
      <c r="E761" s="201" t="s">
        <v>1</v>
      </c>
      <c r="F761" s="202" t="s">
        <v>497</v>
      </c>
      <c r="G761" s="199"/>
      <c r="H761" s="203">
        <v>1375</v>
      </c>
      <c r="I761" s="204"/>
      <c r="J761" s="199"/>
      <c r="K761" s="199"/>
      <c r="L761" s="205"/>
      <c r="M761" s="206"/>
      <c r="N761" s="207"/>
      <c r="O761" s="207"/>
      <c r="P761" s="207"/>
      <c r="Q761" s="207"/>
      <c r="R761" s="207"/>
      <c r="S761" s="207"/>
      <c r="T761" s="208"/>
      <c r="AT761" s="209" t="s">
        <v>154</v>
      </c>
      <c r="AU761" s="209" t="s">
        <v>89</v>
      </c>
      <c r="AV761" s="13" t="s">
        <v>89</v>
      </c>
      <c r="AW761" s="13" t="s">
        <v>35</v>
      </c>
      <c r="AX761" s="13" t="s">
        <v>79</v>
      </c>
      <c r="AY761" s="209" t="s">
        <v>145</v>
      </c>
    </row>
    <row r="762" spans="1:65" s="14" customFormat="1">
      <c r="B762" s="210"/>
      <c r="C762" s="211"/>
      <c r="D762" s="200" t="s">
        <v>154</v>
      </c>
      <c r="E762" s="212" t="s">
        <v>1</v>
      </c>
      <c r="F762" s="213" t="s">
        <v>156</v>
      </c>
      <c r="G762" s="211"/>
      <c r="H762" s="214">
        <v>1375</v>
      </c>
      <c r="I762" s="215"/>
      <c r="J762" s="211"/>
      <c r="K762" s="211"/>
      <c r="L762" s="216"/>
      <c r="M762" s="217"/>
      <c r="N762" s="218"/>
      <c r="O762" s="218"/>
      <c r="P762" s="218"/>
      <c r="Q762" s="218"/>
      <c r="R762" s="218"/>
      <c r="S762" s="218"/>
      <c r="T762" s="219"/>
      <c r="AT762" s="220" t="s">
        <v>154</v>
      </c>
      <c r="AU762" s="220" t="s">
        <v>89</v>
      </c>
      <c r="AV762" s="14" t="s">
        <v>152</v>
      </c>
      <c r="AW762" s="14" t="s">
        <v>35</v>
      </c>
      <c r="AX762" s="14" t="s">
        <v>87</v>
      </c>
      <c r="AY762" s="220" t="s">
        <v>145</v>
      </c>
    </row>
    <row r="763" spans="1:65" s="2" customFormat="1" ht="24.2" customHeight="1">
      <c r="A763" s="33"/>
      <c r="B763" s="34"/>
      <c r="C763" s="185" t="s">
        <v>498</v>
      </c>
      <c r="D763" s="185" t="s">
        <v>147</v>
      </c>
      <c r="E763" s="186" t="s">
        <v>499</v>
      </c>
      <c r="F763" s="187" t="s">
        <v>500</v>
      </c>
      <c r="G763" s="188" t="s">
        <v>150</v>
      </c>
      <c r="H763" s="189">
        <v>1375</v>
      </c>
      <c r="I763" s="190"/>
      <c r="J763" s="191">
        <f>ROUND(I763*H763,2)</f>
        <v>0</v>
      </c>
      <c r="K763" s="187" t="s">
        <v>151</v>
      </c>
      <c r="L763" s="38"/>
      <c r="M763" s="192" t="s">
        <v>1</v>
      </c>
      <c r="N763" s="193" t="s">
        <v>44</v>
      </c>
      <c r="O763" s="70"/>
      <c r="P763" s="194">
        <f>O763*H763</f>
        <v>0</v>
      </c>
      <c r="Q763" s="194">
        <v>0</v>
      </c>
      <c r="R763" s="194">
        <f>Q763*H763</f>
        <v>0</v>
      </c>
      <c r="S763" s="194">
        <v>0</v>
      </c>
      <c r="T763" s="195">
        <f>S763*H763</f>
        <v>0</v>
      </c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R763" s="196" t="s">
        <v>152</v>
      </c>
      <c r="AT763" s="196" t="s">
        <v>147</v>
      </c>
      <c r="AU763" s="196" t="s">
        <v>89</v>
      </c>
      <c r="AY763" s="17" t="s">
        <v>145</v>
      </c>
      <c r="BE763" s="197">
        <f>IF(N763="základní",J763,0)</f>
        <v>0</v>
      </c>
      <c r="BF763" s="197">
        <f>IF(N763="snížená",J763,0)</f>
        <v>0</v>
      </c>
      <c r="BG763" s="197">
        <f>IF(N763="zákl. přenesená",J763,0)</f>
        <v>0</v>
      </c>
      <c r="BH763" s="197">
        <f>IF(N763="sníž. přenesená",J763,0)</f>
        <v>0</v>
      </c>
      <c r="BI763" s="197">
        <f>IF(N763="nulová",J763,0)</f>
        <v>0</v>
      </c>
      <c r="BJ763" s="17" t="s">
        <v>87</v>
      </c>
      <c r="BK763" s="197">
        <f>ROUND(I763*H763,2)</f>
        <v>0</v>
      </c>
      <c r="BL763" s="17" t="s">
        <v>152</v>
      </c>
      <c r="BM763" s="196" t="s">
        <v>501</v>
      </c>
    </row>
    <row r="764" spans="1:65" s="13" customFormat="1">
      <c r="B764" s="198"/>
      <c r="C764" s="199"/>
      <c r="D764" s="200" t="s">
        <v>154</v>
      </c>
      <c r="E764" s="201" t="s">
        <v>1</v>
      </c>
      <c r="F764" s="202" t="s">
        <v>497</v>
      </c>
      <c r="G764" s="199"/>
      <c r="H764" s="203">
        <v>1375</v>
      </c>
      <c r="I764" s="204"/>
      <c r="J764" s="199"/>
      <c r="K764" s="199"/>
      <c r="L764" s="205"/>
      <c r="M764" s="206"/>
      <c r="N764" s="207"/>
      <c r="O764" s="207"/>
      <c r="P764" s="207"/>
      <c r="Q764" s="207"/>
      <c r="R764" s="207"/>
      <c r="S764" s="207"/>
      <c r="T764" s="208"/>
      <c r="AT764" s="209" t="s">
        <v>154</v>
      </c>
      <c r="AU764" s="209" t="s">
        <v>89</v>
      </c>
      <c r="AV764" s="13" t="s">
        <v>89</v>
      </c>
      <c r="AW764" s="13" t="s">
        <v>35</v>
      </c>
      <c r="AX764" s="13" t="s">
        <v>79</v>
      </c>
      <c r="AY764" s="209" t="s">
        <v>145</v>
      </c>
    </row>
    <row r="765" spans="1:65" s="14" customFormat="1">
      <c r="B765" s="210"/>
      <c r="C765" s="211"/>
      <c r="D765" s="200" t="s">
        <v>154</v>
      </c>
      <c r="E765" s="212" t="s">
        <v>1</v>
      </c>
      <c r="F765" s="213" t="s">
        <v>156</v>
      </c>
      <c r="G765" s="211"/>
      <c r="H765" s="214">
        <v>1375</v>
      </c>
      <c r="I765" s="215"/>
      <c r="J765" s="211"/>
      <c r="K765" s="211"/>
      <c r="L765" s="216"/>
      <c r="M765" s="217"/>
      <c r="N765" s="218"/>
      <c r="O765" s="218"/>
      <c r="P765" s="218"/>
      <c r="Q765" s="218"/>
      <c r="R765" s="218"/>
      <c r="S765" s="218"/>
      <c r="T765" s="219"/>
      <c r="AT765" s="220" t="s">
        <v>154</v>
      </c>
      <c r="AU765" s="220" t="s">
        <v>89</v>
      </c>
      <c r="AV765" s="14" t="s">
        <v>152</v>
      </c>
      <c r="AW765" s="14" t="s">
        <v>35</v>
      </c>
      <c r="AX765" s="14" t="s">
        <v>87</v>
      </c>
      <c r="AY765" s="220" t="s">
        <v>145</v>
      </c>
    </row>
    <row r="766" spans="1:65" s="2" customFormat="1" ht="33" customHeight="1">
      <c r="A766" s="33"/>
      <c r="B766" s="34"/>
      <c r="C766" s="185" t="s">
        <v>502</v>
      </c>
      <c r="D766" s="185" t="s">
        <v>147</v>
      </c>
      <c r="E766" s="186" t="s">
        <v>503</v>
      </c>
      <c r="F766" s="187" t="s">
        <v>504</v>
      </c>
      <c r="G766" s="188" t="s">
        <v>150</v>
      </c>
      <c r="H766" s="189">
        <v>82500</v>
      </c>
      <c r="I766" s="190"/>
      <c r="J766" s="191">
        <f>ROUND(I766*H766,2)</f>
        <v>0</v>
      </c>
      <c r="K766" s="187" t="s">
        <v>151</v>
      </c>
      <c r="L766" s="38"/>
      <c r="M766" s="192" t="s">
        <v>1</v>
      </c>
      <c r="N766" s="193" t="s">
        <v>44</v>
      </c>
      <c r="O766" s="70"/>
      <c r="P766" s="194">
        <f>O766*H766</f>
        <v>0</v>
      </c>
      <c r="Q766" s="194">
        <v>0</v>
      </c>
      <c r="R766" s="194">
        <f>Q766*H766</f>
        <v>0</v>
      </c>
      <c r="S766" s="194">
        <v>0</v>
      </c>
      <c r="T766" s="195">
        <f>S766*H766</f>
        <v>0</v>
      </c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R766" s="196" t="s">
        <v>152</v>
      </c>
      <c r="AT766" s="196" t="s">
        <v>147</v>
      </c>
      <c r="AU766" s="196" t="s">
        <v>89</v>
      </c>
      <c r="AY766" s="17" t="s">
        <v>145</v>
      </c>
      <c r="BE766" s="197">
        <f>IF(N766="základní",J766,0)</f>
        <v>0</v>
      </c>
      <c r="BF766" s="197">
        <f>IF(N766="snížená",J766,0)</f>
        <v>0</v>
      </c>
      <c r="BG766" s="197">
        <f>IF(N766="zákl. přenesená",J766,0)</f>
        <v>0</v>
      </c>
      <c r="BH766" s="197">
        <f>IF(N766="sníž. přenesená",J766,0)</f>
        <v>0</v>
      </c>
      <c r="BI766" s="197">
        <f>IF(N766="nulová",J766,0)</f>
        <v>0</v>
      </c>
      <c r="BJ766" s="17" t="s">
        <v>87</v>
      </c>
      <c r="BK766" s="197">
        <f>ROUND(I766*H766,2)</f>
        <v>0</v>
      </c>
      <c r="BL766" s="17" t="s">
        <v>152</v>
      </c>
      <c r="BM766" s="196" t="s">
        <v>505</v>
      </c>
    </row>
    <row r="767" spans="1:65" s="13" customFormat="1">
      <c r="B767" s="198"/>
      <c r="C767" s="199"/>
      <c r="D767" s="200" t="s">
        <v>154</v>
      </c>
      <c r="E767" s="201" t="s">
        <v>1</v>
      </c>
      <c r="F767" s="202" t="s">
        <v>506</v>
      </c>
      <c r="G767" s="199"/>
      <c r="H767" s="203">
        <v>82500</v>
      </c>
      <c r="I767" s="204"/>
      <c r="J767" s="199"/>
      <c r="K767" s="199"/>
      <c r="L767" s="205"/>
      <c r="M767" s="206"/>
      <c r="N767" s="207"/>
      <c r="O767" s="207"/>
      <c r="P767" s="207"/>
      <c r="Q767" s="207"/>
      <c r="R767" s="207"/>
      <c r="S767" s="207"/>
      <c r="T767" s="208"/>
      <c r="AT767" s="209" t="s">
        <v>154</v>
      </c>
      <c r="AU767" s="209" t="s">
        <v>89</v>
      </c>
      <c r="AV767" s="13" t="s">
        <v>89</v>
      </c>
      <c r="AW767" s="13" t="s">
        <v>35</v>
      </c>
      <c r="AX767" s="13" t="s">
        <v>79</v>
      </c>
      <c r="AY767" s="209" t="s">
        <v>145</v>
      </c>
    </row>
    <row r="768" spans="1:65" s="14" customFormat="1">
      <c r="B768" s="210"/>
      <c r="C768" s="211"/>
      <c r="D768" s="200" t="s">
        <v>154</v>
      </c>
      <c r="E768" s="212" t="s">
        <v>1</v>
      </c>
      <c r="F768" s="213" t="s">
        <v>156</v>
      </c>
      <c r="G768" s="211"/>
      <c r="H768" s="214">
        <v>82500</v>
      </c>
      <c r="I768" s="215"/>
      <c r="J768" s="211"/>
      <c r="K768" s="211"/>
      <c r="L768" s="216"/>
      <c r="M768" s="217"/>
      <c r="N768" s="218"/>
      <c r="O768" s="218"/>
      <c r="P768" s="218"/>
      <c r="Q768" s="218"/>
      <c r="R768" s="218"/>
      <c r="S768" s="218"/>
      <c r="T768" s="219"/>
      <c r="AT768" s="220" t="s">
        <v>154</v>
      </c>
      <c r="AU768" s="220" t="s">
        <v>89</v>
      </c>
      <c r="AV768" s="14" t="s">
        <v>152</v>
      </c>
      <c r="AW768" s="14" t="s">
        <v>35</v>
      </c>
      <c r="AX768" s="14" t="s">
        <v>87</v>
      </c>
      <c r="AY768" s="220" t="s">
        <v>145</v>
      </c>
    </row>
    <row r="769" spans="1:65" s="2" customFormat="1" ht="24.2" customHeight="1">
      <c r="A769" s="33"/>
      <c r="B769" s="34"/>
      <c r="C769" s="185" t="s">
        <v>507</v>
      </c>
      <c r="D769" s="185" t="s">
        <v>147</v>
      </c>
      <c r="E769" s="186" t="s">
        <v>508</v>
      </c>
      <c r="F769" s="187" t="s">
        <v>509</v>
      </c>
      <c r="G769" s="188" t="s">
        <v>150</v>
      </c>
      <c r="H769" s="189">
        <v>1375</v>
      </c>
      <c r="I769" s="190"/>
      <c r="J769" s="191">
        <f>ROUND(I769*H769,2)</f>
        <v>0</v>
      </c>
      <c r="K769" s="187" t="s">
        <v>151</v>
      </c>
      <c r="L769" s="38"/>
      <c r="M769" s="192" t="s">
        <v>1</v>
      </c>
      <c r="N769" s="193" t="s">
        <v>44</v>
      </c>
      <c r="O769" s="70"/>
      <c r="P769" s="194">
        <f>O769*H769</f>
        <v>0</v>
      </c>
      <c r="Q769" s="194">
        <v>0</v>
      </c>
      <c r="R769" s="194">
        <f>Q769*H769</f>
        <v>0</v>
      </c>
      <c r="S769" s="194">
        <v>0</v>
      </c>
      <c r="T769" s="195">
        <f>S769*H769</f>
        <v>0</v>
      </c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R769" s="196" t="s">
        <v>152</v>
      </c>
      <c r="AT769" s="196" t="s">
        <v>147</v>
      </c>
      <c r="AU769" s="196" t="s">
        <v>89</v>
      </c>
      <c r="AY769" s="17" t="s">
        <v>145</v>
      </c>
      <c r="BE769" s="197">
        <f>IF(N769="základní",J769,0)</f>
        <v>0</v>
      </c>
      <c r="BF769" s="197">
        <f>IF(N769="snížená",J769,0)</f>
        <v>0</v>
      </c>
      <c r="BG769" s="197">
        <f>IF(N769="zákl. přenesená",J769,0)</f>
        <v>0</v>
      </c>
      <c r="BH769" s="197">
        <f>IF(N769="sníž. přenesená",J769,0)</f>
        <v>0</v>
      </c>
      <c r="BI769" s="197">
        <f>IF(N769="nulová",J769,0)</f>
        <v>0</v>
      </c>
      <c r="BJ769" s="17" t="s">
        <v>87</v>
      </c>
      <c r="BK769" s="197">
        <f>ROUND(I769*H769,2)</f>
        <v>0</v>
      </c>
      <c r="BL769" s="17" t="s">
        <v>152</v>
      </c>
      <c r="BM769" s="196" t="s">
        <v>510</v>
      </c>
    </row>
    <row r="770" spans="1:65" s="13" customFormat="1">
      <c r="B770" s="198"/>
      <c r="C770" s="199"/>
      <c r="D770" s="200" t="s">
        <v>154</v>
      </c>
      <c r="E770" s="201" t="s">
        <v>1</v>
      </c>
      <c r="F770" s="202" t="s">
        <v>497</v>
      </c>
      <c r="G770" s="199"/>
      <c r="H770" s="203">
        <v>1375</v>
      </c>
      <c r="I770" s="204"/>
      <c r="J770" s="199"/>
      <c r="K770" s="199"/>
      <c r="L770" s="205"/>
      <c r="M770" s="206"/>
      <c r="N770" s="207"/>
      <c r="O770" s="207"/>
      <c r="P770" s="207"/>
      <c r="Q770" s="207"/>
      <c r="R770" s="207"/>
      <c r="S770" s="207"/>
      <c r="T770" s="208"/>
      <c r="AT770" s="209" t="s">
        <v>154</v>
      </c>
      <c r="AU770" s="209" t="s">
        <v>89</v>
      </c>
      <c r="AV770" s="13" t="s">
        <v>89</v>
      </c>
      <c r="AW770" s="13" t="s">
        <v>35</v>
      </c>
      <c r="AX770" s="13" t="s">
        <v>79</v>
      </c>
      <c r="AY770" s="209" t="s">
        <v>145</v>
      </c>
    </row>
    <row r="771" spans="1:65" s="14" customFormat="1">
      <c r="B771" s="210"/>
      <c r="C771" s="211"/>
      <c r="D771" s="200" t="s">
        <v>154</v>
      </c>
      <c r="E771" s="212" t="s">
        <v>1</v>
      </c>
      <c r="F771" s="213" t="s">
        <v>156</v>
      </c>
      <c r="G771" s="211"/>
      <c r="H771" s="214">
        <v>1375</v>
      </c>
      <c r="I771" s="215"/>
      <c r="J771" s="211"/>
      <c r="K771" s="211"/>
      <c r="L771" s="216"/>
      <c r="M771" s="217"/>
      <c r="N771" s="218"/>
      <c r="O771" s="218"/>
      <c r="P771" s="218"/>
      <c r="Q771" s="218"/>
      <c r="R771" s="218"/>
      <c r="S771" s="218"/>
      <c r="T771" s="219"/>
      <c r="AT771" s="220" t="s">
        <v>154</v>
      </c>
      <c r="AU771" s="220" t="s">
        <v>89</v>
      </c>
      <c r="AV771" s="14" t="s">
        <v>152</v>
      </c>
      <c r="AW771" s="14" t="s">
        <v>35</v>
      </c>
      <c r="AX771" s="14" t="s">
        <v>87</v>
      </c>
      <c r="AY771" s="220" t="s">
        <v>145</v>
      </c>
    </row>
    <row r="772" spans="1:65" s="2" customFormat="1" ht="44.25" customHeight="1">
      <c r="A772" s="33"/>
      <c r="B772" s="34"/>
      <c r="C772" s="185" t="s">
        <v>511</v>
      </c>
      <c r="D772" s="185" t="s">
        <v>147</v>
      </c>
      <c r="E772" s="186" t="s">
        <v>512</v>
      </c>
      <c r="F772" s="187" t="s">
        <v>513</v>
      </c>
      <c r="G772" s="188" t="s">
        <v>150</v>
      </c>
      <c r="H772" s="189">
        <v>0.54</v>
      </c>
      <c r="I772" s="190"/>
      <c r="J772" s="191">
        <f>ROUND(I772*H772,2)</f>
        <v>0</v>
      </c>
      <c r="K772" s="187" t="s">
        <v>151</v>
      </c>
      <c r="L772" s="38"/>
      <c r="M772" s="192" t="s">
        <v>1</v>
      </c>
      <c r="N772" s="193" t="s">
        <v>44</v>
      </c>
      <c r="O772" s="70"/>
      <c r="P772" s="194">
        <f>O772*H772</f>
        <v>0</v>
      </c>
      <c r="Q772" s="194">
        <v>0</v>
      </c>
      <c r="R772" s="194">
        <f>Q772*H772</f>
        <v>0</v>
      </c>
      <c r="S772" s="194">
        <v>4.1000000000000002E-2</v>
      </c>
      <c r="T772" s="195">
        <f>S772*H772</f>
        <v>2.2140000000000003E-2</v>
      </c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R772" s="196" t="s">
        <v>152</v>
      </c>
      <c r="AT772" s="196" t="s">
        <v>147</v>
      </c>
      <c r="AU772" s="196" t="s">
        <v>89</v>
      </c>
      <c r="AY772" s="17" t="s">
        <v>145</v>
      </c>
      <c r="BE772" s="197">
        <f>IF(N772="základní",J772,0)</f>
        <v>0</v>
      </c>
      <c r="BF772" s="197">
        <f>IF(N772="snížená",J772,0)</f>
        <v>0</v>
      </c>
      <c r="BG772" s="197">
        <f>IF(N772="zákl. přenesená",J772,0)</f>
        <v>0</v>
      </c>
      <c r="BH772" s="197">
        <f>IF(N772="sníž. přenesená",J772,0)</f>
        <v>0</v>
      </c>
      <c r="BI772" s="197">
        <f>IF(N772="nulová",J772,0)</f>
        <v>0</v>
      </c>
      <c r="BJ772" s="17" t="s">
        <v>87</v>
      </c>
      <c r="BK772" s="197">
        <f>ROUND(I772*H772,2)</f>
        <v>0</v>
      </c>
      <c r="BL772" s="17" t="s">
        <v>152</v>
      </c>
      <c r="BM772" s="196" t="s">
        <v>514</v>
      </c>
    </row>
    <row r="773" spans="1:65" s="13" customFormat="1">
      <c r="B773" s="198"/>
      <c r="C773" s="199"/>
      <c r="D773" s="200" t="s">
        <v>154</v>
      </c>
      <c r="E773" s="201" t="s">
        <v>1</v>
      </c>
      <c r="F773" s="202" t="s">
        <v>515</v>
      </c>
      <c r="G773" s="199"/>
      <c r="H773" s="203">
        <v>0.54</v>
      </c>
      <c r="I773" s="204"/>
      <c r="J773" s="199"/>
      <c r="K773" s="199"/>
      <c r="L773" s="205"/>
      <c r="M773" s="206"/>
      <c r="N773" s="207"/>
      <c r="O773" s="207"/>
      <c r="P773" s="207"/>
      <c r="Q773" s="207"/>
      <c r="R773" s="207"/>
      <c r="S773" s="207"/>
      <c r="T773" s="208"/>
      <c r="AT773" s="209" t="s">
        <v>154</v>
      </c>
      <c r="AU773" s="209" t="s">
        <v>89</v>
      </c>
      <c r="AV773" s="13" t="s">
        <v>89</v>
      </c>
      <c r="AW773" s="13" t="s">
        <v>35</v>
      </c>
      <c r="AX773" s="13" t="s">
        <v>79</v>
      </c>
      <c r="AY773" s="209" t="s">
        <v>145</v>
      </c>
    </row>
    <row r="774" spans="1:65" s="14" customFormat="1">
      <c r="B774" s="210"/>
      <c r="C774" s="211"/>
      <c r="D774" s="200" t="s">
        <v>154</v>
      </c>
      <c r="E774" s="212" t="s">
        <v>1</v>
      </c>
      <c r="F774" s="213" t="s">
        <v>156</v>
      </c>
      <c r="G774" s="211"/>
      <c r="H774" s="214">
        <v>0.54</v>
      </c>
      <c r="I774" s="215"/>
      <c r="J774" s="211"/>
      <c r="K774" s="211"/>
      <c r="L774" s="216"/>
      <c r="M774" s="217"/>
      <c r="N774" s="218"/>
      <c r="O774" s="218"/>
      <c r="P774" s="218"/>
      <c r="Q774" s="218"/>
      <c r="R774" s="218"/>
      <c r="S774" s="218"/>
      <c r="T774" s="219"/>
      <c r="AT774" s="220" t="s">
        <v>154</v>
      </c>
      <c r="AU774" s="220" t="s">
        <v>89</v>
      </c>
      <c r="AV774" s="14" t="s">
        <v>152</v>
      </c>
      <c r="AW774" s="14" t="s">
        <v>35</v>
      </c>
      <c r="AX774" s="14" t="s">
        <v>87</v>
      </c>
      <c r="AY774" s="220" t="s">
        <v>145</v>
      </c>
    </row>
    <row r="775" spans="1:65" s="2" customFormat="1" ht="44.25" customHeight="1">
      <c r="A775" s="33"/>
      <c r="B775" s="34"/>
      <c r="C775" s="185" t="s">
        <v>516</v>
      </c>
      <c r="D775" s="185" t="s">
        <v>147</v>
      </c>
      <c r="E775" s="186" t="s">
        <v>517</v>
      </c>
      <c r="F775" s="187" t="s">
        <v>518</v>
      </c>
      <c r="G775" s="188" t="s">
        <v>150</v>
      </c>
      <c r="H775" s="189">
        <v>1.08</v>
      </c>
      <c r="I775" s="190"/>
      <c r="J775" s="191">
        <f>ROUND(I775*H775,2)</f>
        <v>0</v>
      </c>
      <c r="K775" s="187" t="s">
        <v>151</v>
      </c>
      <c r="L775" s="38"/>
      <c r="M775" s="192" t="s">
        <v>1</v>
      </c>
      <c r="N775" s="193" t="s">
        <v>44</v>
      </c>
      <c r="O775" s="70"/>
      <c r="P775" s="194">
        <f>O775*H775</f>
        <v>0</v>
      </c>
      <c r="Q775" s="194">
        <v>0</v>
      </c>
      <c r="R775" s="194">
        <f>Q775*H775</f>
        <v>0</v>
      </c>
      <c r="S775" s="194">
        <v>3.1E-2</v>
      </c>
      <c r="T775" s="195">
        <f>S775*H775</f>
        <v>3.3480000000000003E-2</v>
      </c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R775" s="196" t="s">
        <v>152</v>
      </c>
      <c r="AT775" s="196" t="s">
        <v>147</v>
      </c>
      <c r="AU775" s="196" t="s">
        <v>89</v>
      </c>
      <c r="AY775" s="17" t="s">
        <v>145</v>
      </c>
      <c r="BE775" s="197">
        <f>IF(N775="základní",J775,0)</f>
        <v>0</v>
      </c>
      <c r="BF775" s="197">
        <f>IF(N775="snížená",J775,0)</f>
        <v>0</v>
      </c>
      <c r="BG775" s="197">
        <f>IF(N775="zákl. přenesená",J775,0)</f>
        <v>0</v>
      </c>
      <c r="BH775" s="197">
        <f>IF(N775="sníž. přenesená",J775,0)</f>
        <v>0</v>
      </c>
      <c r="BI775" s="197">
        <f>IF(N775="nulová",J775,0)</f>
        <v>0</v>
      </c>
      <c r="BJ775" s="17" t="s">
        <v>87</v>
      </c>
      <c r="BK775" s="197">
        <f>ROUND(I775*H775,2)</f>
        <v>0</v>
      </c>
      <c r="BL775" s="17" t="s">
        <v>152</v>
      </c>
      <c r="BM775" s="196" t="s">
        <v>519</v>
      </c>
    </row>
    <row r="776" spans="1:65" s="13" customFormat="1">
      <c r="B776" s="198"/>
      <c r="C776" s="199"/>
      <c r="D776" s="200" t="s">
        <v>154</v>
      </c>
      <c r="E776" s="201" t="s">
        <v>1</v>
      </c>
      <c r="F776" s="202" t="s">
        <v>520</v>
      </c>
      <c r="G776" s="199"/>
      <c r="H776" s="203">
        <v>1.08</v>
      </c>
      <c r="I776" s="204"/>
      <c r="J776" s="199"/>
      <c r="K776" s="199"/>
      <c r="L776" s="205"/>
      <c r="M776" s="206"/>
      <c r="N776" s="207"/>
      <c r="O776" s="207"/>
      <c r="P776" s="207"/>
      <c r="Q776" s="207"/>
      <c r="R776" s="207"/>
      <c r="S776" s="207"/>
      <c r="T776" s="208"/>
      <c r="AT776" s="209" t="s">
        <v>154</v>
      </c>
      <c r="AU776" s="209" t="s">
        <v>89</v>
      </c>
      <c r="AV776" s="13" t="s">
        <v>89</v>
      </c>
      <c r="AW776" s="13" t="s">
        <v>35</v>
      </c>
      <c r="AX776" s="13" t="s">
        <v>79</v>
      </c>
      <c r="AY776" s="209" t="s">
        <v>145</v>
      </c>
    </row>
    <row r="777" spans="1:65" s="14" customFormat="1">
      <c r="B777" s="210"/>
      <c r="C777" s="211"/>
      <c r="D777" s="200" t="s">
        <v>154</v>
      </c>
      <c r="E777" s="212" t="s">
        <v>1</v>
      </c>
      <c r="F777" s="213" t="s">
        <v>156</v>
      </c>
      <c r="G777" s="211"/>
      <c r="H777" s="214">
        <v>1.08</v>
      </c>
      <c r="I777" s="215"/>
      <c r="J777" s="211"/>
      <c r="K777" s="211"/>
      <c r="L777" s="216"/>
      <c r="M777" s="217"/>
      <c r="N777" s="218"/>
      <c r="O777" s="218"/>
      <c r="P777" s="218"/>
      <c r="Q777" s="218"/>
      <c r="R777" s="218"/>
      <c r="S777" s="218"/>
      <c r="T777" s="219"/>
      <c r="AT777" s="220" t="s">
        <v>154</v>
      </c>
      <c r="AU777" s="220" t="s">
        <v>89</v>
      </c>
      <c r="AV777" s="14" t="s">
        <v>152</v>
      </c>
      <c r="AW777" s="14" t="s">
        <v>35</v>
      </c>
      <c r="AX777" s="14" t="s">
        <v>87</v>
      </c>
      <c r="AY777" s="220" t="s">
        <v>145</v>
      </c>
    </row>
    <row r="778" spans="1:65" s="2" customFormat="1" ht="44.25" customHeight="1">
      <c r="A778" s="33"/>
      <c r="B778" s="34"/>
      <c r="C778" s="185" t="s">
        <v>521</v>
      </c>
      <c r="D778" s="185" t="s">
        <v>147</v>
      </c>
      <c r="E778" s="186" t="s">
        <v>522</v>
      </c>
      <c r="F778" s="187" t="s">
        <v>523</v>
      </c>
      <c r="G778" s="188" t="s">
        <v>150</v>
      </c>
      <c r="H778" s="189">
        <v>2.46</v>
      </c>
      <c r="I778" s="190"/>
      <c r="J778" s="191">
        <f>ROUND(I778*H778,2)</f>
        <v>0</v>
      </c>
      <c r="K778" s="187" t="s">
        <v>151</v>
      </c>
      <c r="L778" s="38"/>
      <c r="M778" s="192" t="s">
        <v>1</v>
      </c>
      <c r="N778" s="193" t="s">
        <v>44</v>
      </c>
      <c r="O778" s="70"/>
      <c r="P778" s="194">
        <f>O778*H778</f>
        <v>0</v>
      </c>
      <c r="Q778" s="194">
        <v>0</v>
      </c>
      <c r="R778" s="194">
        <f>Q778*H778</f>
        <v>0</v>
      </c>
      <c r="S778" s="194">
        <v>2.7E-2</v>
      </c>
      <c r="T778" s="195">
        <f>S778*H778</f>
        <v>6.6419999999999993E-2</v>
      </c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R778" s="196" t="s">
        <v>152</v>
      </c>
      <c r="AT778" s="196" t="s">
        <v>147</v>
      </c>
      <c r="AU778" s="196" t="s">
        <v>89</v>
      </c>
      <c r="AY778" s="17" t="s">
        <v>145</v>
      </c>
      <c r="BE778" s="197">
        <f>IF(N778="základní",J778,0)</f>
        <v>0</v>
      </c>
      <c r="BF778" s="197">
        <f>IF(N778="snížená",J778,0)</f>
        <v>0</v>
      </c>
      <c r="BG778" s="197">
        <f>IF(N778="zákl. přenesená",J778,0)</f>
        <v>0</v>
      </c>
      <c r="BH778" s="197">
        <f>IF(N778="sníž. přenesená",J778,0)</f>
        <v>0</v>
      </c>
      <c r="BI778" s="197">
        <f>IF(N778="nulová",J778,0)</f>
        <v>0</v>
      </c>
      <c r="BJ778" s="17" t="s">
        <v>87</v>
      </c>
      <c r="BK778" s="197">
        <f>ROUND(I778*H778,2)</f>
        <v>0</v>
      </c>
      <c r="BL778" s="17" t="s">
        <v>152</v>
      </c>
      <c r="BM778" s="196" t="s">
        <v>524</v>
      </c>
    </row>
    <row r="779" spans="1:65" s="13" customFormat="1">
      <c r="B779" s="198"/>
      <c r="C779" s="199"/>
      <c r="D779" s="200" t="s">
        <v>154</v>
      </c>
      <c r="E779" s="201" t="s">
        <v>1</v>
      </c>
      <c r="F779" s="202" t="s">
        <v>525</v>
      </c>
      <c r="G779" s="199"/>
      <c r="H779" s="203">
        <v>2.46</v>
      </c>
      <c r="I779" s="204"/>
      <c r="J779" s="199"/>
      <c r="K779" s="199"/>
      <c r="L779" s="205"/>
      <c r="M779" s="206"/>
      <c r="N779" s="207"/>
      <c r="O779" s="207"/>
      <c r="P779" s="207"/>
      <c r="Q779" s="207"/>
      <c r="R779" s="207"/>
      <c r="S779" s="207"/>
      <c r="T779" s="208"/>
      <c r="AT779" s="209" t="s">
        <v>154</v>
      </c>
      <c r="AU779" s="209" t="s">
        <v>89</v>
      </c>
      <c r="AV779" s="13" t="s">
        <v>89</v>
      </c>
      <c r="AW779" s="13" t="s">
        <v>35</v>
      </c>
      <c r="AX779" s="13" t="s">
        <v>79</v>
      </c>
      <c r="AY779" s="209" t="s">
        <v>145</v>
      </c>
    </row>
    <row r="780" spans="1:65" s="14" customFormat="1">
      <c r="B780" s="210"/>
      <c r="C780" s="211"/>
      <c r="D780" s="200" t="s">
        <v>154</v>
      </c>
      <c r="E780" s="212" t="s">
        <v>1</v>
      </c>
      <c r="F780" s="213" t="s">
        <v>156</v>
      </c>
      <c r="G780" s="211"/>
      <c r="H780" s="214">
        <v>2.46</v>
      </c>
      <c r="I780" s="215"/>
      <c r="J780" s="211"/>
      <c r="K780" s="211"/>
      <c r="L780" s="216"/>
      <c r="M780" s="217"/>
      <c r="N780" s="218"/>
      <c r="O780" s="218"/>
      <c r="P780" s="218"/>
      <c r="Q780" s="218"/>
      <c r="R780" s="218"/>
      <c r="S780" s="218"/>
      <c r="T780" s="219"/>
      <c r="AT780" s="220" t="s">
        <v>154</v>
      </c>
      <c r="AU780" s="220" t="s">
        <v>89</v>
      </c>
      <c r="AV780" s="14" t="s">
        <v>152</v>
      </c>
      <c r="AW780" s="14" t="s">
        <v>35</v>
      </c>
      <c r="AX780" s="14" t="s">
        <v>87</v>
      </c>
      <c r="AY780" s="220" t="s">
        <v>145</v>
      </c>
    </row>
    <row r="781" spans="1:65" s="2" customFormat="1" ht="37.9" customHeight="1">
      <c r="A781" s="33"/>
      <c r="B781" s="34"/>
      <c r="C781" s="185" t="s">
        <v>526</v>
      </c>
      <c r="D781" s="185" t="s">
        <v>147</v>
      </c>
      <c r="E781" s="186" t="s">
        <v>527</v>
      </c>
      <c r="F781" s="187" t="s">
        <v>528</v>
      </c>
      <c r="G781" s="188" t="s">
        <v>150</v>
      </c>
      <c r="H781" s="189">
        <v>3.4</v>
      </c>
      <c r="I781" s="190"/>
      <c r="J781" s="191">
        <f>ROUND(I781*H781,2)</f>
        <v>0</v>
      </c>
      <c r="K781" s="187" t="s">
        <v>151</v>
      </c>
      <c r="L781" s="38"/>
      <c r="M781" s="192" t="s">
        <v>1</v>
      </c>
      <c r="N781" s="193" t="s">
        <v>44</v>
      </c>
      <c r="O781" s="70"/>
      <c r="P781" s="194">
        <f>O781*H781</f>
        <v>0</v>
      </c>
      <c r="Q781" s="194">
        <v>0</v>
      </c>
      <c r="R781" s="194">
        <f>Q781*H781</f>
        <v>0</v>
      </c>
      <c r="S781" s="194">
        <v>7.5999999999999998E-2</v>
      </c>
      <c r="T781" s="195">
        <f>S781*H781</f>
        <v>0.25839999999999996</v>
      </c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R781" s="196" t="s">
        <v>152</v>
      </c>
      <c r="AT781" s="196" t="s">
        <v>147</v>
      </c>
      <c r="AU781" s="196" t="s">
        <v>89</v>
      </c>
      <c r="AY781" s="17" t="s">
        <v>145</v>
      </c>
      <c r="BE781" s="197">
        <f>IF(N781="základní",J781,0)</f>
        <v>0</v>
      </c>
      <c r="BF781" s="197">
        <f>IF(N781="snížená",J781,0)</f>
        <v>0</v>
      </c>
      <c r="BG781" s="197">
        <f>IF(N781="zákl. přenesená",J781,0)</f>
        <v>0</v>
      </c>
      <c r="BH781" s="197">
        <f>IF(N781="sníž. přenesená",J781,0)</f>
        <v>0</v>
      </c>
      <c r="BI781" s="197">
        <f>IF(N781="nulová",J781,0)</f>
        <v>0</v>
      </c>
      <c r="BJ781" s="17" t="s">
        <v>87</v>
      </c>
      <c r="BK781" s="197">
        <f>ROUND(I781*H781,2)</f>
        <v>0</v>
      </c>
      <c r="BL781" s="17" t="s">
        <v>152</v>
      </c>
      <c r="BM781" s="196" t="s">
        <v>529</v>
      </c>
    </row>
    <row r="782" spans="1:65" s="13" customFormat="1">
      <c r="B782" s="198"/>
      <c r="C782" s="199"/>
      <c r="D782" s="200" t="s">
        <v>154</v>
      </c>
      <c r="E782" s="201" t="s">
        <v>1</v>
      </c>
      <c r="F782" s="202" t="s">
        <v>530</v>
      </c>
      <c r="G782" s="199"/>
      <c r="H782" s="203">
        <v>1.8</v>
      </c>
      <c r="I782" s="204"/>
      <c r="J782" s="199"/>
      <c r="K782" s="199"/>
      <c r="L782" s="205"/>
      <c r="M782" s="206"/>
      <c r="N782" s="207"/>
      <c r="O782" s="207"/>
      <c r="P782" s="207"/>
      <c r="Q782" s="207"/>
      <c r="R782" s="207"/>
      <c r="S782" s="207"/>
      <c r="T782" s="208"/>
      <c r="AT782" s="209" t="s">
        <v>154</v>
      </c>
      <c r="AU782" s="209" t="s">
        <v>89</v>
      </c>
      <c r="AV782" s="13" t="s">
        <v>89</v>
      </c>
      <c r="AW782" s="13" t="s">
        <v>35</v>
      </c>
      <c r="AX782" s="13" t="s">
        <v>79</v>
      </c>
      <c r="AY782" s="209" t="s">
        <v>145</v>
      </c>
    </row>
    <row r="783" spans="1:65" s="13" customFormat="1">
      <c r="B783" s="198"/>
      <c r="C783" s="199"/>
      <c r="D783" s="200" t="s">
        <v>154</v>
      </c>
      <c r="E783" s="201" t="s">
        <v>1</v>
      </c>
      <c r="F783" s="202" t="s">
        <v>531</v>
      </c>
      <c r="G783" s="199"/>
      <c r="H783" s="203">
        <v>1.6</v>
      </c>
      <c r="I783" s="204"/>
      <c r="J783" s="199"/>
      <c r="K783" s="199"/>
      <c r="L783" s="205"/>
      <c r="M783" s="206"/>
      <c r="N783" s="207"/>
      <c r="O783" s="207"/>
      <c r="P783" s="207"/>
      <c r="Q783" s="207"/>
      <c r="R783" s="207"/>
      <c r="S783" s="207"/>
      <c r="T783" s="208"/>
      <c r="AT783" s="209" t="s">
        <v>154</v>
      </c>
      <c r="AU783" s="209" t="s">
        <v>89</v>
      </c>
      <c r="AV783" s="13" t="s">
        <v>89</v>
      </c>
      <c r="AW783" s="13" t="s">
        <v>35</v>
      </c>
      <c r="AX783" s="13" t="s">
        <v>79</v>
      </c>
      <c r="AY783" s="209" t="s">
        <v>145</v>
      </c>
    </row>
    <row r="784" spans="1:65" s="14" customFormat="1">
      <c r="B784" s="210"/>
      <c r="C784" s="211"/>
      <c r="D784" s="200" t="s">
        <v>154</v>
      </c>
      <c r="E784" s="212" t="s">
        <v>1</v>
      </c>
      <c r="F784" s="213" t="s">
        <v>156</v>
      </c>
      <c r="G784" s="211"/>
      <c r="H784" s="214">
        <v>3.4000000000000004</v>
      </c>
      <c r="I784" s="215"/>
      <c r="J784" s="211"/>
      <c r="K784" s="211"/>
      <c r="L784" s="216"/>
      <c r="M784" s="217"/>
      <c r="N784" s="218"/>
      <c r="O784" s="218"/>
      <c r="P784" s="218"/>
      <c r="Q784" s="218"/>
      <c r="R784" s="218"/>
      <c r="S784" s="218"/>
      <c r="T784" s="219"/>
      <c r="AT784" s="220" t="s">
        <v>154</v>
      </c>
      <c r="AU784" s="220" t="s">
        <v>89</v>
      </c>
      <c r="AV784" s="14" t="s">
        <v>152</v>
      </c>
      <c r="AW784" s="14" t="s">
        <v>35</v>
      </c>
      <c r="AX784" s="14" t="s">
        <v>87</v>
      </c>
      <c r="AY784" s="220" t="s">
        <v>145</v>
      </c>
    </row>
    <row r="785" spans="1:65" s="2" customFormat="1" ht="37.9" customHeight="1">
      <c r="A785" s="33"/>
      <c r="B785" s="34"/>
      <c r="C785" s="185" t="s">
        <v>532</v>
      </c>
      <c r="D785" s="185" t="s">
        <v>147</v>
      </c>
      <c r="E785" s="186" t="s">
        <v>533</v>
      </c>
      <c r="F785" s="187" t="s">
        <v>534</v>
      </c>
      <c r="G785" s="188" t="s">
        <v>150</v>
      </c>
      <c r="H785" s="189">
        <v>7.5339999999999998</v>
      </c>
      <c r="I785" s="190"/>
      <c r="J785" s="191">
        <f>ROUND(I785*H785,2)</f>
        <v>0</v>
      </c>
      <c r="K785" s="187" t="s">
        <v>151</v>
      </c>
      <c r="L785" s="38"/>
      <c r="M785" s="192" t="s">
        <v>1</v>
      </c>
      <c r="N785" s="193" t="s">
        <v>44</v>
      </c>
      <c r="O785" s="70"/>
      <c r="P785" s="194">
        <f>O785*H785</f>
        <v>0</v>
      </c>
      <c r="Q785" s="194">
        <v>0</v>
      </c>
      <c r="R785" s="194">
        <f>Q785*H785</f>
        <v>0</v>
      </c>
      <c r="S785" s="194">
        <v>6.3E-2</v>
      </c>
      <c r="T785" s="195">
        <f>S785*H785</f>
        <v>0.47464200000000001</v>
      </c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R785" s="196" t="s">
        <v>152</v>
      </c>
      <c r="AT785" s="196" t="s">
        <v>147</v>
      </c>
      <c r="AU785" s="196" t="s">
        <v>89</v>
      </c>
      <c r="AY785" s="17" t="s">
        <v>145</v>
      </c>
      <c r="BE785" s="197">
        <f>IF(N785="základní",J785,0)</f>
        <v>0</v>
      </c>
      <c r="BF785" s="197">
        <f>IF(N785="snížená",J785,0)</f>
        <v>0</v>
      </c>
      <c r="BG785" s="197">
        <f>IF(N785="zákl. přenesená",J785,0)</f>
        <v>0</v>
      </c>
      <c r="BH785" s="197">
        <f>IF(N785="sníž. přenesená",J785,0)</f>
        <v>0</v>
      </c>
      <c r="BI785" s="197">
        <f>IF(N785="nulová",J785,0)</f>
        <v>0</v>
      </c>
      <c r="BJ785" s="17" t="s">
        <v>87</v>
      </c>
      <c r="BK785" s="197">
        <f>ROUND(I785*H785,2)</f>
        <v>0</v>
      </c>
      <c r="BL785" s="17" t="s">
        <v>152</v>
      </c>
      <c r="BM785" s="196" t="s">
        <v>535</v>
      </c>
    </row>
    <row r="786" spans="1:65" s="13" customFormat="1">
      <c r="B786" s="198"/>
      <c r="C786" s="199"/>
      <c r="D786" s="200" t="s">
        <v>154</v>
      </c>
      <c r="E786" s="201" t="s">
        <v>1</v>
      </c>
      <c r="F786" s="202" t="s">
        <v>536</v>
      </c>
      <c r="G786" s="199"/>
      <c r="H786" s="203">
        <v>7.5339999999999998</v>
      </c>
      <c r="I786" s="204"/>
      <c r="J786" s="199"/>
      <c r="K786" s="199"/>
      <c r="L786" s="205"/>
      <c r="M786" s="206"/>
      <c r="N786" s="207"/>
      <c r="O786" s="207"/>
      <c r="P786" s="207"/>
      <c r="Q786" s="207"/>
      <c r="R786" s="207"/>
      <c r="S786" s="207"/>
      <c r="T786" s="208"/>
      <c r="AT786" s="209" t="s">
        <v>154</v>
      </c>
      <c r="AU786" s="209" t="s">
        <v>89</v>
      </c>
      <c r="AV786" s="13" t="s">
        <v>89</v>
      </c>
      <c r="AW786" s="13" t="s">
        <v>35</v>
      </c>
      <c r="AX786" s="13" t="s">
        <v>79</v>
      </c>
      <c r="AY786" s="209" t="s">
        <v>145</v>
      </c>
    </row>
    <row r="787" spans="1:65" s="14" customFormat="1">
      <c r="B787" s="210"/>
      <c r="C787" s="211"/>
      <c r="D787" s="200" t="s">
        <v>154</v>
      </c>
      <c r="E787" s="212" t="s">
        <v>1</v>
      </c>
      <c r="F787" s="213" t="s">
        <v>156</v>
      </c>
      <c r="G787" s="211"/>
      <c r="H787" s="214">
        <v>7.5339999999999998</v>
      </c>
      <c r="I787" s="215"/>
      <c r="J787" s="211"/>
      <c r="K787" s="211"/>
      <c r="L787" s="216"/>
      <c r="M787" s="217"/>
      <c r="N787" s="218"/>
      <c r="O787" s="218"/>
      <c r="P787" s="218"/>
      <c r="Q787" s="218"/>
      <c r="R787" s="218"/>
      <c r="S787" s="218"/>
      <c r="T787" s="219"/>
      <c r="AT787" s="220" t="s">
        <v>154</v>
      </c>
      <c r="AU787" s="220" t="s">
        <v>89</v>
      </c>
      <c r="AV787" s="14" t="s">
        <v>152</v>
      </c>
      <c r="AW787" s="14" t="s">
        <v>35</v>
      </c>
      <c r="AX787" s="14" t="s">
        <v>87</v>
      </c>
      <c r="AY787" s="220" t="s">
        <v>145</v>
      </c>
    </row>
    <row r="788" spans="1:65" s="2" customFormat="1" ht="44.25" customHeight="1">
      <c r="A788" s="33"/>
      <c r="B788" s="34"/>
      <c r="C788" s="185" t="s">
        <v>537</v>
      </c>
      <c r="D788" s="185" t="s">
        <v>147</v>
      </c>
      <c r="E788" s="186" t="s">
        <v>538</v>
      </c>
      <c r="F788" s="187" t="s">
        <v>539</v>
      </c>
      <c r="G788" s="188" t="s">
        <v>150</v>
      </c>
      <c r="H788" s="189">
        <v>213.82</v>
      </c>
      <c r="I788" s="190"/>
      <c r="J788" s="191">
        <f>ROUND(I788*H788,2)</f>
        <v>0</v>
      </c>
      <c r="K788" s="187" t="s">
        <v>151</v>
      </c>
      <c r="L788" s="38"/>
      <c r="M788" s="192" t="s">
        <v>1</v>
      </c>
      <c r="N788" s="193" t="s">
        <v>44</v>
      </c>
      <c r="O788" s="70"/>
      <c r="P788" s="194">
        <f>O788*H788</f>
        <v>0</v>
      </c>
      <c r="Q788" s="194">
        <v>0</v>
      </c>
      <c r="R788" s="194">
        <f>Q788*H788</f>
        <v>0</v>
      </c>
      <c r="S788" s="194">
        <v>2.1999999999999999E-2</v>
      </c>
      <c r="T788" s="195">
        <f>S788*H788</f>
        <v>4.70404</v>
      </c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R788" s="196" t="s">
        <v>152</v>
      </c>
      <c r="AT788" s="196" t="s">
        <v>147</v>
      </c>
      <c r="AU788" s="196" t="s">
        <v>89</v>
      </c>
      <c r="AY788" s="17" t="s">
        <v>145</v>
      </c>
      <c r="BE788" s="197">
        <f>IF(N788="základní",J788,0)</f>
        <v>0</v>
      </c>
      <c r="BF788" s="197">
        <f>IF(N788="snížená",J788,0)</f>
        <v>0</v>
      </c>
      <c r="BG788" s="197">
        <f>IF(N788="zákl. přenesená",J788,0)</f>
        <v>0</v>
      </c>
      <c r="BH788" s="197">
        <f>IF(N788="sníž. přenesená",J788,0)</f>
        <v>0</v>
      </c>
      <c r="BI788" s="197">
        <f>IF(N788="nulová",J788,0)</f>
        <v>0</v>
      </c>
      <c r="BJ788" s="17" t="s">
        <v>87</v>
      </c>
      <c r="BK788" s="197">
        <f>ROUND(I788*H788,2)</f>
        <v>0</v>
      </c>
      <c r="BL788" s="17" t="s">
        <v>152</v>
      </c>
      <c r="BM788" s="196" t="s">
        <v>540</v>
      </c>
    </row>
    <row r="789" spans="1:65" s="15" customFormat="1">
      <c r="B789" s="221"/>
      <c r="C789" s="222"/>
      <c r="D789" s="200" t="s">
        <v>154</v>
      </c>
      <c r="E789" s="223" t="s">
        <v>1</v>
      </c>
      <c r="F789" s="224" t="s">
        <v>234</v>
      </c>
      <c r="G789" s="222"/>
      <c r="H789" s="223" t="s">
        <v>1</v>
      </c>
      <c r="I789" s="225"/>
      <c r="J789" s="222"/>
      <c r="K789" s="222"/>
      <c r="L789" s="226"/>
      <c r="M789" s="227"/>
      <c r="N789" s="228"/>
      <c r="O789" s="228"/>
      <c r="P789" s="228"/>
      <c r="Q789" s="228"/>
      <c r="R789" s="228"/>
      <c r="S789" s="228"/>
      <c r="T789" s="229"/>
      <c r="AT789" s="230" t="s">
        <v>154</v>
      </c>
      <c r="AU789" s="230" t="s">
        <v>89</v>
      </c>
      <c r="AV789" s="15" t="s">
        <v>87</v>
      </c>
      <c r="AW789" s="15" t="s">
        <v>35</v>
      </c>
      <c r="AX789" s="15" t="s">
        <v>79</v>
      </c>
      <c r="AY789" s="230" t="s">
        <v>145</v>
      </c>
    </row>
    <row r="790" spans="1:65" s="15" customFormat="1">
      <c r="B790" s="221"/>
      <c r="C790" s="222"/>
      <c r="D790" s="200" t="s">
        <v>154</v>
      </c>
      <c r="E790" s="223" t="s">
        <v>1</v>
      </c>
      <c r="F790" s="224" t="s">
        <v>239</v>
      </c>
      <c r="G790" s="222"/>
      <c r="H790" s="223" t="s">
        <v>1</v>
      </c>
      <c r="I790" s="225"/>
      <c r="J790" s="222"/>
      <c r="K790" s="222"/>
      <c r="L790" s="226"/>
      <c r="M790" s="227"/>
      <c r="N790" s="228"/>
      <c r="O790" s="228"/>
      <c r="P790" s="228"/>
      <c r="Q790" s="228"/>
      <c r="R790" s="228"/>
      <c r="S790" s="228"/>
      <c r="T790" s="229"/>
      <c r="AT790" s="230" t="s">
        <v>154</v>
      </c>
      <c r="AU790" s="230" t="s">
        <v>89</v>
      </c>
      <c r="AV790" s="15" t="s">
        <v>87</v>
      </c>
      <c r="AW790" s="15" t="s">
        <v>35</v>
      </c>
      <c r="AX790" s="15" t="s">
        <v>79</v>
      </c>
      <c r="AY790" s="230" t="s">
        <v>145</v>
      </c>
    </row>
    <row r="791" spans="1:65" s="13" customFormat="1">
      <c r="B791" s="198"/>
      <c r="C791" s="199"/>
      <c r="D791" s="200" t="s">
        <v>154</v>
      </c>
      <c r="E791" s="201" t="s">
        <v>1</v>
      </c>
      <c r="F791" s="202" t="s">
        <v>240</v>
      </c>
      <c r="G791" s="199"/>
      <c r="H791" s="203">
        <v>209</v>
      </c>
      <c r="I791" s="204"/>
      <c r="J791" s="199"/>
      <c r="K791" s="199"/>
      <c r="L791" s="205"/>
      <c r="M791" s="206"/>
      <c r="N791" s="207"/>
      <c r="O791" s="207"/>
      <c r="P791" s="207"/>
      <c r="Q791" s="207"/>
      <c r="R791" s="207"/>
      <c r="S791" s="207"/>
      <c r="T791" s="208"/>
      <c r="AT791" s="209" t="s">
        <v>154</v>
      </c>
      <c r="AU791" s="209" t="s">
        <v>89</v>
      </c>
      <c r="AV791" s="13" t="s">
        <v>89</v>
      </c>
      <c r="AW791" s="13" t="s">
        <v>35</v>
      </c>
      <c r="AX791" s="13" t="s">
        <v>79</v>
      </c>
      <c r="AY791" s="209" t="s">
        <v>145</v>
      </c>
    </row>
    <row r="792" spans="1:65" s="13" customFormat="1">
      <c r="B792" s="198"/>
      <c r="C792" s="199"/>
      <c r="D792" s="200" t="s">
        <v>154</v>
      </c>
      <c r="E792" s="201" t="s">
        <v>1</v>
      </c>
      <c r="F792" s="202" t="s">
        <v>241</v>
      </c>
      <c r="G792" s="199"/>
      <c r="H792" s="203">
        <v>-47.88</v>
      </c>
      <c r="I792" s="204"/>
      <c r="J792" s="199"/>
      <c r="K792" s="199"/>
      <c r="L792" s="205"/>
      <c r="M792" s="206"/>
      <c r="N792" s="207"/>
      <c r="O792" s="207"/>
      <c r="P792" s="207"/>
      <c r="Q792" s="207"/>
      <c r="R792" s="207"/>
      <c r="S792" s="207"/>
      <c r="T792" s="208"/>
      <c r="AT792" s="209" t="s">
        <v>154</v>
      </c>
      <c r="AU792" s="209" t="s">
        <v>89</v>
      </c>
      <c r="AV792" s="13" t="s">
        <v>89</v>
      </c>
      <c r="AW792" s="13" t="s">
        <v>35</v>
      </c>
      <c r="AX792" s="13" t="s">
        <v>79</v>
      </c>
      <c r="AY792" s="209" t="s">
        <v>145</v>
      </c>
    </row>
    <row r="793" spans="1:65" s="15" customFormat="1">
      <c r="B793" s="221"/>
      <c r="C793" s="222"/>
      <c r="D793" s="200" t="s">
        <v>154</v>
      </c>
      <c r="E793" s="223" t="s">
        <v>1</v>
      </c>
      <c r="F793" s="224" t="s">
        <v>222</v>
      </c>
      <c r="G793" s="222"/>
      <c r="H793" s="223" t="s">
        <v>1</v>
      </c>
      <c r="I793" s="225"/>
      <c r="J793" s="222"/>
      <c r="K793" s="222"/>
      <c r="L793" s="226"/>
      <c r="M793" s="227"/>
      <c r="N793" s="228"/>
      <c r="O793" s="228"/>
      <c r="P793" s="228"/>
      <c r="Q793" s="228"/>
      <c r="R793" s="228"/>
      <c r="S793" s="228"/>
      <c r="T793" s="229"/>
      <c r="AT793" s="230" t="s">
        <v>154</v>
      </c>
      <c r="AU793" s="230" t="s">
        <v>89</v>
      </c>
      <c r="AV793" s="15" t="s">
        <v>87</v>
      </c>
      <c r="AW793" s="15" t="s">
        <v>35</v>
      </c>
      <c r="AX793" s="15" t="s">
        <v>79</v>
      </c>
      <c r="AY793" s="230" t="s">
        <v>145</v>
      </c>
    </row>
    <row r="794" spans="1:65" s="13" customFormat="1">
      <c r="B794" s="198"/>
      <c r="C794" s="199"/>
      <c r="D794" s="200" t="s">
        <v>154</v>
      </c>
      <c r="E794" s="201" t="s">
        <v>1</v>
      </c>
      <c r="F794" s="202" t="s">
        <v>242</v>
      </c>
      <c r="G794" s="199"/>
      <c r="H794" s="203">
        <v>28.8</v>
      </c>
      <c r="I794" s="204"/>
      <c r="J794" s="199"/>
      <c r="K794" s="199"/>
      <c r="L794" s="205"/>
      <c r="M794" s="206"/>
      <c r="N794" s="207"/>
      <c r="O794" s="207"/>
      <c r="P794" s="207"/>
      <c r="Q794" s="207"/>
      <c r="R794" s="207"/>
      <c r="S794" s="207"/>
      <c r="T794" s="208"/>
      <c r="AT794" s="209" t="s">
        <v>154</v>
      </c>
      <c r="AU794" s="209" t="s">
        <v>89</v>
      </c>
      <c r="AV794" s="13" t="s">
        <v>89</v>
      </c>
      <c r="AW794" s="13" t="s">
        <v>35</v>
      </c>
      <c r="AX794" s="13" t="s">
        <v>79</v>
      </c>
      <c r="AY794" s="209" t="s">
        <v>145</v>
      </c>
    </row>
    <row r="795" spans="1:65" s="15" customFormat="1">
      <c r="B795" s="221"/>
      <c r="C795" s="222"/>
      <c r="D795" s="200" t="s">
        <v>154</v>
      </c>
      <c r="E795" s="223" t="s">
        <v>1</v>
      </c>
      <c r="F795" s="224" t="s">
        <v>234</v>
      </c>
      <c r="G795" s="222"/>
      <c r="H795" s="223" t="s">
        <v>1</v>
      </c>
      <c r="I795" s="225"/>
      <c r="J795" s="222"/>
      <c r="K795" s="222"/>
      <c r="L795" s="226"/>
      <c r="M795" s="227"/>
      <c r="N795" s="228"/>
      <c r="O795" s="228"/>
      <c r="P795" s="228"/>
      <c r="Q795" s="228"/>
      <c r="R795" s="228"/>
      <c r="S795" s="228"/>
      <c r="T795" s="229"/>
      <c r="AT795" s="230" t="s">
        <v>154</v>
      </c>
      <c r="AU795" s="230" t="s">
        <v>89</v>
      </c>
      <c r="AV795" s="15" t="s">
        <v>87</v>
      </c>
      <c r="AW795" s="15" t="s">
        <v>35</v>
      </c>
      <c r="AX795" s="15" t="s">
        <v>79</v>
      </c>
      <c r="AY795" s="230" t="s">
        <v>145</v>
      </c>
    </row>
    <row r="796" spans="1:65" s="15" customFormat="1">
      <c r="B796" s="221"/>
      <c r="C796" s="222"/>
      <c r="D796" s="200" t="s">
        <v>154</v>
      </c>
      <c r="E796" s="223" t="s">
        <v>1</v>
      </c>
      <c r="F796" s="224" t="s">
        <v>267</v>
      </c>
      <c r="G796" s="222"/>
      <c r="H796" s="223" t="s">
        <v>1</v>
      </c>
      <c r="I796" s="225"/>
      <c r="J796" s="222"/>
      <c r="K796" s="222"/>
      <c r="L796" s="226"/>
      <c r="M796" s="227"/>
      <c r="N796" s="228"/>
      <c r="O796" s="228"/>
      <c r="P796" s="228"/>
      <c r="Q796" s="228"/>
      <c r="R796" s="228"/>
      <c r="S796" s="228"/>
      <c r="T796" s="229"/>
      <c r="AT796" s="230" t="s">
        <v>154</v>
      </c>
      <c r="AU796" s="230" t="s">
        <v>89</v>
      </c>
      <c r="AV796" s="15" t="s">
        <v>87</v>
      </c>
      <c r="AW796" s="15" t="s">
        <v>35</v>
      </c>
      <c r="AX796" s="15" t="s">
        <v>79</v>
      </c>
      <c r="AY796" s="230" t="s">
        <v>145</v>
      </c>
    </row>
    <row r="797" spans="1:65" s="13" customFormat="1">
      <c r="B797" s="198"/>
      <c r="C797" s="199"/>
      <c r="D797" s="200" t="s">
        <v>154</v>
      </c>
      <c r="E797" s="201" t="s">
        <v>1</v>
      </c>
      <c r="F797" s="202" t="s">
        <v>236</v>
      </c>
      <c r="G797" s="199"/>
      <c r="H797" s="203">
        <v>15</v>
      </c>
      <c r="I797" s="204"/>
      <c r="J797" s="199"/>
      <c r="K797" s="199"/>
      <c r="L797" s="205"/>
      <c r="M797" s="206"/>
      <c r="N797" s="207"/>
      <c r="O797" s="207"/>
      <c r="P797" s="207"/>
      <c r="Q797" s="207"/>
      <c r="R797" s="207"/>
      <c r="S797" s="207"/>
      <c r="T797" s="208"/>
      <c r="AT797" s="209" t="s">
        <v>154</v>
      </c>
      <c r="AU797" s="209" t="s">
        <v>89</v>
      </c>
      <c r="AV797" s="13" t="s">
        <v>89</v>
      </c>
      <c r="AW797" s="13" t="s">
        <v>35</v>
      </c>
      <c r="AX797" s="13" t="s">
        <v>79</v>
      </c>
      <c r="AY797" s="209" t="s">
        <v>145</v>
      </c>
    </row>
    <row r="798" spans="1:65" s="13" customFormat="1">
      <c r="B798" s="198"/>
      <c r="C798" s="199"/>
      <c r="D798" s="200" t="s">
        <v>154</v>
      </c>
      <c r="E798" s="201" t="s">
        <v>1</v>
      </c>
      <c r="F798" s="202" t="s">
        <v>237</v>
      </c>
      <c r="G798" s="199"/>
      <c r="H798" s="203">
        <v>-1.6</v>
      </c>
      <c r="I798" s="204"/>
      <c r="J798" s="199"/>
      <c r="K798" s="199"/>
      <c r="L798" s="205"/>
      <c r="M798" s="206"/>
      <c r="N798" s="207"/>
      <c r="O798" s="207"/>
      <c r="P798" s="207"/>
      <c r="Q798" s="207"/>
      <c r="R798" s="207"/>
      <c r="S798" s="207"/>
      <c r="T798" s="208"/>
      <c r="AT798" s="209" t="s">
        <v>154</v>
      </c>
      <c r="AU798" s="209" t="s">
        <v>89</v>
      </c>
      <c r="AV798" s="13" t="s">
        <v>89</v>
      </c>
      <c r="AW798" s="13" t="s">
        <v>35</v>
      </c>
      <c r="AX798" s="13" t="s">
        <v>79</v>
      </c>
      <c r="AY798" s="209" t="s">
        <v>145</v>
      </c>
    </row>
    <row r="799" spans="1:65" s="13" customFormat="1">
      <c r="B799" s="198"/>
      <c r="C799" s="199"/>
      <c r="D799" s="200" t="s">
        <v>154</v>
      </c>
      <c r="E799" s="201" t="s">
        <v>1</v>
      </c>
      <c r="F799" s="202" t="s">
        <v>238</v>
      </c>
      <c r="G799" s="199"/>
      <c r="H799" s="203">
        <v>10.5</v>
      </c>
      <c r="I799" s="204"/>
      <c r="J799" s="199"/>
      <c r="K799" s="199"/>
      <c r="L799" s="205"/>
      <c r="M799" s="206"/>
      <c r="N799" s="207"/>
      <c r="O799" s="207"/>
      <c r="P799" s="207"/>
      <c r="Q799" s="207"/>
      <c r="R799" s="207"/>
      <c r="S799" s="207"/>
      <c r="T799" s="208"/>
      <c r="AT799" s="209" t="s">
        <v>154</v>
      </c>
      <c r="AU799" s="209" t="s">
        <v>89</v>
      </c>
      <c r="AV799" s="13" t="s">
        <v>89</v>
      </c>
      <c r="AW799" s="13" t="s">
        <v>35</v>
      </c>
      <c r="AX799" s="13" t="s">
        <v>79</v>
      </c>
      <c r="AY799" s="209" t="s">
        <v>145</v>
      </c>
    </row>
    <row r="800" spans="1:65" s="14" customFormat="1">
      <c r="B800" s="210"/>
      <c r="C800" s="211"/>
      <c r="D800" s="200" t="s">
        <v>154</v>
      </c>
      <c r="E800" s="212" t="s">
        <v>1</v>
      </c>
      <c r="F800" s="213" t="s">
        <v>156</v>
      </c>
      <c r="G800" s="211"/>
      <c r="H800" s="214">
        <v>213.82000000000002</v>
      </c>
      <c r="I800" s="215"/>
      <c r="J800" s="211"/>
      <c r="K800" s="211"/>
      <c r="L800" s="216"/>
      <c r="M800" s="217"/>
      <c r="N800" s="218"/>
      <c r="O800" s="218"/>
      <c r="P800" s="218"/>
      <c r="Q800" s="218"/>
      <c r="R800" s="218"/>
      <c r="S800" s="218"/>
      <c r="T800" s="219"/>
      <c r="AT800" s="220" t="s">
        <v>154</v>
      </c>
      <c r="AU800" s="220" t="s">
        <v>89</v>
      </c>
      <c r="AV800" s="14" t="s">
        <v>152</v>
      </c>
      <c r="AW800" s="14" t="s">
        <v>35</v>
      </c>
      <c r="AX800" s="14" t="s">
        <v>87</v>
      </c>
      <c r="AY800" s="220" t="s">
        <v>145</v>
      </c>
    </row>
    <row r="801" spans="1:65" s="2" customFormat="1" ht="44.25" customHeight="1">
      <c r="A801" s="33"/>
      <c r="B801" s="34"/>
      <c r="C801" s="185" t="s">
        <v>541</v>
      </c>
      <c r="D801" s="185" t="s">
        <v>147</v>
      </c>
      <c r="E801" s="186" t="s">
        <v>542</v>
      </c>
      <c r="F801" s="187" t="s">
        <v>543</v>
      </c>
      <c r="G801" s="188" t="s">
        <v>150</v>
      </c>
      <c r="H801" s="189">
        <v>382.642</v>
      </c>
      <c r="I801" s="190"/>
      <c r="J801" s="191">
        <f>ROUND(I801*H801,2)</f>
        <v>0</v>
      </c>
      <c r="K801" s="187" t="s">
        <v>151</v>
      </c>
      <c r="L801" s="38"/>
      <c r="M801" s="192" t="s">
        <v>1</v>
      </c>
      <c r="N801" s="193" t="s">
        <v>44</v>
      </c>
      <c r="O801" s="70"/>
      <c r="P801" s="194">
        <f>O801*H801</f>
        <v>0</v>
      </c>
      <c r="Q801" s="194">
        <v>0</v>
      </c>
      <c r="R801" s="194">
        <f>Q801*H801</f>
        <v>0</v>
      </c>
      <c r="S801" s="194">
        <v>5.7000000000000002E-2</v>
      </c>
      <c r="T801" s="195">
        <f>S801*H801</f>
        <v>21.810594000000002</v>
      </c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R801" s="196" t="s">
        <v>152</v>
      </c>
      <c r="AT801" s="196" t="s">
        <v>147</v>
      </c>
      <c r="AU801" s="196" t="s">
        <v>89</v>
      </c>
      <c r="AY801" s="17" t="s">
        <v>145</v>
      </c>
      <c r="BE801" s="197">
        <f>IF(N801="základní",J801,0)</f>
        <v>0</v>
      </c>
      <c r="BF801" s="197">
        <f>IF(N801="snížená",J801,0)</f>
        <v>0</v>
      </c>
      <c r="BG801" s="197">
        <f>IF(N801="zákl. přenesená",J801,0)</f>
        <v>0</v>
      </c>
      <c r="BH801" s="197">
        <f>IF(N801="sníž. přenesená",J801,0)</f>
        <v>0</v>
      </c>
      <c r="BI801" s="197">
        <f>IF(N801="nulová",J801,0)</f>
        <v>0</v>
      </c>
      <c r="BJ801" s="17" t="s">
        <v>87</v>
      </c>
      <c r="BK801" s="197">
        <f>ROUND(I801*H801,2)</f>
        <v>0</v>
      </c>
      <c r="BL801" s="17" t="s">
        <v>152</v>
      </c>
      <c r="BM801" s="196" t="s">
        <v>544</v>
      </c>
    </row>
    <row r="802" spans="1:65" s="15" customFormat="1">
      <c r="B802" s="221"/>
      <c r="C802" s="222"/>
      <c r="D802" s="200" t="s">
        <v>154</v>
      </c>
      <c r="E802" s="223" t="s">
        <v>1</v>
      </c>
      <c r="F802" s="224" t="s">
        <v>225</v>
      </c>
      <c r="G802" s="222"/>
      <c r="H802" s="223" t="s">
        <v>1</v>
      </c>
      <c r="I802" s="225"/>
      <c r="J802" s="222"/>
      <c r="K802" s="222"/>
      <c r="L802" s="226"/>
      <c r="M802" s="227"/>
      <c r="N802" s="228"/>
      <c r="O802" s="228"/>
      <c r="P802" s="228"/>
      <c r="Q802" s="228"/>
      <c r="R802" s="228"/>
      <c r="S802" s="228"/>
      <c r="T802" s="229"/>
      <c r="AT802" s="230" t="s">
        <v>154</v>
      </c>
      <c r="AU802" s="230" t="s">
        <v>89</v>
      </c>
      <c r="AV802" s="15" t="s">
        <v>87</v>
      </c>
      <c r="AW802" s="15" t="s">
        <v>35</v>
      </c>
      <c r="AX802" s="15" t="s">
        <v>79</v>
      </c>
      <c r="AY802" s="230" t="s">
        <v>145</v>
      </c>
    </row>
    <row r="803" spans="1:65" s="15" customFormat="1">
      <c r="B803" s="221"/>
      <c r="C803" s="222"/>
      <c r="D803" s="200" t="s">
        <v>154</v>
      </c>
      <c r="E803" s="223" t="s">
        <v>1</v>
      </c>
      <c r="F803" s="224" t="s">
        <v>245</v>
      </c>
      <c r="G803" s="222"/>
      <c r="H803" s="223" t="s">
        <v>1</v>
      </c>
      <c r="I803" s="225"/>
      <c r="J803" s="222"/>
      <c r="K803" s="222"/>
      <c r="L803" s="226"/>
      <c r="M803" s="227"/>
      <c r="N803" s="228"/>
      <c r="O803" s="228"/>
      <c r="P803" s="228"/>
      <c r="Q803" s="228"/>
      <c r="R803" s="228"/>
      <c r="S803" s="228"/>
      <c r="T803" s="229"/>
      <c r="AT803" s="230" t="s">
        <v>154</v>
      </c>
      <c r="AU803" s="230" t="s">
        <v>89</v>
      </c>
      <c r="AV803" s="15" t="s">
        <v>87</v>
      </c>
      <c r="AW803" s="15" t="s">
        <v>35</v>
      </c>
      <c r="AX803" s="15" t="s">
        <v>79</v>
      </c>
      <c r="AY803" s="230" t="s">
        <v>145</v>
      </c>
    </row>
    <row r="804" spans="1:65" s="13" customFormat="1">
      <c r="B804" s="198"/>
      <c r="C804" s="199"/>
      <c r="D804" s="200" t="s">
        <v>154</v>
      </c>
      <c r="E804" s="201" t="s">
        <v>1</v>
      </c>
      <c r="F804" s="202" t="s">
        <v>246</v>
      </c>
      <c r="G804" s="199"/>
      <c r="H804" s="203">
        <v>238.8</v>
      </c>
      <c r="I804" s="204"/>
      <c r="J804" s="199"/>
      <c r="K804" s="199"/>
      <c r="L804" s="205"/>
      <c r="M804" s="206"/>
      <c r="N804" s="207"/>
      <c r="O804" s="207"/>
      <c r="P804" s="207"/>
      <c r="Q804" s="207"/>
      <c r="R804" s="207"/>
      <c r="S804" s="207"/>
      <c r="T804" s="208"/>
      <c r="AT804" s="209" t="s">
        <v>154</v>
      </c>
      <c r="AU804" s="209" t="s">
        <v>89</v>
      </c>
      <c r="AV804" s="13" t="s">
        <v>89</v>
      </c>
      <c r="AW804" s="13" t="s">
        <v>35</v>
      </c>
      <c r="AX804" s="13" t="s">
        <v>79</v>
      </c>
      <c r="AY804" s="209" t="s">
        <v>145</v>
      </c>
    </row>
    <row r="805" spans="1:65" s="13" customFormat="1">
      <c r="B805" s="198"/>
      <c r="C805" s="199"/>
      <c r="D805" s="200" t="s">
        <v>154</v>
      </c>
      <c r="E805" s="201" t="s">
        <v>1</v>
      </c>
      <c r="F805" s="202" t="s">
        <v>247</v>
      </c>
      <c r="G805" s="199"/>
      <c r="H805" s="203">
        <v>-63</v>
      </c>
      <c r="I805" s="204"/>
      <c r="J805" s="199"/>
      <c r="K805" s="199"/>
      <c r="L805" s="205"/>
      <c r="M805" s="206"/>
      <c r="N805" s="207"/>
      <c r="O805" s="207"/>
      <c r="P805" s="207"/>
      <c r="Q805" s="207"/>
      <c r="R805" s="207"/>
      <c r="S805" s="207"/>
      <c r="T805" s="208"/>
      <c r="AT805" s="209" t="s">
        <v>154</v>
      </c>
      <c r="AU805" s="209" t="s">
        <v>89</v>
      </c>
      <c r="AV805" s="13" t="s">
        <v>89</v>
      </c>
      <c r="AW805" s="13" t="s">
        <v>35</v>
      </c>
      <c r="AX805" s="13" t="s">
        <v>79</v>
      </c>
      <c r="AY805" s="209" t="s">
        <v>145</v>
      </c>
    </row>
    <row r="806" spans="1:65" s="13" customFormat="1">
      <c r="B806" s="198"/>
      <c r="C806" s="199"/>
      <c r="D806" s="200" t="s">
        <v>154</v>
      </c>
      <c r="E806" s="201" t="s">
        <v>1</v>
      </c>
      <c r="F806" s="202" t="s">
        <v>248</v>
      </c>
      <c r="G806" s="199"/>
      <c r="H806" s="203">
        <v>-1.8180000000000001</v>
      </c>
      <c r="I806" s="204"/>
      <c r="J806" s="199"/>
      <c r="K806" s="199"/>
      <c r="L806" s="205"/>
      <c r="M806" s="206"/>
      <c r="N806" s="207"/>
      <c r="O806" s="207"/>
      <c r="P806" s="207"/>
      <c r="Q806" s="207"/>
      <c r="R806" s="207"/>
      <c r="S806" s="207"/>
      <c r="T806" s="208"/>
      <c r="AT806" s="209" t="s">
        <v>154</v>
      </c>
      <c r="AU806" s="209" t="s">
        <v>89</v>
      </c>
      <c r="AV806" s="13" t="s">
        <v>89</v>
      </c>
      <c r="AW806" s="13" t="s">
        <v>35</v>
      </c>
      <c r="AX806" s="13" t="s">
        <v>79</v>
      </c>
      <c r="AY806" s="209" t="s">
        <v>145</v>
      </c>
    </row>
    <row r="807" spans="1:65" s="15" customFormat="1">
      <c r="B807" s="221"/>
      <c r="C807" s="222"/>
      <c r="D807" s="200" t="s">
        <v>154</v>
      </c>
      <c r="E807" s="223" t="s">
        <v>1</v>
      </c>
      <c r="F807" s="224" t="s">
        <v>243</v>
      </c>
      <c r="G807" s="222"/>
      <c r="H807" s="223" t="s">
        <v>1</v>
      </c>
      <c r="I807" s="225"/>
      <c r="J807" s="222"/>
      <c r="K807" s="222"/>
      <c r="L807" s="226"/>
      <c r="M807" s="227"/>
      <c r="N807" s="228"/>
      <c r="O807" s="228"/>
      <c r="P807" s="228"/>
      <c r="Q807" s="228"/>
      <c r="R807" s="228"/>
      <c r="S807" s="228"/>
      <c r="T807" s="229"/>
      <c r="AT807" s="230" t="s">
        <v>154</v>
      </c>
      <c r="AU807" s="230" t="s">
        <v>89</v>
      </c>
      <c r="AV807" s="15" t="s">
        <v>87</v>
      </c>
      <c r="AW807" s="15" t="s">
        <v>35</v>
      </c>
      <c r="AX807" s="15" t="s">
        <v>79</v>
      </c>
      <c r="AY807" s="230" t="s">
        <v>145</v>
      </c>
    </row>
    <row r="808" spans="1:65" s="13" customFormat="1">
      <c r="B808" s="198"/>
      <c r="C808" s="199"/>
      <c r="D808" s="200" t="s">
        <v>154</v>
      </c>
      <c r="E808" s="201" t="s">
        <v>1</v>
      </c>
      <c r="F808" s="202" t="s">
        <v>249</v>
      </c>
      <c r="G808" s="199"/>
      <c r="H808" s="203">
        <v>23</v>
      </c>
      <c r="I808" s="204"/>
      <c r="J808" s="199"/>
      <c r="K808" s="199"/>
      <c r="L808" s="205"/>
      <c r="M808" s="206"/>
      <c r="N808" s="207"/>
      <c r="O808" s="207"/>
      <c r="P808" s="207"/>
      <c r="Q808" s="207"/>
      <c r="R808" s="207"/>
      <c r="S808" s="207"/>
      <c r="T808" s="208"/>
      <c r="AT808" s="209" t="s">
        <v>154</v>
      </c>
      <c r="AU808" s="209" t="s">
        <v>89</v>
      </c>
      <c r="AV808" s="13" t="s">
        <v>89</v>
      </c>
      <c r="AW808" s="13" t="s">
        <v>35</v>
      </c>
      <c r="AX808" s="13" t="s">
        <v>79</v>
      </c>
      <c r="AY808" s="209" t="s">
        <v>145</v>
      </c>
    </row>
    <row r="809" spans="1:65" s="15" customFormat="1">
      <c r="B809" s="221"/>
      <c r="C809" s="222"/>
      <c r="D809" s="200" t="s">
        <v>154</v>
      </c>
      <c r="E809" s="223" t="s">
        <v>1</v>
      </c>
      <c r="F809" s="224" t="s">
        <v>250</v>
      </c>
      <c r="G809" s="222"/>
      <c r="H809" s="223" t="s">
        <v>1</v>
      </c>
      <c r="I809" s="225"/>
      <c r="J809" s="222"/>
      <c r="K809" s="222"/>
      <c r="L809" s="226"/>
      <c r="M809" s="227"/>
      <c r="N809" s="228"/>
      <c r="O809" s="228"/>
      <c r="P809" s="228"/>
      <c r="Q809" s="228"/>
      <c r="R809" s="228"/>
      <c r="S809" s="228"/>
      <c r="T809" s="229"/>
      <c r="AT809" s="230" t="s">
        <v>154</v>
      </c>
      <c r="AU809" s="230" t="s">
        <v>89</v>
      </c>
      <c r="AV809" s="15" t="s">
        <v>87</v>
      </c>
      <c r="AW809" s="15" t="s">
        <v>35</v>
      </c>
      <c r="AX809" s="15" t="s">
        <v>79</v>
      </c>
      <c r="AY809" s="230" t="s">
        <v>145</v>
      </c>
    </row>
    <row r="810" spans="1:65" s="15" customFormat="1">
      <c r="B810" s="221"/>
      <c r="C810" s="222"/>
      <c r="D810" s="200" t="s">
        <v>154</v>
      </c>
      <c r="E810" s="223" t="s">
        <v>1</v>
      </c>
      <c r="F810" s="224" t="s">
        <v>245</v>
      </c>
      <c r="G810" s="222"/>
      <c r="H810" s="223" t="s">
        <v>1</v>
      </c>
      <c r="I810" s="225"/>
      <c r="J810" s="222"/>
      <c r="K810" s="222"/>
      <c r="L810" s="226"/>
      <c r="M810" s="227"/>
      <c r="N810" s="228"/>
      <c r="O810" s="228"/>
      <c r="P810" s="228"/>
      <c r="Q810" s="228"/>
      <c r="R810" s="228"/>
      <c r="S810" s="228"/>
      <c r="T810" s="229"/>
      <c r="AT810" s="230" t="s">
        <v>154</v>
      </c>
      <c r="AU810" s="230" t="s">
        <v>89</v>
      </c>
      <c r="AV810" s="15" t="s">
        <v>87</v>
      </c>
      <c r="AW810" s="15" t="s">
        <v>35</v>
      </c>
      <c r="AX810" s="15" t="s">
        <v>79</v>
      </c>
      <c r="AY810" s="230" t="s">
        <v>145</v>
      </c>
    </row>
    <row r="811" spans="1:65" s="13" customFormat="1">
      <c r="B811" s="198"/>
      <c r="C811" s="199"/>
      <c r="D811" s="200" t="s">
        <v>154</v>
      </c>
      <c r="E811" s="201" t="s">
        <v>1</v>
      </c>
      <c r="F811" s="202" t="s">
        <v>251</v>
      </c>
      <c r="G811" s="199"/>
      <c r="H811" s="203">
        <v>147</v>
      </c>
      <c r="I811" s="204"/>
      <c r="J811" s="199"/>
      <c r="K811" s="199"/>
      <c r="L811" s="205"/>
      <c r="M811" s="206"/>
      <c r="N811" s="207"/>
      <c r="O811" s="207"/>
      <c r="P811" s="207"/>
      <c r="Q811" s="207"/>
      <c r="R811" s="207"/>
      <c r="S811" s="207"/>
      <c r="T811" s="208"/>
      <c r="AT811" s="209" t="s">
        <v>154</v>
      </c>
      <c r="AU811" s="209" t="s">
        <v>89</v>
      </c>
      <c r="AV811" s="13" t="s">
        <v>89</v>
      </c>
      <c r="AW811" s="13" t="s">
        <v>35</v>
      </c>
      <c r="AX811" s="13" t="s">
        <v>79</v>
      </c>
      <c r="AY811" s="209" t="s">
        <v>145</v>
      </c>
    </row>
    <row r="812" spans="1:65" s="13" customFormat="1">
      <c r="B812" s="198"/>
      <c r="C812" s="199"/>
      <c r="D812" s="200" t="s">
        <v>154</v>
      </c>
      <c r="E812" s="201" t="s">
        <v>1</v>
      </c>
      <c r="F812" s="202" t="s">
        <v>252</v>
      </c>
      <c r="G812" s="199"/>
      <c r="H812" s="203">
        <v>-22.68</v>
      </c>
      <c r="I812" s="204"/>
      <c r="J812" s="199"/>
      <c r="K812" s="199"/>
      <c r="L812" s="205"/>
      <c r="M812" s="206"/>
      <c r="N812" s="207"/>
      <c r="O812" s="207"/>
      <c r="P812" s="207"/>
      <c r="Q812" s="207"/>
      <c r="R812" s="207"/>
      <c r="S812" s="207"/>
      <c r="T812" s="208"/>
      <c r="AT812" s="209" t="s">
        <v>154</v>
      </c>
      <c r="AU812" s="209" t="s">
        <v>89</v>
      </c>
      <c r="AV812" s="13" t="s">
        <v>89</v>
      </c>
      <c r="AW812" s="13" t="s">
        <v>35</v>
      </c>
      <c r="AX812" s="13" t="s">
        <v>79</v>
      </c>
      <c r="AY812" s="209" t="s">
        <v>145</v>
      </c>
    </row>
    <row r="813" spans="1:65" s="13" customFormat="1">
      <c r="B813" s="198"/>
      <c r="C813" s="199"/>
      <c r="D813" s="200" t="s">
        <v>154</v>
      </c>
      <c r="E813" s="201" t="s">
        <v>1</v>
      </c>
      <c r="F813" s="202" t="s">
        <v>253</v>
      </c>
      <c r="G813" s="199"/>
      <c r="H813" s="203">
        <v>-2.16</v>
      </c>
      <c r="I813" s="204"/>
      <c r="J813" s="199"/>
      <c r="K813" s="199"/>
      <c r="L813" s="205"/>
      <c r="M813" s="206"/>
      <c r="N813" s="207"/>
      <c r="O813" s="207"/>
      <c r="P813" s="207"/>
      <c r="Q813" s="207"/>
      <c r="R813" s="207"/>
      <c r="S813" s="207"/>
      <c r="T813" s="208"/>
      <c r="AT813" s="209" t="s">
        <v>154</v>
      </c>
      <c r="AU813" s="209" t="s">
        <v>89</v>
      </c>
      <c r="AV813" s="13" t="s">
        <v>89</v>
      </c>
      <c r="AW813" s="13" t="s">
        <v>35</v>
      </c>
      <c r="AX813" s="13" t="s">
        <v>79</v>
      </c>
      <c r="AY813" s="209" t="s">
        <v>145</v>
      </c>
    </row>
    <row r="814" spans="1:65" s="15" customFormat="1">
      <c r="B814" s="221"/>
      <c r="C814" s="222"/>
      <c r="D814" s="200" t="s">
        <v>154</v>
      </c>
      <c r="E814" s="223" t="s">
        <v>1</v>
      </c>
      <c r="F814" s="224" t="s">
        <v>243</v>
      </c>
      <c r="G814" s="222"/>
      <c r="H814" s="223" t="s">
        <v>1</v>
      </c>
      <c r="I814" s="225"/>
      <c r="J814" s="222"/>
      <c r="K814" s="222"/>
      <c r="L814" s="226"/>
      <c r="M814" s="227"/>
      <c r="N814" s="228"/>
      <c r="O814" s="228"/>
      <c r="P814" s="228"/>
      <c r="Q814" s="228"/>
      <c r="R814" s="228"/>
      <c r="S814" s="228"/>
      <c r="T814" s="229"/>
      <c r="AT814" s="230" t="s">
        <v>154</v>
      </c>
      <c r="AU814" s="230" t="s">
        <v>89</v>
      </c>
      <c r="AV814" s="15" t="s">
        <v>87</v>
      </c>
      <c r="AW814" s="15" t="s">
        <v>35</v>
      </c>
      <c r="AX814" s="15" t="s">
        <v>79</v>
      </c>
      <c r="AY814" s="230" t="s">
        <v>145</v>
      </c>
    </row>
    <row r="815" spans="1:65" s="13" customFormat="1">
      <c r="B815" s="198"/>
      <c r="C815" s="199"/>
      <c r="D815" s="200" t="s">
        <v>154</v>
      </c>
      <c r="E815" s="201" t="s">
        <v>1</v>
      </c>
      <c r="F815" s="202" t="s">
        <v>254</v>
      </c>
      <c r="G815" s="199"/>
      <c r="H815" s="203">
        <v>11.5</v>
      </c>
      <c r="I815" s="204"/>
      <c r="J815" s="199"/>
      <c r="K815" s="199"/>
      <c r="L815" s="205"/>
      <c r="M815" s="206"/>
      <c r="N815" s="207"/>
      <c r="O815" s="207"/>
      <c r="P815" s="207"/>
      <c r="Q815" s="207"/>
      <c r="R815" s="207"/>
      <c r="S815" s="207"/>
      <c r="T815" s="208"/>
      <c r="AT815" s="209" t="s">
        <v>154</v>
      </c>
      <c r="AU815" s="209" t="s">
        <v>89</v>
      </c>
      <c r="AV815" s="13" t="s">
        <v>89</v>
      </c>
      <c r="AW815" s="13" t="s">
        <v>35</v>
      </c>
      <c r="AX815" s="13" t="s">
        <v>79</v>
      </c>
      <c r="AY815" s="209" t="s">
        <v>145</v>
      </c>
    </row>
    <row r="816" spans="1:65" s="15" customFormat="1">
      <c r="B816" s="221"/>
      <c r="C816" s="222"/>
      <c r="D816" s="200" t="s">
        <v>154</v>
      </c>
      <c r="E816" s="223" t="s">
        <v>1</v>
      </c>
      <c r="F816" s="224" t="s">
        <v>245</v>
      </c>
      <c r="G816" s="222"/>
      <c r="H816" s="223" t="s">
        <v>1</v>
      </c>
      <c r="I816" s="225"/>
      <c r="J816" s="222"/>
      <c r="K816" s="222"/>
      <c r="L816" s="226"/>
      <c r="M816" s="227"/>
      <c r="N816" s="228"/>
      <c r="O816" s="228"/>
      <c r="P816" s="228"/>
      <c r="Q816" s="228"/>
      <c r="R816" s="228"/>
      <c r="S816" s="228"/>
      <c r="T816" s="229"/>
      <c r="AT816" s="230" t="s">
        <v>154</v>
      </c>
      <c r="AU816" s="230" t="s">
        <v>89</v>
      </c>
      <c r="AV816" s="15" t="s">
        <v>87</v>
      </c>
      <c r="AW816" s="15" t="s">
        <v>35</v>
      </c>
      <c r="AX816" s="15" t="s">
        <v>79</v>
      </c>
      <c r="AY816" s="230" t="s">
        <v>145</v>
      </c>
    </row>
    <row r="817" spans="1:65" s="13" customFormat="1">
      <c r="B817" s="198"/>
      <c r="C817" s="199"/>
      <c r="D817" s="200" t="s">
        <v>154</v>
      </c>
      <c r="E817" s="201" t="s">
        <v>1</v>
      </c>
      <c r="F817" s="202" t="s">
        <v>255</v>
      </c>
      <c r="G817" s="199"/>
      <c r="H817" s="203">
        <v>48</v>
      </c>
      <c r="I817" s="204"/>
      <c r="J817" s="199"/>
      <c r="K817" s="199"/>
      <c r="L817" s="205"/>
      <c r="M817" s="206"/>
      <c r="N817" s="207"/>
      <c r="O817" s="207"/>
      <c r="P817" s="207"/>
      <c r="Q817" s="207"/>
      <c r="R817" s="207"/>
      <c r="S817" s="207"/>
      <c r="T817" s="208"/>
      <c r="AT817" s="209" t="s">
        <v>154</v>
      </c>
      <c r="AU817" s="209" t="s">
        <v>89</v>
      </c>
      <c r="AV817" s="13" t="s">
        <v>89</v>
      </c>
      <c r="AW817" s="13" t="s">
        <v>35</v>
      </c>
      <c r="AX817" s="13" t="s">
        <v>79</v>
      </c>
      <c r="AY817" s="209" t="s">
        <v>145</v>
      </c>
    </row>
    <row r="818" spans="1:65" s="15" customFormat="1">
      <c r="B818" s="221"/>
      <c r="C818" s="222"/>
      <c r="D818" s="200" t="s">
        <v>154</v>
      </c>
      <c r="E818" s="223" t="s">
        <v>1</v>
      </c>
      <c r="F818" s="224" t="s">
        <v>243</v>
      </c>
      <c r="G818" s="222"/>
      <c r="H818" s="223" t="s">
        <v>1</v>
      </c>
      <c r="I818" s="225"/>
      <c r="J818" s="222"/>
      <c r="K818" s="222"/>
      <c r="L818" s="226"/>
      <c r="M818" s="227"/>
      <c r="N818" s="228"/>
      <c r="O818" s="228"/>
      <c r="P818" s="228"/>
      <c r="Q818" s="228"/>
      <c r="R818" s="228"/>
      <c r="S818" s="228"/>
      <c r="T818" s="229"/>
      <c r="AT818" s="230" t="s">
        <v>154</v>
      </c>
      <c r="AU818" s="230" t="s">
        <v>89</v>
      </c>
      <c r="AV818" s="15" t="s">
        <v>87</v>
      </c>
      <c r="AW818" s="15" t="s">
        <v>35</v>
      </c>
      <c r="AX818" s="15" t="s">
        <v>79</v>
      </c>
      <c r="AY818" s="230" t="s">
        <v>145</v>
      </c>
    </row>
    <row r="819" spans="1:65" s="13" customFormat="1">
      <c r="B819" s="198"/>
      <c r="C819" s="199"/>
      <c r="D819" s="200" t="s">
        <v>154</v>
      </c>
      <c r="E819" s="201" t="s">
        <v>1</v>
      </c>
      <c r="F819" s="202" t="s">
        <v>256</v>
      </c>
      <c r="G819" s="199"/>
      <c r="H819" s="203">
        <v>4</v>
      </c>
      <c r="I819" s="204"/>
      <c r="J819" s="199"/>
      <c r="K819" s="199"/>
      <c r="L819" s="205"/>
      <c r="M819" s="206"/>
      <c r="N819" s="207"/>
      <c r="O819" s="207"/>
      <c r="P819" s="207"/>
      <c r="Q819" s="207"/>
      <c r="R819" s="207"/>
      <c r="S819" s="207"/>
      <c r="T819" s="208"/>
      <c r="AT819" s="209" t="s">
        <v>154</v>
      </c>
      <c r="AU819" s="209" t="s">
        <v>89</v>
      </c>
      <c r="AV819" s="13" t="s">
        <v>89</v>
      </c>
      <c r="AW819" s="13" t="s">
        <v>35</v>
      </c>
      <c r="AX819" s="13" t="s">
        <v>79</v>
      </c>
      <c r="AY819" s="209" t="s">
        <v>145</v>
      </c>
    </row>
    <row r="820" spans="1:65" s="14" customFormat="1">
      <c r="B820" s="210"/>
      <c r="C820" s="211"/>
      <c r="D820" s="200" t="s">
        <v>154</v>
      </c>
      <c r="E820" s="212" t="s">
        <v>1</v>
      </c>
      <c r="F820" s="213" t="s">
        <v>156</v>
      </c>
      <c r="G820" s="211"/>
      <c r="H820" s="214">
        <v>382.642</v>
      </c>
      <c r="I820" s="215"/>
      <c r="J820" s="211"/>
      <c r="K820" s="211"/>
      <c r="L820" s="216"/>
      <c r="M820" s="217"/>
      <c r="N820" s="218"/>
      <c r="O820" s="218"/>
      <c r="P820" s="218"/>
      <c r="Q820" s="218"/>
      <c r="R820" s="218"/>
      <c r="S820" s="218"/>
      <c r="T820" s="219"/>
      <c r="AT820" s="220" t="s">
        <v>154</v>
      </c>
      <c r="AU820" s="220" t="s">
        <v>89</v>
      </c>
      <c r="AV820" s="14" t="s">
        <v>152</v>
      </c>
      <c r="AW820" s="14" t="s">
        <v>35</v>
      </c>
      <c r="AX820" s="14" t="s">
        <v>87</v>
      </c>
      <c r="AY820" s="220" t="s">
        <v>145</v>
      </c>
    </row>
    <row r="821" spans="1:65" s="2" customFormat="1" ht="37.9" customHeight="1">
      <c r="A821" s="33"/>
      <c r="B821" s="34"/>
      <c r="C821" s="185" t="s">
        <v>545</v>
      </c>
      <c r="D821" s="185" t="s">
        <v>147</v>
      </c>
      <c r="E821" s="186" t="s">
        <v>546</v>
      </c>
      <c r="F821" s="187" t="s">
        <v>547</v>
      </c>
      <c r="G821" s="188" t="s">
        <v>150</v>
      </c>
      <c r="H821" s="189">
        <v>23.9</v>
      </c>
      <c r="I821" s="190"/>
      <c r="J821" s="191">
        <f>ROUND(I821*H821,2)</f>
        <v>0</v>
      </c>
      <c r="K821" s="187" t="s">
        <v>151</v>
      </c>
      <c r="L821" s="38"/>
      <c r="M821" s="192" t="s">
        <v>1</v>
      </c>
      <c r="N821" s="193" t="s">
        <v>44</v>
      </c>
      <c r="O821" s="70"/>
      <c r="P821" s="194">
        <f>O821*H821</f>
        <v>0</v>
      </c>
      <c r="Q821" s="194">
        <v>0</v>
      </c>
      <c r="R821" s="194">
        <f>Q821*H821</f>
        <v>0</v>
      </c>
      <c r="S821" s="194">
        <v>8.8999999999999996E-2</v>
      </c>
      <c r="T821" s="195">
        <f>S821*H821</f>
        <v>2.1271</v>
      </c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R821" s="196" t="s">
        <v>152</v>
      </c>
      <c r="AT821" s="196" t="s">
        <v>147</v>
      </c>
      <c r="AU821" s="196" t="s">
        <v>89</v>
      </c>
      <c r="AY821" s="17" t="s">
        <v>145</v>
      </c>
      <c r="BE821" s="197">
        <f>IF(N821="základní",J821,0)</f>
        <v>0</v>
      </c>
      <c r="BF821" s="197">
        <f>IF(N821="snížená",J821,0)</f>
        <v>0</v>
      </c>
      <c r="BG821" s="197">
        <f>IF(N821="zákl. přenesená",J821,0)</f>
        <v>0</v>
      </c>
      <c r="BH821" s="197">
        <f>IF(N821="sníž. přenesená",J821,0)</f>
        <v>0</v>
      </c>
      <c r="BI821" s="197">
        <f>IF(N821="nulová",J821,0)</f>
        <v>0</v>
      </c>
      <c r="BJ821" s="17" t="s">
        <v>87</v>
      </c>
      <c r="BK821" s="197">
        <f>ROUND(I821*H821,2)</f>
        <v>0</v>
      </c>
      <c r="BL821" s="17" t="s">
        <v>152</v>
      </c>
      <c r="BM821" s="196" t="s">
        <v>548</v>
      </c>
    </row>
    <row r="822" spans="1:65" s="15" customFormat="1">
      <c r="B822" s="221"/>
      <c r="C822" s="222"/>
      <c r="D822" s="200" t="s">
        <v>154</v>
      </c>
      <c r="E822" s="223" t="s">
        <v>1</v>
      </c>
      <c r="F822" s="224" t="s">
        <v>234</v>
      </c>
      <c r="G822" s="222"/>
      <c r="H822" s="223" t="s">
        <v>1</v>
      </c>
      <c r="I822" s="225"/>
      <c r="J822" s="222"/>
      <c r="K822" s="222"/>
      <c r="L822" s="226"/>
      <c r="M822" s="227"/>
      <c r="N822" s="228"/>
      <c r="O822" s="228"/>
      <c r="P822" s="228"/>
      <c r="Q822" s="228"/>
      <c r="R822" s="228"/>
      <c r="S822" s="228"/>
      <c r="T822" s="229"/>
      <c r="AT822" s="230" t="s">
        <v>154</v>
      </c>
      <c r="AU822" s="230" t="s">
        <v>89</v>
      </c>
      <c r="AV822" s="15" t="s">
        <v>87</v>
      </c>
      <c r="AW822" s="15" t="s">
        <v>35</v>
      </c>
      <c r="AX822" s="15" t="s">
        <v>79</v>
      </c>
      <c r="AY822" s="230" t="s">
        <v>145</v>
      </c>
    </row>
    <row r="823" spans="1:65" s="15" customFormat="1">
      <c r="B823" s="221"/>
      <c r="C823" s="222"/>
      <c r="D823" s="200" t="s">
        <v>154</v>
      </c>
      <c r="E823" s="223" t="s">
        <v>1</v>
      </c>
      <c r="F823" s="224" t="s">
        <v>267</v>
      </c>
      <c r="G823" s="222"/>
      <c r="H823" s="223" t="s">
        <v>1</v>
      </c>
      <c r="I823" s="225"/>
      <c r="J823" s="222"/>
      <c r="K823" s="222"/>
      <c r="L823" s="226"/>
      <c r="M823" s="227"/>
      <c r="N823" s="228"/>
      <c r="O823" s="228"/>
      <c r="P823" s="228"/>
      <c r="Q823" s="228"/>
      <c r="R823" s="228"/>
      <c r="S823" s="228"/>
      <c r="T823" s="229"/>
      <c r="AT823" s="230" t="s">
        <v>154</v>
      </c>
      <c r="AU823" s="230" t="s">
        <v>89</v>
      </c>
      <c r="AV823" s="15" t="s">
        <v>87</v>
      </c>
      <c r="AW823" s="15" t="s">
        <v>35</v>
      </c>
      <c r="AX823" s="15" t="s">
        <v>79</v>
      </c>
      <c r="AY823" s="230" t="s">
        <v>145</v>
      </c>
    </row>
    <row r="824" spans="1:65" s="13" customFormat="1">
      <c r="B824" s="198"/>
      <c r="C824" s="199"/>
      <c r="D824" s="200" t="s">
        <v>154</v>
      </c>
      <c r="E824" s="201" t="s">
        <v>1</v>
      </c>
      <c r="F824" s="202" t="s">
        <v>236</v>
      </c>
      <c r="G824" s="199"/>
      <c r="H824" s="203">
        <v>15</v>
      </c>
      <c r="I824" s="204"/>
      <c r="J824" s="199"/>
      <c r="K824" s="199"/>
      <c r="L824" s="205"/>
      <c r="M824" s="206"/>
      <c r="N824" s="207"/>
      <c r="O824" s="207"/>
      <c r="P824" s="207"/>
      <c r="Q824" s="207"/>
      <c r="R824" s="207"/>
      <c r="S824" s="207"/>
      <c r="T824" s="208"/>
      <c r="AT824" s="209" t="s">
        <v>154</v>
      </c>
      <c r="AU824" s="209" t="s">
        <v>89</v>
      </c>
      <c r="AV824" s="13" t="s">
        <v>89</v>
      </c>
      <c r="AW824" s="13" t="s">
        <v>35</v>
      </c>
      <c r="AX824" s="13" t="s">
        <v>79</v>
      </c>
      <c r="AY824" s="209" t="s">
        <v>145</v>
      </c>
    </row>
    <row r="825" spans="1:65" s="13" customFormat="1">
      <c r="B825" s="198"/>
      <c r="C825" s="199"/>
      <c r="D825" s="200" t="s">
        <v>154</v>
      </c>
      <c r="E825" s="201" t="s">
        <v>1</v>
      </c>
      <c r="F825" s="202" t="s">
        <v>237</v>
      </c>
      <c r="G825" s="199"/>
      <c r="H825" s="203">
        <v>-1.6</v>
      </c>
      <c r="I825" s="204"/>
      <c r="J825" s="199"/>
      <c r="K825" s="199"/>
      <c r="L825" s="205"/>
      <c r="M825" s="206"/>
      <c r="N825" s="207"/>
      <c r="O825" s="207"/>
      <c r="P825" s="207"/>
      <c r="Q825" s="207"/>
      <c r="R825" s="207"/>
      <c r="S825" s="207"/>
      <c r="T825" s="208"/>
      <c r="AT825" s="209" t="s">
        <v>154</v>
      </c>
      <c r="AU825" s="209" t="s">
        <v>89</v>
      </c>
      <c r="AV825" s="13" t="s">
        <v>89</v>
      </c>
      <c r="AW825" s="13" t="s">
        <v>35</v>
      </c>
      <c r="AX825" s="13" t="s">
        <v>79</v>
      </c>
      <c r="AY825" s="209" t="s">
        <v>145</v>
      </c>
    </row>
    <row r="826" spans="1:65" s="13" customFormat="1">
      <c r="B826" s="198"/>
      <c r="C826" s="199"/>
      <c r="D826" s="200" t="s">
        <v>154</v>
      </c>
      <c r="E826" s="201" t="s">
        <v>1</v>
      </c>
      <c r="F826" s="202" t="s">
        <v>238</v>
      </c>
      <c r="G826" s="199"/>
      <c r="H826" s="203">
        <v>10.5</v>
      </c>
      <c r="I826" s="204"/>
      <c r="J826" s="199"/>
      <c r="K826" s="199"/>
      <c r="L826" s="205"/>
      <c r="M826" s="206"/>
      <c r="N826" s="207"/>
      <c r="O826" s="207"/>
      <c r="P826" s="207"/>
      <c r="Q826" s="207"/>
      <c r="R826" s="207"/>
      <c r="S826" s="207"/>
      <c r="T826" s="208"/>
      <c r="AT826" s="209" t="s">
        <v>154</v>
      </c>
      <c r="AU826" s="209" t="s">
        <v>89</v>
      </c>
      <c r="AV826" s="13" t="s">
        <v>89</v>
      </c>
      <c r="AW826" s="13" t="s">
        <v>35</v>
      </c>
      <c r="AX826" s="13" t="s">
        <v>79</v>
      </c>
      <c r="AY826" s="209" t="s">
        <v>145</v>
      </c>
    </row>
    <row r="827" spans="1:65" s="14" customFormat="1">
      <c r="B827" s="210"/>
      <c r="C827" s="211"/>
      <c r="D827" s="200" t="s">
        <v>154</v>
      </c>
      <c r="E827" s="212" t="s">
        <v>1</v>
      </c>
      <c r="F827" s="213" t="s">
        <v>156</v>
      </c>
      <c r="G827" s="211"/>
      <c r="H827" s="214">
        <v>23.9</v>
      </c>
      <c r="I827" s="215"/>
      <c r="J827" s="211"/>
      <c r="K827" s="211"/>
      <c r="L827" s="216"/>
      <c r="M827" s="217"/>
      <c r="N827" s="218"/>
      <c r="O827" s="218"/>
      <c r="P827" s="218"/>
      <c r="Q827" s="218"/>
      <c r="R827" s="218"/>
      <c r="S827" s="218"/>
      <c r="T827" s="219"/>
      <c r="AT827" s="220" t="s">
        <v>154</v>
      </c>
      <c r="AU827" s="220" t="s">
        <v>89</v>
      </c>
      <c r="AV827" s="14" t="s">
        <v>152</v>
      </c>
      <c r="AW827" s="14" t="s">
        <v>35</v>
      </c>
      <c r="AX827" s="14" t="s">
        <v>87</v>
      </c>
      <c r="AY827" s="220" t="s">
        <v>145</v>
      </c>
    </row>
    <row r="828" spans="1:65" s="2" customFormat="1" ht="66.75" customHeight="1">
      <c r="A828" s="33"/>
      <c r="B828" s="34"/>
      <c r="C828" s="185" t="s">
        <v>549</v>
      </c>
      <c r="D828" s="185" t="s">
        <v>147</v>
      </c>
      <c r="E828" s="186" t="s">
        <v>550</v>
      </c>
      <c r="F828" s="187" t="s">
        <v>551</v>
      </c>
      <c r="G828" s="188" t="s">
        <v>150</v>
      </c>
      <c r="H828" s="189">
        <v>9</v>
      </c>
      <c r="I828" s="190"/>
      <c r="J828" s="191">
        <f>ROUND(I828*H828,2)</f>
        <v>0</v>
      </c>
      <c r="K828" s="187" t="s">
        <v>151</v>
      </c>
      <c r="L828" s="38"/>
      <c r="M828" s="192" t="s">
        <v>1</v>
      </c>
      <c r="N828" s="193" t="s">
        <v>44</v>
      </c>
      <c r="O828" s="70"/>
      <c r="P828" s="194">
        <f>O828*H828</f>
        <v>0</v>
      </c>
      <c r="Q828" s="194">
        <v>0</v>
      </c>
      <c r="R828" s="194">
        <f>Q828*H828</f>
        <v>0</v>
      </c>
      <c r="S828" s="194">
        <v>0</v>
      </c>
      <c r="T828" s="195">
        <f>S828*H828</f>
        <v>0</v>
      </c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R828" s="196" t="s">
        <v>152</v>
      </c>
      <c r="AT828" s="196" t="s">
        <v>147</v>
      </c>
      <c r="AU828" s="196" t="s">
        <v>89</v>
      </c>
      <c r="AY828" s="17" t="s">
        <v>145</v>
      </c>
      <c r="BE828" s="197">
        <f>IF(N828="základní",J828,0)</f>
        <v>0</v>
      </c>
      <c r="BF828" s="197">
        <f>IF(N828="snížená",J828,0)</f>
        <v>0</v>
      </c>
      <c r="BG828" s="197">
        <f>IF(N828="zákl. přenesená",J828,0)</f>
        <v>0</v>
      </c>
      <c r="BH828" s="197">
        <f>IF(N828="sníž. přenesená",J828,0)</f>
        <v>0</v>
      </c>
      <c r="BI828" s="197">
        <f>IF(N828="nulová",J828,0)</f>
        <v>0</v>
      </c>
      <c r="BJ828" s="17" t="s">
        <v>87</v>
      </c>
      <c r="BK828" s="197">
        <f>ROUND(I828*H828,2)</f>
        <v>0</v>
      </c>
      <c r="BL828" s="17" t="s">
        <v>152</v>
      </c>
      <c r="BM828" s="196" t="s">
        <v>552</v>
      </c>
    </row>
    <row r="829" spans="1:65" s="13" customFormat="1">
      <c r="B829" s="198"/>
      <c r="C829" s="199"/>
      <c r="D829" s="200" t="s">
        <v>154</v>
      </c>
      <c r="E829" s="201" t="s">
        <v>1</v>
      </c>
      <c r="F829" s="202" t="s">
        <v>155</v>
      </c>
      <c r="G829" s="199"/>
      <c r="H829" s="203">
        <v>9</v>
      </c>
      <c r="I829" s="204"/>
      <c r="J829" s="199"/>
      <c r="K829" s="199"/>
      <c r="L829" s="205"/>
      <c r="M829" s="206"/>
      <c r="N829" s="207"/>
      <c r="O829" s="207"/>
      <c r="P829" s="207"/>
      <c r="Q829" s="207"/>
      <c r="R829" s="207"/>
      <c r="S829" s="207"/>
      <c r="T829" s="208"/>
      <c r="AT829" s="209" t="s">
        <v>154</v>
      </c>
      <c r="AU829" s="209" t="s">
        <v>89</v>
      </c>
      <c r="AV829" s="13" t="s">
        <v>89</v>
      </c>
      <c r="AW829" s="13" t="s">
        <v>35</v>
      </c>
      <c r="AX829" s="13" t="s">
        <v>79</v>
      </c>
      <c r="AY829" s="209" t="s">
        <v>145</v>
      </c>
    </row>
    <row r="830" spans="1:65" s="14" customFormat="1">
      <c r="B830" s="210"/>
      <c r="C830" s="211"/>
      <c r="D830" s="200" t="s">
        <v>154</v>
      </c>
      <c r="E830" s="212" t="s">
        <v>1</v>
      </c>
      <c r="F830" s="213" t="s">
        <v>156</v>
      </c>
      <c r="G830" s="211"/>
      <c r="H830" s="214">
        <v>9</v>
      </c>
      <c r="I830" s="215"/>
      <c r="J830" s="211"/>
      <c r="K830" s="211"/>
      <c r="L830" s="216"/>
      <c r="M830" s="217"/>
      <c r="N830" s="218"/>
      <c r="O830" s="218"/>
      <c r="P830" s="218"/>
      <c r="Q830" s="218"/>
      <c r="R830" s="218"/>
      <c r="S830" s="218"/>
      <c r="T830" s="219"/>
      <c r="AT830" s="220" t="s">
        <v>154</v>
      </c>
      <c r="AU830" s="220" t="s">
        <v>89</v>
      </c>
      <c r="AV830" s="14" t="s">
        <v>152</v>
      </c>
      <c r="AW830" s="14" t="s">
        <v>35</v>
      </c>
      <c r="AX830" s="14" t="s">
        <v>87</v>
      </c>
      <c r="AY830" s="220" t="s">
        <v>145</v>
      </c>
    </row>
    <row r="831" spans="1:65" s="2" customFormat="1" ht="24.2" customHeight="1">
      <c r="A831" s="33"/>
      <c r="B831" s="34"/>
      <c r="C831" s="185" t="s">
        <v>553</v>
      </c>
      <c r="D831" s="185" t="s">
        <v>147</v>
      </c>
      <c r="E831" s="186" t="s">
        <v>554</v>
      </c>
      <c r="F831" s="187" t="s">
        <v>555</v>
      </c>
      <c r="G831" s="188" t="s">
        <v>150</v>
      </c>
      <c r="H831" s="189">
        <v>1375</v>
      </c>
      <c r="I831" s="190"/>
      <c r="J831" s="191">
        <f>ROUND(I831*H831,2)</f>
        <v>0</v>
      </c>
      <c r="K831" s="187" t="s">
        <v>151</v>
      </c>
      <c r="L831" s="38"/>
      <c r="M831" s="192" t="s">
        <v>1</v>
      </c>
      <c r="N831" s="193" t="s">
        <v>44</v>
      </c>
      <c r="O831" s="70"/>
      <c r="P831" s="194">
        <f>O831*H831</f>
        <v>0</v>
      </c>
      <c r="Q831" s="194">
        <v>0</v>
      </c>
      <c r="R831" s="194">
        <f>Q831*H831</f>
        <v>0</v>
      </c>
      <c r="S831" s="194">
        <v>0</v>
      </c>
      <c r="T831" s="195">
        <f>S831*H831</f>
        <v>0</v>
      </c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R831" s="196" t="s">
        <v>152</v>
      </c>
      <c r="AT831" s="196" t="s">
        <v>147</v>
      </c>
      <c r="AU831" s="196" t="s">
        <v>89</v>
      </c>
      <c r="AY831" s="17" t="s">
        <v>145</v>
      </c>
      <c r="BE831" s="197">
        <f>IF(N831="základní",J831,0)</f>
        <v>0</v>
      </c>
      <c r="BF831" s="197">
        <f>IF(N831="snížená",J831,0)</f>
        <v>0</v>
      </c>
      <c r="BG831" s="197">
        <f>IF(N831="zákl. přenesená",J831,0)</f>
        <v>0</v>
      </c>
      <c r="BH831" s="197">
        <f>IF(N831="sníž. přenesená",J831,0)</f>
        <v>0</v>
      </c>
      <c r="BI831" s="197">
        <f>IF(N831="nulová",J831,0)</f>
        <v>0</v>
      </c>
      <c r="BJ831" s="17" t="s">
        <v>87</v>
      </c>
      <c r="BK831" s="197">
        <f>ROUND(I831*H831,2)</f>
        <v>0</v>
      </c>
      <c r="BL831" s="17" t="s">
        <v>152</v>
      </c>
      <c r="BM831" s="196" t="s">
        <v>556</v>
      </c>
    </row>
    <row r="832" spans="1:65" s="13" customFormat="1">
      <c r="B832" s="198"/>
      <c r="C832" s="199"/>
      <c r="D832" s="200" t="s">
        <v>154</v>
      </c>
      <c r="E832" s="201" t="s">
        <v>1</v>
      </c>
      <c r="F832" s="202" t="s">
        <v>497</v>
      </c>
      <c r="G832" s="199"/>
      <c r="H832" s="203">
        <v>1375</v>
      </c>
      <c r="I832" s="204"/>
      <c r="J832" s="199"/>
      <c r="K832" s="199"/>
      <c r="L832" s="205"/>
      <c r="M832" s="206"/>
      <c r="N832" s="207"/>
      <c r="O832" s="207"/>
      <c r="P832" s="207"/>
      <c r="Q832" s="207"/>
      <c r="R832" s="207"/>
      <c r="S832" s="207"/>
      <c r="T832" s="208"/>
      <c r="AT832" s="209" t="s">
        <v>154</v>
      </c>
      <c r="AU832" s="209" t="s">
        <v>89</v>
      </c>
      <c r="AV832" s="13" t="s">
        <v>89</v>
      </c>
      <c r="AW832" s="13" t="s">
        <v>35</v>
      </c>
      <c r="AX832" s="13" t="s">
        <v>79</v>
      </c>
      <c r="AY832" s="209" t="s">
        <v>145</v>
      </c>
    </row>
    <row r="833" spans="1:65" s="14" customFormat="1">
      <c r="B833" s="210"/>
      <c r="C833" s="211"/>
      <c r="D833" s="200" t="s">
        <v>154</v>
      </c>
      <c r="E833" s="212" t="s">
        <v>1</v>
      </c>
      <c r="F833" s="213" t="s">
        <v>156</v>
      </c>
      <c r="G833" s="211"/>
      <c r="H833" s="214">
        <v>1375</v>
      </c>
      <c r="I833" s="215"/>
      <c r="J833" s="211"/>
      <c r="K833" s="211"/>
      <c r="L833" s="216"/>
      <c r="M833" s="217"/>
      <c r="N833" s="218"/>
      <c r="O833" s="218"/>
      <c r="P833" s="218"/>
      <c r="Q833" s="218"/>
      <c r="R833" s="218"/>
      <c r="S833" s="218"/>
      <c r="T833" s="219"/>
      <c r="AT833" s="220" t="s">
        <v>154</v>
      </c>
      <c r="AU833" s="220" t="s">
        <v>89</v>
      </c>
      <c r="AV833" s="14" t="s">
        <v>152</v>
      </c>
      <c r="AW833" s="14" t="s">
        <v>35</v>
      </c>
      <c r="AX833" s="14" t="s">
        <v>87</v>
      </c>
      <c r="AY833" s="220" t="s">
        <v>145</v>
      </c>
    </row>
    <row r="834" spans="1:65" s="12" customFormat="1" ht="22.9" customHeight="1">
      <c r="B834" s="169"/>
      <c r="C834" s="170"/>
      <c r="D834" s="171" t="s">
        <v>78</v>
      </c>
      <c r="E834" s="183" t="s">
        <v>557</v>
      </c>
      <c r="F834" s="183" t="s">
        <v>558</v>
      </c>
      <c r="G834" s="170"/>
      <c r="H834" s="170"/>
      <c r="I834" s="173"/>
      <c r="J834" s="184">
        <f>BK834</f>
        <v>0</v>
      </c>
      <c r="K834" s="170"/>
      <c r="L834" s="175"/>
      <c r="M834" s="176"/>
      <c r="N834" s="177"/>
      <c r="O834" s="177"/>
      <c r="P834" s="178">
        <f>SUM(P835:P840)</f>
        <v>0</v>
      </c>
      <c r="Q834" s="177"/>
      <c r="R834" s="178">
        <f>SUM(R835:R840)</f>
        <v>0</v>
      </c>
      <c r="S834" s="177"/>
      <c r="T834" s="179">
        <f>SUM(T835:T840)</f>
        <v>0</v>
      </c>
      <c r="AR834" s="180" t="s">
        <v>87</v>
      </c>
      <c r="AT834" s="181" t="s">
        <v>78</v>
      </c>
      <c r="AU834" s="181" t="s">
        <v>87</v>
      </c>
      <c r="AY834" s="180" t="s">
        <v>145</v>
      </c>
      <c r="BK834" s="182">
        <f>SUM(BK835:BK840)</f>
        <v>0</v>
      </c>
    </row>
    <row r="835" spans="1:65" s="2" customFormat="1" ht="37.9" customHeight="1">
      <c r="A835" s="33"/>
      <c r="B835" s="34"/>
      <c r="C835" s="185" t="s">
        <v>559</v>
      </c>
      <c r="D835" s="185" t="s">
        <v>147</v>
      </c>
      <c r="E835" s="186" t="s">
        <v>560</v>
      </c>
      <c r="F835" s="187" t="s">
        <v>561</v>
      </c>
      <c r="G835" s="188" t="s">
        <v>562</v>
      </c>
      <c r="H835" s="189">
        <v>32.704000000000001</v>
      </c>
      <c r="I835" s="190"/>
      <c r="J835" s="191">
        <f>ROUND(I835*H835,2)</f>
        <v>0</v>
      </c>
      <c r="K835" s="187" t="s">
        <v>151</v>
      </c>
      <c r="L835" s="38"/>
      <c r="M835" s="192" t="s">
        <v>1</v>
      </c>
      <c r="N835" s="193" t="s">
        <v>44</v>
      </c>
      <c r="O835" s="70"/>
      <c r="P835" s="194">
        <f>O835*H835</f>
        <v>0</v>
      </c>
      <c r="Q835" s="194">
        <v>0</v>
      </c>
      <c r="R835" s="194">
        <f>Q835*H835</f>
        <v>0</v>
      </c>
      <c r="S835" s="194">
        <v>0</v>
      </c>
      <c r="T835" s="195">
        <f>S835*H835</f>
        <v>0</v>
      </c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R835" s="196" t="s">
        <v>152</v>
      </c>
      <c r="AT835" s="196" t="s">
        <v>147</v>
      </c>
      <c r="AU835" s="196" t="s">
        <v>89</v>
      </c>
      <c r="AY835" s="17" t="s">
        <v>145</v>
      </c>
      <c r="BE835" s="197">
        <f>IF(N835="základní",J835,0)</f>
        <v>0</v>
      </c>
      <c r="BF835" s="197">
        <f>IF(N835="snížená",J835,0)</f>
        <v>0</v>
      </c>
      <c r="BG835" s="197">
        <f>IF(N835="zákl. přenesená",J835,0)</f>
        <v>0</v>
      </c>
      <c r="BH835" s="197">
        <f>IF(N835="sníž. přenesená",J835,0)</f>
        <v>0</v>
      </c>
      <c r="BI835" s="197">
        <f>IF(N835="nulová",J835,0)</f>
        <v>0</v>
      </c>
      <c r="BJ835" s="17" t="s">
        <v>87</v>
      </c>
      <c r="BK835" s="197">
        <f>ROUND(I835*H835,2)</f>
        <v>0</v>
      </c>
      <c r="BL835" s="17" t="s">
        <v>152</v>
      </c>
      <c r="BM835" s="196" t="s">
        <v>563</v>
      </c>
    </row>
    <row r="836" spans="1:65" s="2" customFormat="1" ht="33" customHeight="1">
      <c r="A836" s="33"/>
      <c r="B836" s="34"/>
      <c r="C836" s="185" t="s">
        <v>564</v>
      </c>
      <c r="D836" s="185" t="s">
        <v>147</v>
      </c>
      <c r="E836" s="186" t="s">
        <v>565</v>
      </c>
      <c r="F836" s="187" t="s">
        <v>566</v>
      </c>
      <c r="G836" s="188" t="s">
        <v>562</v>
      </c>
      <c r="H836" s="189">
        <v>32.704000000000001</v>
      </c>
      <c r="I836" s="190"/>
      <c r="J836" s="191">
        <f>ROUND(I836*H836,2)</f>
        <v>0</v>
      </c>
      <c r="K836" s="187" t="s">
        <v>151</v>
      </c>
      <c r="L836" s="38"/>
      <c r="M836" s="192" t="s">
        <v>1</v>
      </c>
      <c r="N836" s="193" t="s">
        <v>44</v>
      </c>
      <c r="O836" s="70"/>
      <c r="P836" s="194">
        <f>O836*H836</f>
        <v>0</v>
      </c>
      <c r="Q836" s="194">
        <v>0</v>
      </c>
      <c r="R836" s="194">
        <f>Q836*H836</f>
        <v>0</v>
      </c>
      <c r="S836" s="194">
        <v>0</v>
      </c>
      <c r="T836" s="195">
        <f>S836*H836</f>
        <v>0</v>
      </c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R836" s="196" t="s">
        <v>152</v>
      </c>
      <c r="AT836" s="196" t="s">
        <v>147</v>
      </c>
      <c r="AU836" s="196" t="s">
        <v>89</v>
      </c>
      <c r="AY836" s="17" t="s">
        <v>145</v>
      </c>
      <c r="BE836" s="197">
        <f>IF(N836="základní",J836,0)</f>
        <v>0</v>
      </c>
      <c r="BF836" s="197">
        <f>IF(N836="snížená",J836,0)</f>
        <v>0</v>
      </c>
      <c r="BG836" s="197">
        <f>IF(N836="zákl. přenesená",J836,0)</f>
        <v>0</v>
      </c>
      <c r="BH836" s="197">
        <f>IF(N836="sníž. přenesená",J836,0)</f>
        <v>0</v>
      </c>
      <c r="BI836" s="197">
        <f>IF(N836="nulová",J836,0)</f>
        <v>0</v>
      </c>
      <c r="BJ836" s="17" t="s">
        <v>87</v>
      </c>
      <c r="BK836" s="197">
        <f>ROUND(I836*H836,2)</f>
        <v>0</v>
      </c>
      <c r="BL836" s="17" t="s">
        <v>152</v>
      </c>
      <c r="BM836" s="196" t="s">
        <v>567</v>
      </c>
    </row>
    <row r="837" spans="1:65" s="2" customFormat="1" ht="44.25" customHeight="1">
      <c r="A837" s="33"/>
      <c r="B837" s="34"/>
      <c r="C837" s="185" t="s">
        <v>568</v>
      </c>
      <c r="D837" s="185" t="s">
        <v>147</v>
      </c>
      <c r="E837" s="186" t="s">
        <v>569</v>
      </c>
      <c r="F837" s="187" t="s">
        <v>570</v>
      </c>
      <c r="G837" s="188" t="s">
        <v>562</v>
      </c>
      <c r="H837" s="189">
        <v>273.39299999999997</v>
      </c>
      <c r="I837" s="190"/>
      <c r="J837" s="191">
        <f>ROUND(I837*H837,2)</f>
        <v>0</v>
      </c>
      <c r="K837" s="187" t="s">
        <v>151</v>
      </c>
      <c r="L837" s="38"/>
      <c r="M837" s="192" t="s">
        <v>1</v>
      </c>
      <c r="N837" s="193" t="s">
        <v>44</v>
      </c>
      <c r="O837" s="70"/>
      <c r="P837" s="194">
        <f>O837*H837</f>
        <v>0</v>
      </c>
      <c r="Q837" s="194">
        <v>0</v>
      </c>
      <c r="R837" s="194">
        <f>Q837*H837</f>
        <v>0</v>
      </c>
      <c r="S837" s="194">
        <v>0</v>
      </c>
      <c r="T837" s="195">
        <f>S837*H837</f>
        <v>0</v>
      </c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R837" s="196" t="s">
        <v>152</v>
      </c>
      <c r="AT837" s="196" t="s">
        <v>147</v>
      </c>
      <c r="AU837" s="196" t="s">
        <v>89</v>
      </c>
      <c r="AY837" s="17" t="s">
        <v>145</v>
      </c>
      <c r="BE837" s="197">
        <f>IF(N837="základní",J837,0)</f>
        <v>0</v>
      </c>
      <c r="BF837" s="197">
        <f>IF(N837="snížená",J837,0)</f>
        <v>0</v>
      </c>
      <c r="BG837" s="197">
        <f>IF(N837="zákl. přenesená",J837,0)</f>
        <v>0</v>
      </c>
      <c r="BH837" s="197">
        <f>IF(N837="sníž. přenesená",J837,0)</f>
        <v>0</v>
      </c>
      <c r="BI837" s="197">
        <f>IF(N837="nulová",J837,0)</f>
        <v>0</v>
      </c>
      <c r="BJ837" s="17" t="s">
        <v>87</v>
      </c>
      <c r="BK837" s="197">
        <f>ROUND(I837*H837,2)</f>
        <v>0</v>
      </c>
      <c r="BL837" s="17" t="s">
        <v>152</v>
      </c>
      <c r="BM837" s="196" t="s">
        <v>571</v>
      </c>
    </row>
    <row r="838" spans="1:65" s="13" customFormat="1">
      <c r="B838" s="198"/>
      <c r="C838" s="199"/>
      <c r="D838" s="200" t="s">
        <v>154</v>
      </c>
      <c r="E838" s="201" t="s">
        <v>1</v>
      </c>
      <c r="F838" s="202" t="s">
        <v>572</v>
      </c>
      <c r="G838" s="199"/>
      <c r="H838" s="203">
        <v>273.39299999999997</v>
      </c>
      <c r="I838" s="204"/>
      <c r="J838" s="199"/>
      <c r="K838" s="199"/>
      <c r="L838" s="205"/>
      <c r="M838" s="206"/>
      <c r="N838" s="207"/>
      <c r="O838" s="207"/>
      <c r="P838" s="207"/>
      <c r="Q838" s="207"/>
      <c r="R838" s="207"/>
      <c r="S838" s="207"/>
      <c r="T838" s="208"/>
      <c r="AT838" s="209" t="s">
        <v>154</v>
      </c>
      <c r="AU838" s="209" t="s">
        <v>89</v>
      </c>
      <c r="AV838" s="13" t="s">
        <v>89</v>
      </c>
      <c r="AW838" s="13" t="s">
        <v>35</v>
      </c>
      <c r="AX838" s="13" t="s">
        <v>79</v>
      </c>
      <c r="AY838" s="209" t="s">
        <v>145</v>
      </c>
    </row>
    <row r="839" spans="1:65" s="14" customFormat="1">
      <c r="B839" s="210"/>
      <c r="C839" s="211"/>
      <c r="D839" s="200" t="s">
        <v>154</v>
      </c>
      <c r="E839" s="212" t="s">
        <v>1</v>
      </c>
      <c r="F839" s="213" t="s">
        <v>156</v>
      </c>
      <c r="G839" s="211"/>
      <c r="H839" s="214">
        <v>273.39299999999997</v>
      </c>
      <c r="I839" s="215"/>
      <c r="J839" s="211"/>
      <c r="K839" s="211"/>
      <c r="L839" s="216"/>
      <c r="M839" s="217"/>
      <c r="N839" s="218"/>
      <c r="O839" s="218"/>
      <c r="P839" s="218"/>
      <c r="Q839" s="218"/>
      <c r="R839" s="218"/>
      <c r="S839" s="218"/>
      <c r="T839" s="219"/>
      <c r="AT839" s="220" t="s">
        <v>154</v>
      </c>
      <c r="AU839" s="220" t="s">
        <v>89</v>
      </c>
      <c r="AV839" s="14" t="s">
        <v>152</v>
      </c>
      <c r="AW839" s="14" t="s">
        <v>35</v>
      </c>
      <c r="AX839" s="14" t="s">
        <v>87</v>
      </c>
      <c r="AY839" s="220" t="s">
        <v>145</v>
      </c>
    </row>
    <row r="840" spans="1:65" s="2" customFormat="1" ht="44.25" customHeight="1">
      <c r="A840" s="33"/>
      <c r="B840" s="34"/>
      <c r="C840" s="185" t="s">
        <v>573</v>
      </c>
      <c r="D840" s="185" t="s">
        <v>147</v>
      </c>
      <c r="E840" s="186" t="s">
        <v>574</v>
      </c>
      <c r="F840" s="187" t="s">
        <v>575</v>
      </c>
      <c r="G840" s="188" t="s">
        <v>562</v>
      </c>
      <c r="H840" s="189">
        <v>32.704000000000001</v>
      </c>
      <c r="I840" s="190"/>
      <c r="J840" s="191">
        <f>ROUND(I840*H840,2)</f>
        <v>0</v>
      </c>
      <c r="K840" s="187" t="s">
        <v>151</v>
      </c>
      <c r="L840" s="38"/>
      <c r="M840" s="192" t="s">
        <v>1</v>
      </c>
      <c r="N840" s="193" t="s">
        <v>44</v>
      </c>
      <c r="O840" s="70"/>
      <c r="P840" s="194">
        <f>O840*H840</f>
        <v>0</v>
      </c>
      <c r="Q840" s="194">
        <v>0</v>
      </c>
      <c r="R840" s="194">
        <f>Q840*H840</f>
        <v>0</v>
      </c>
      <c r="S840" s="194">
        <v>0</v>
      </c>
      <c r="T840" s="195">
        <f>S840*H840</f>
        <v>0</v>
      </c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R840" s="196" t="s">
        <v>152</v>
      </c>
      <c r="AT840" s="196" t="s">
        <v>147</v>
      </c>
      <c r="AU840" s="196" t="s">
        <v>89</v>
      </c>
      <c r="AY840" s="17" t="s">
        <v>145</v>
      </c>
      <c r="BE840" s="197">
        <f>IF(N840="základní",J840,0)</f>
        <v>0</v>
      </c>
      <c r="BF840" s="197">
        <f>IF(N840="snížená",J840,0)</f>
        <v>0</v>
      </c>
      <c r="BG840" s="197">
        <f>IF(N840="zákl. přenesená",J840,0)</f>
        <v>0</v>
      </c>
      <c r="BH840" s="197">
        <f>IF(N840="sníž. přenesená",J840,0)</f>
        <v>0</v>
      </c>
      <c r="BI840" s="197">
        <f>IF(N840="nulová",J840,0)</f>
        <v>0</v>
      </c>
      <c r="BJ840" s="17" t="s">
        <v>87</v>
      </c>
      <c r="BK840" s="197">
        <f>ROUND(I840*H840,2)</f>
        <v>0</v>
      </c>
      <c r="BL840" s="17" t="s">
        <v>152</v>
      </c>
      <c r="BM840" s="196" t="s">
        <v>576</v>
      </c>
    </row>
    <row r="841" spans="1:65" s="12" customFormat="1" ht="22.9" customHeight="1">
      <c r="B841" s="169"/>
      <c r="C841" s="170"/>
      <c r="D841" s="171" t="s">
        <v>78</v>
      </c>
      <c r="E841" s="183" t="s">
        <v>577</v>
      </c>
      <c r="F841" s="183" t="s">
        <v>578</v>
      </c>
      <c r="G841" s="170"/>
      <c r="H841" s="170"/>
      <c r="I841" s="173"/>
      <c r="J841" s="184">
        <f>BK841</f>
        <v>0</v>
      </c>
      <c r="K841" s="170"/>
      <c r="L841" s="175"/>
      <c r="M841" s="176"/>
      <c r="N841" s="177"/>
      <c r="O841" s="177"/>
      <c r="P841" s="178">
        <f>P842</f>
        <v>0</v>
      </c>
      <c r="Q841" s="177"/>
      <c r="R841" s="178">
        <f>R842</f>
        <v>0</v>
      </c>
      <c r="S841" s="177"/>
      <c r="T841" s="179">
        <f>T842</f>
        <v>0</v>
      </c>
      <c r="AR841" s="180" t="s">
        <v>87</v>
      </c>
      <c r="AT841" s="181" t="s">
        <v>78</v>
      </c>
      <c r="AU841" s="181" t="s">
        <v>87</v>
      </c>
      <c r="AY841" s="180" t="s">
        <v>145</v>
      </c>
      <c r="BK841" s="182">
        <f>BK842</f>
        <v>0</v>
      </c>
    </row>
    <row r="842" spans="1:65" s="2" customFormat="1" ht="62.65" customHeight="1">
      <c r="A842" s="33"/>
      <c r="B842" s="34"/>
      <c r="C842" s="185" t="s">
        <v>579</v>
      </c>
      <c r="D842" s="185" t="s">
        <v>147</v>
      </c>
      <c r="E842" s="186" t="s">
        <v>580</v>
      </c>
      <c r="F842" s="187" t="s">
        <v>581</v>
      </c>
      <c r="G842" s="188" t="s">
        <v>562</v>
      </c>
      <c r="H842" s="189">
        <v>35.695</v>
      </c>
      <c r="I842" s="190"/>
      <c r="J842" s="191">
        <f>ROUND(I842*H842,2)</f>
        <v>0</v>
      </c>
      <c r="K842" s="187" t="s">
        <v>151</v>
      </c>
      <c r="L842" s="38"/>
      <c r="M842" s="192" t="s">
        <v>1</v>
      </c>
      <c r="N842" s="193" t="s">
        <v>44</v>
      </c>
      <c r="O842" s="70"/>
      <c r="P842" s="194">
        <f>O842*H842</f>
        <v>0</v>
      </c>
      <c r="Q842" s="194">
        <v>0</v>
      </c>
      <c r="R842" s="194">
        <f>Q842*H842</f>
        <v>0</v>
      </c>
      <c r="S842" s="194">
        <v>0</v>
      </c>
      <c r="T842" s="195">
        <f>S842*H842</f>
        <v>0</v>
      </c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R842" s="196" t="s">
        <v>152</v>
      </c>
      <c r="AT842" s="196" t="s">
        <v>147</v>
      </c>
      <c r="AU842" s="196" t="s">
        <v>89</v>
      </c>
      <c r="AY842" s="17" t="s">
        <v>145</v>
      </c>
      <c r="BE842" s="197">
        <f>IF(N842="základní",J842,0)</f>
        <v>0</v>
      </c>
      <c r="BF842" s="197">
        <f>IF(N842="snížená",J842,0)</f>
        <v>0</v>
      </c>
      <c r="BG842" s="197">
        <f>IF(N842="zákl. přenesená",J842,0)</f>
        <v>0</v>
      </c>
      <c r="BH842" s="197">
        <f>IF(N842="sníž. přenesená",J842,0)</f>
        <v>0</v>
      </c>
      <c r="BI842" s="197">
        <f>IF(N842="nulová",J842,0)</f>
        <v>0</v>
      </c>
      <c r="BJ842" s="17" t="s">
        <v>87</v>
      </c>
      <c r="BK842" s="197">
        <f>ROUND(I842*H842,2)</f>
        <v>0</v>
      </c>
      <c r="BL842" s="17" t="s">
        <v>152</v>
      </c>
      <c r="BM842" s="196" t="s">
        <v>582</v>
      </c>
    </row>
    <row r="843" spans="1:65" s="12" customFormat="1" ht="25.9" customHeight="1">
      <c r="B843" s="169"/>
      <c r="C843" s="170"/>
      <c r="D843" s="171" t="s">
        <v>78</v>
      </c>
      <c r="E843" s="172" t="s">
        <v>583</v>
      </c>
      <c r="F843" s="172" t="s">
        <v>584</v>
      </c>
      <c r="G843" s="170"/>
      <c r="H843" s="170"/>
      <c r="I843" s="173"/>
      <c r="J843" s="174">
        <f>BK843</f>
        <v>0</v>
      </c>
      <c r="K843" s="170"/>
      <c r="L843" s="175"/>
      <c r="M843" s="176"/>
      <c r="N843" s="177"/>
      <c r="O843" s="177"/>
      <c r="P843" s="178">
        <f>P844+P849+P910+P914+P924+P938+P948+P999+P1004+P1039+P1079+P1089+P1136</f>
        <v>0</v>
      </c>
      <c r="Q843" s="177"/>
      <c r="R843" s="178">
        <f>R844+R849+R910+R914+R924+R938+R948+R999+R1004+R1039+R1079+R1089+R1136</f>
        <v>13.571114129135998</v>
      </c>
      <c r="S843" s="177"/>
      <c r="T843" s="179">
        <f>T844+T849+T910+T914+T924+T938+T948+T999+T1004+T1039+T1079+T1089+T1136</f>
        <v>0.91023399999999999</v>
      </c>
      <c r="AR843" s="180" t="s">
        <v>89</v>
      </c>
      <c r="AT843" s="181" t="s">
        <v>78</v>
      </c>
      <c r="AU843" s="181" t="s">
        <v>79</v>
      </c>
      <c r="AY843" s="180" t="s">
        <v>145</v>
      </c>
      <c r="BK843" s="182">
        <f>BK844+BK849+BK910+BK914+BK924+BK938+BK948+BK999+BK1004+BK1039+BK1079+BK1089+BK1136</f>
        <v>0</v>
      </c>
    </row>
    <row r="844" spans="1:65" s="12" customFormat="1" ht="22.9" customHeight="1">
      <c r="B844" s="169"/>
      <c r="C844" s="170"/>
      <c r="D844" s="171" t="s">
        <v>78</v>
      </c>
      <c r="E844" s="183" t="s">
        <v>585</v>
      </c>
      <c r="F844" s="183" t="s">
        <v>586</v>
      </c>
      <c r="G844" s="170"/>
      <c r="H844" s="170"/>
      <c r="I844" s="173"/>
      <c r="J844" s="184">
        <f>BK844</f>
        <v>0</v>
      </c>
      <c r="K844" s="170"/>
      <c r="L844" s="175"/>
      <c r="M844" s="176"/>
      <c r="N844" s="177"/>
      <c r="O844" s="177"/>
      <c r="P844" s="178">
        <f>SUM(P845:P848)</f>
        <v>0</v>
      </c>
      <c r="Q844" s="177"/>
      <c r="R844" s="178">
        <f>SUM(R845:R848)</f>
        <v>0.14019000000000001</v>
      </c>
      <c r="S844" s="177"/>
      <c r="T844" s="179">
        <f>SUM(T845:T848)</f>
        <v>0</v>
      </c>
      <c r="AR844" s="180" t="s">
        <v>89</v>
      </c>
      <c r="AT844" s="181" t="s">
        <v>78</v>
      </c>
      <c r="AU844" s="181" t="s">
        <v>87</v>
      </c>
      <c r="AY844" s="180" t="s">
        <v>145</v>
      </c>
      <c r="BK844" s="182">
        <f>SUM(BK845:BK848)</f>
        <v>0</v>
      </c>
    </row>
    <row r="845" spans="1:65" s="2" customFormat="1" ht="55.5" customHeight="1">
      <c r="A845" s="33"/>
      <c r="B845" s="34"/>
      <c r="C845" s="185" t="s">
        <v>587</v>
      </c>
      <c r="D845" s="185" t="s">
        <v>147</v>
      </c>
      <c r="E845" s="186" t="s">
        <v>588</v>
      </c>
      <c r="F845" s="187" t="s">
        <v>589</v>
      </c>
      <c r="G845" s="188" t="s">
        <v>150</v>
      </c>
      <c r="H845" s="189">
        <v>2.5</v>
      </c>
      <c r="I845" s="190"/>
      <c r="J845" s="191">
        <f>ROUND(I845*H845,2)</f>
        <v>0</v>
      </c>
      <c r="K845" s="187" t="s">
        <v>151</v>
      </c>
      <c r="L845" s="38"/>
      <c r="M845" s="192" t="s">
        <v>1</v>
      </c>
      <c r="N845" s="193" t="s">
        <v>44</v>
      </c>
      <c r="O845" s="70"/>
      <c r="P845" s="194">
        <f>O845*H845</f>
        <v>0</v>
      </c>
      <c r="Q845" s="194">
        <v>5.6076000000000001E-2</v>
      </c>
      <c r="R845" s="194">
        <f>Q845*H845</f>
        <v>0.14019000000000001</v>
      </c>
      <c r="S845" s="194">
        <v>0</v>
      </c>
      <c r="T845" s="195">
        <f>S845*H845</f>
        <v>0</v>
      </c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R845" s="196" t="s">
        <v>289</v>
      </c>
      <c r="AT845" s="196" t="s">
        <v>147</v>
      </c>
      <c r="AU845" s="196" t="s">
        <v>89</v>
      </c>
      <c r="AY845" s="17" t="s">
        <v>145</v>
      </c>
      <c r="BE845" s="197">
        <f>IF(N845="základní",J845,0)</f>
        <v>0</v>
      </c>
      <c r="BF845" s="197">
        <f>IF(N845="snížená",J845,0)</f>
        <v>0</v>
      </c>
      <c r="BG845" s="197">
        <f>IF(N845="zákl. přenesená",J845,0)</f>
        <v>0</v>
      </c>
      <c r="BH845" s="197">
        <f>IF(N845="sníž. přenesená",J845,0)</f>
        <v>0</v>
      </c>
      <c r="BI845" s="197">
        <f>IF(N845="nulová",J845,0)</f>
        <v>0</v>
      </c>
      <c r="BJ845" s="17" t="s">
        <v>87</v>
      </c>
      <c r="BK845" s="197">
        <f>ROUND(I845*H845,2)</f>
        <v>0</v>
      </c>
      <c r="BL845" s="17" t="s">
        <v>289</v>
      </c>
      <c r="BM845" s="196" t="s">
        <v>590</v>
      </c>
    </row>
    <row r="846" spans="1:65" s="15" customFormat="1">
      <c r="B846" s="221"/>
      <c r="C846" s="222"/>
      <c r="D846" s="200" t="s">
        <v>154</v>
      </c>
      <c r="E846" s="223" t="s">
        <v>1</v>
      </c>
      <c r="F846" s="224" t="s">
        <v>591</v>
      </c>
      <c r="G846" s="222"/>
      <c r="H846" s="223" t="s">
        <v>1</v>
      </c>
      <c r="I846" s="225"/>
      <c r="J846" s="222"/>
      <c r="K846" s="222"/>
      <c r="L846" s="226"/>
      <c r="M846" s="227"/>
      <c r="N846" s="228"/>
      <c r="O846" s="228"/>
      <c r="P846" s="228"/>
      <c r="Q846" s="228"/>
      <c r="R846" s="228"/>
      <c r="S846" s="228"/>
      <c r="T846" s="229"/>
      <c r="AT846" s="230" t="s">
        <v>154</v>
      </c>
      <c r="AU846" s="230" t="s">
        <v>89</v>
      </c>
      <c r="AV846" s="15" t="s">
        <v>87</v>
      </c>
      <c r="AW846" s="15" t="s">
        <v>35</v>
      </c>
      <c r="AX846" s="15" t="s">
        <v>79</v>
      </c>
      <c r="AY846" s="230" t="s">
        <v>145</v>
      </c>
    </row>
    <row r="847" spans="1:65" s="13" customFormat="1">
      <c r="B847" s="198"/>
      <c r="C847" s="199"/>
      <c r="D847" s="200" t="s">
        <v>154</v>
      </c>
      <c r="E847" s="201" t="s">
        <v>1</v>
      </c>
      <c r="F847" s="202" t="s">
        <v>592</v>
      </c>
      <c r="G847" s="199"/>
      <c r="H847" s="203">
        <v>2.5</v>
      </c>
      <c r="I847" s="204"/>
      <c r="J847" s="199"/>
      <c r="K847" s="199"/>
      <c r="L847" s="205"/>
      <c r="M847" s="206"/>
      <c r="N847" s="207"/>
      <c r="O847" s="207"/>
      <c r="P847" s="207"/>
      <c r="Q847" s="207"/>
      <c r="R847" s="207"/>
      <c r="S847" s="207"/>
      <c r="T847" s="208"/>
      <c r="AT847" s="209" t="s">
        <v>154</v>
      </c>
      <c r="AU847" s="209" t="s">
        <v>89</v>
      </c>
      <c r="AV847" s="13" t="s">
        <v>89</v>
      </c>
      <c r="AW847" s="13" t="s">
        <v>35</v>
      </c>
      <c r="AX847" s="13" t="s">
        <v>79</v>
      </c>
      <c r="AY847" s="209" t="s">
        <v>145</v>
      </c>
    </row>
    <row r="848" spans="1:65" s="14" customFormat="1">
      <c r="B848" s="210"/>
      <c r="C848" s="211"/>
      <c r="D848" s="200" t="s">
        <v>154</v>
      </c>
      <c r="E848" s="212" t="s">
        <v>1</v>
      </c>
      <c r="F848" s="213" t="s">
        <v>156</v>
      </c>
      <c r="G848" s="211"/>
      <c r="H848" s="214">
        <v>2.5</v>
      </c>
      <c r="I848" s="215"/>
      <c r="J848" s="211"/>
      <c r="K848" s="211"/>
      <c r="L848" s="216"/>
      <c r="M848" s="217"/>
      <c r="N848" s="218"/>
      <c r="O848" s="218"/>
      <c r="P848" s="218"/>
      <c r="Q848" s="218"/>
      <c r="R848" s="218"/>
      <c r="S848" s="218"/>
      <c r="T848" s="219"/>
      <c r="AT848" s="220" t="s">
        <v>154</v>
      </c>
      <c r="AU848" s="220" t="s">
        <v>89</v>
      </c>
      <c r="AV848" s="14" t="s">
        <v>152</v>
      </c>
      <c r="AW848" s="14" t="s">
        <v>35</v>
      </c>
      <c r="AX848" s="14" t="s">
        <v>87</v>
      </c>
      <c r="AY848" s="220" t="s">
        <v>145</v>
      </c>
    </row>
    <row r="849" spans="1:65" s="12" customFormat="1" ht="22.9" customHeight="1">
      <c r="B849" s="169"/>
      <c r="C849" s="170"/>
      <c r="D849" s="171" t="s">
        <v>78</v>
      </c>
      <c r="E849" s="183" t="s">
        <v>593</v>
      </c>
      <c r="F849" s="183" t="s">
        <v>594</v>
      </c>
      <c r="G849" s="170"/>
      <c r="H849" s="170"/>
      <c r="I849" s="173"/>
      <c r="J849" s="184">
        <f>BK849</f>
        <v>0</v>
      </c>
      <c r="K849" s="170"/>
      <c r="L849" s="175"/>
      <c r="M849" s="176"/>
      <c r="N849" s="177"/>
      <c r="O849" s="177"/>
      <c r="P849" s="178">
        <f>SUM(P850:P909)</f>
        <v>0</v>
      </c>
      <c r="Q849" s="177"/>
      <c r="R849" s="178">
        <f>SUM(R850:R909)</f>
        <v>5.8192421991999996</v>
      </c>
      <c r="S849" s="177"/>
      <c r="T849" s="179">
        <f>SUM(T850:T909)</f>
        <v>0</v>
      </c>
      <c r="AR849" s="180" t="s">
        <v>89</v>
      </c>
      <c r="AT849" s="181" t="s">
        <v>78</v>
      </c>
      <c r="AU849" s="181" t="s">
        <v>87</v>
      </c>
      <c r="AY849" s="180" t="s">
        <v>145</v>
      </c>
      <c r="BK849" s="182">
        <f>SUM(BK850:BK909)</f>
        <v>0</v>
      </c>
    </row>
    <row r="850" spans="1:65" s="2" customFormat="1" ht="44.25" customHeight="1">
      <c r="A850" s="33"/>
      <c r="B850" s="34"/>
      <c r="C850" s="185" t="s">
        <v>595</v>
      </c>
      <c r="D850" s="185" t="s">
        <v>147</v>
      </c>
      <c r="E850" s="186" t="s">
        <v>596</v>
      </c>
      <c r="F850" s="187" t="s">
        <v>597</v>
      </c>
      <c r="G850" s="188" t="s">
        <v>150</v>
      </c>
      <c r="H850" s="189">
        <v>1.8</v>
      </c>
      <c r="I850" s="190"/>
      <c r="J850" s="191">
        <f>ROUND(I850*H850,2)</f>
        <v>0</v>
      </c>
      <c r="K850" s="187" t="s">
        <v>151</v>
      </c>
      <c r="L850" s="38"/>
      <c r="M850" s="192" t="s">
        <v>1</v>
      </c>
      <c r="N850" s="193" t="s">
        <v>44</v>
      </c>
      <c r="O850" s="70"/>
      <c r="P850" s="194">
        <f>O850*H850</f>
        <v>0</v>
      </c>
      <c r="Q850" s="194">
        <v>0</v>
      </c>
      <c r="R850" s="194">
        <f>Q850*H850</f>
        <v>0</v>
      </c>
      <c r="S850" s="194">
        <v>0</v>
      </c>
      <c r="T850" s="195">
        <f>S850*H850</f>
        <v>0</v>
      </c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R850" s="196" t="s">
        <v>289</v>
      </c>
      <c r="AT850" s="196" t="s">
        <v>147</v>
      </c>
      <c r="AU850" s="196" t="s">
        <v>89</v>
      </c>
      <c r="AY850" s="17" t="s">
        <v>145</v>
      </c>
      <c r="BE850" s="197">
        <f>IF(N850="základní",J850,0)</f>
        <v>0</v>
      </c>
      <c r="BF850" s="197">
        <f>IF(N850="snížená",J850,0)</f>
        <v>0</v>
      </c>
      <c r="BG850" s="197">
        <f>IF(N850="zákl. přenesená",J850,0)</f>
        <v>0</v>
      </c>
      <c r="BH850" s="197">
        <f>IF(N850="sníž. přenesená",J850,0)</f>
        <v>0</v>
      </c>
      <c r="BI850" s="197">
        <f>IF(N850="nulová",J850,0)</f>
        <v>0</v>
      </c>
      <c r="BJ850" s="17" t="s">
        <v>87</v>
      </c>
      <c r="BK850" s="197">
        <f>ROUND(I850*H850,2)</f>
        <v>0</v>
      </c>
      <c r="BL850" s="17" t="s">
        <v>289</v>
      </c>
      <c r="BM850" s="196" t="s">
        <v>598</v>
      </c>
    </row>
    <row r="851" spans="1:65" s="15" customFormat="1">
      <c r="B851" s="221"/>
      <c r="C851" s="222"/>
      <c r="D851" s="200" t="s">
        <v>154</v>
      </c>
      <c r="E851" s="223" t="s">
        <v>1</v>
      </c>
      <c r="F851" s="224" t="s">
        <v>599</v>
      </c>
      <c r="G851" s="222"/>
      <c r="H851" s="223" t="s">
        <v>1</v>
      </c>
      <c r="I851" s="225"/>
      <c r="J851" s="222"/>
      <c r="K851" s="222"/>
      <c r="L851" s="226"/>
      <c r="M851" s="227"/>
      <c r="N851" s="228"/>
      <c r="O851" s="228"/>
      <c r="P851" s="228"/>
      <c r="Q851" s="228"/>
      <c r="R851" s="228"/>
      <c r="S851" s="228"/>
      <c r="T851" s="229"/>
      <c r="AT851" s="230" t="s">
        <v>154</v>
      </c>
      <c r="AU851" s="230" t="s">
        <v>89</v>
      </c>
      <c r="AV851" s="15" t="s">
        <v>87</v>
      </c>
      <c r="AW851" s="15" t="s">
        <v>35</v>
      </c>
      <c r="AX851" s="15" t="s">
        <v>79</v>
      </c>
      <c r="AY851" s="230" t="s">
        <v>145</v>
      </c>
    </row>
    <row r="852" spans="1:65" s="13" customFormat="1">
      <c r="B852" s="198"/>
      <c r="C852" s="199"/>
      <c r="D852" s="200" t="s">
        <v>154</v>
      </c>
      <c r="E852" s="201" t="s">
        <v>1</v>
      </c>
      <c r="F852" s="202" t="s">
        <v>600</v>
      </c>
      <c r="G852" s="199"/>
      <c r="H852" s="203">
        <v>1.8</v>
      </c>
      <c r="I852" s="204"/>
      <c r="J852" s="199"/>
      <c r="K852" s="199"/>
      <c r="L852" s="205"/>
      <c r="M852" s="206"/>
      <c r="N852" s="207"/>
      <c r="O852" s="207"/>
      <c r="P852" s="207"/>
      <c r="Q852" s="207"/>
      <c r="R852" s="207"/>
      <c r="S852" s="207"/>
      <c r="T852" s="208"/>
      <c r="AT852" s="209" t="s">
        <v>154</v>
      </c>
      <c r="AU852" s="209" t="s">
        <v>89</v>
      </c>
      <c r="AV852" s="13" t="s">
        <v>89</v>
      </c>
      <c r="AW852" s="13" t="s">
        <v>35</v>
      </c>
      <c r="AX852" s="13" t="s">
        <v>79</v>
      </c>
      <c r="AY852" s="209" t="s">
        <v>145</v>
      </c>
    </row>
    <row r="853" spans="1:65" s="14" customFormat="1">
      <c r="B853" s="210"/>
      <c r="C853" s="211"/>
      <c r="D853" s="200" t="s">
        <v>154</v>
      </c>
      <c r="E853" s="212" t="s">
        <v>1</v>
      </c>
      <c r="F853" s="213" t="s">
        <v>156</v>
      </c>
      <c r="G853" s="211"/>
      <c r="H853" s="214">
        <v>1.8</v>
      </c>
      <c r="I853" s="215"/>
      <c r="J853" s="211"/>
      <c r="K853" s="211"/>
      <c r="L853" s="216"/>
      <c r="M853" s="217"/>
      <c r="N853" s="218"/>
      <c r="O853" s="218"/>
      <c r="P853" s="218"/>
      <c r="Q853" s="218"/>
      <c r="R853" s="218"/>
      <c r="S853" s="218"/>
      <c r="T853" s="219"/>
      <c r="AT853" s="220" t="s">
        <v>154</v>
      </c>
      <c r="AU853" s="220" t="s">
        <v>89</v>
      </c>
      <c r="AV853" s="14" t="s">
        <v>152</v>
      </c>
      <c r="AW853" s="14" t="s">
        <v>35</v>
      </c>
      <c r="AX853" s="14" t="s">
        <v>87</v>
      </c>
      <c r="AY853" s="220" t="s">
        <v>145</v>
      </c>
    </row>
    <row r="854" spans="1:65" s="2" customFormat="1" ht="24.2" customHeight="1">
      <c r="A854" s="33"/>
      <c r="B854" s="34"/>
      <c r="C854" s="231" t="s">
        <v>601</v>
      </c>
      <c r="D854" s="231" t="s">
        <v>290</v>
      </c>
      <c r="E854" s="232" t="s">
        <v>602</v>
      </c>
      <c r="F854" s="233" t="s">
        <v>603</v>
      </c>
      <c r="G854" s="234" t="s">
        <v>150</v>
      </c>
      <c r="H854" s="235">
        <v>1.89</v>
      </c>
      <c r="I854" s="236"/>
      <c r="J854" s="237">
        <f>ROUND(I854*H854,2)</f>
        <v>0</v>
      </c>
      <c r="K854" s="233" t="s">
        <v>151</v>
      </c>
      <c r="L854" s="238"/>
      <c r="M854" s="239" t="s">
        <v>1</v>
      </c>
      <c r="N854" s="240" t="s">
        <v>44</v>
      </c>
      <c r="O854" s="70"/>
      <c r="P854" s="194">
        <f>O854*H854</f>
        <v>0</v>
      </c>
      <c r="Q854" s="194">
        <v>4.7999999999999996E-3</v>
      </c>
      <c r="R854" s="194">
        <f>Q854*H854</f>
        <v>9.0719999999999985E-3</v>
      </c>
      <c r="S854" s="194">
        <v>0</v>
      </c>
      <c r="T854" s="195">
        <f>S854*H854</f>
        <v>0</v>
      </c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R854" s="196" t="s">
        <v>424</v>
      </c>
      <c r="AT854" s="196" t="s">
        <v>290</v>
      </c>
      <c r="AU854" s="196" t="s">
        <v>89</v>
      </c>
      <c r="AY854" s="17" t="s">
        <v>145</v>
      </c>
      <c r="BE854" s="197">
        <f>IF(N854="základní",J854,0)</f>
        <v>0</v>
      </c>
      <c r="BF854" s="197">
        <f>IF(N854="snížená",J854,0)</f>
        <v>0</v>
      </c>
      <c r="BG854" s="197">
        <f>IF(N854="zákl. přenesená",J854,0)</f>
        <v>0</v>
      </c>
      <c r="BH854" s="197">
        <f>IF(N854="sníž. přenesená",J854,0)</f>
        <v>0</v>
      </c>
      <c r="BI854" s="197">
        <f>IF(N854="nulová",J854,0)</f>
        <v>0</v>
      </c>
      <c r="BJ854" s="17" t="s">
        <v>87</v>
      </c>
      <c r="BK854" s="197">
        <f>ROUND(I854*H854,2)</f>
        <v>0</v>
      </c>
      <c r="BL854" s="17" t="s">
        <v>289</v>
      </c>
      <c r="BM854" s="196" t="s">
        <v>604</v>
      </c>
    </row>
    <row r="855" spans="1:65" s="13" customFormat="1">
      <c r="B855" s="198"/>
      <c r="C855" s="199"/>
      <c r="D855" s="200" t="s">
        <v>154</v>
      </c>
      <c r="E855" s="199"/>
      <c r="F855" s="202" t="s">
        <v>605</v>
      </c>
      <c r="G855" s="199"/>
      <c r="H855" s="203">
        <v>1.89</v>
      </c>
      <c r="I855" s="204"/>
      <c r="J855" s="199"/>
      <c r="K855" s="199"/>
      <c r="L855" s="205"/>
      <c r="M855" s="206"/>
      <c r="N855" s="207"/>
      <c r="O855" s="207"/>
      <c r="P855" s="207"/>
      <c r="Q855" s="207"/>
      <c r="R855" s="207"/>
      <c r="S855" s="207"/>
      <c r="T855" s="208"/>
      <c r="AT855" s="209" t="s">
        <v>154</v>
      </c>
      <c r="AU855" s="209" t="s">
        <v>89</v>
      </c>
      <c r="AV855" s="13" t="s">
        <v>89</v>
      </c>
      <c r="AW855" s="13" t="s">
        <v>4</v>
      </c>
      <c r="AX855" s="13" t="s">
        <v>87</v>
      </c>
      <c r="AY855" s="209" t="s">
        <v>145</v>
      </c>
    </row>
    <row r="856" spans="1:65" s="2" customFormat="1" ht="49.15" customHeight="1">
      <c r="A856" s="33"/>
      <c r="B856" s="34"/>
      <c r="C856" s="185" t="s">
        <v>606</v>
      </c>
      <c r="D856" s="185" t="s">
        <v>147</v>
      </c>
      <c r="E856" s="186" t="s">
        <v>607</v>
      </c>
      <c r="F856" s="187" t="s">
        <v>608</v>
      </c>
      <c r="G856" s="188" t="s">
        <v>150</v>
      </c>
      <c r="H856" s="189">
        <v>81.760000000000005</v>
      </c>
      <c r="I856" s="190"/>
      <c r="J856" s="191">
        <f>ROUND(I856*H856,2)</f>
        <v>0</v>
      </c>
      <c r="K856" s="187" t="s">
        <v>151</v>
      </c>
      <c r="L856" s="38"/>
      <c r="M856" s="192" t="s">
        <v>1</v>
      </c>
      <c r="N856" s="193" t="s">
        <v>44</v>
      </c>
      <c r="O856" s="70"/>
      <c r="P856" s="194">
        <f>O856*H856</f>
        <v>0</v>
      </c>
      <c r="Q856" s="194">
        <v>6.0299999999999998E-3</v>
      </c>
      <c r="R856" s="194">
        <f>Q856*H856</f>
        <v>0.49301280000000003</v>
      </c>
      <c r="S856" s="194">
        <v>0</v>
      </c>
      <c r="T856" s="195">
        <f>S856*H856</f>
        <v>0</v>
      </c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R856" s="196" t="s">
        <v>289</v>
      </c>
      <c r="AT856" s="196" t="s">
        <v>147</v>
      </c>
      <c r="AU856" s="196" t="s">
        <v>89</v>
      </c>
      <c r="AY856" s="17" t="s">
        <v>145</v>
      </c>
      <c r="BE856" s="197">
        <f>IF(N856="základní",J856,0)</f>
        <v>0</v>
      </c>
      <c r="BF856" s="197">
        <f>IF(N856="snížená",J856,0)</f>
        <v>0</v>
      </c>
      <c r="BG856" s="197">
        <f>IF(N856="zákl. přenesená",J856,0)</f>
        <v>0</v>
      </c>
      <c r="BH856" s="197">
        <f>IF(N856="sníž. přenesená",J856,0)</f>
        <v>0</v>
      </c>
      <c r="BI856" s="197">
        <f>IF(N856="nulová",J856,0)</f>
        <v>0</v>
      </c>
      <c r="BJ856" s="17" t="s">
        <v>87</v>
      </c>
      <c r="BK856" s="197">
        <f>ROUND(I856*H856,2)</f>
        <v>0</v>
      </c>
      <c r="BL856" s="17" t="s">
        <v>289</v>
      </c>
      <c r="BM856" s="196" t="s">
        <v>609</v>
      </c>
    </row>
    <row r="857" spans="1:65" s="15" customFormat="1">
      <c r="B857" s="221"/>
      <c r="C857" s="222"/>
      <c r="D857" s="200" t="s">
        <v>154</v>
      </c>
      <c r="E857" s="223" t="s">
        <v>1</v>
      </c>
      <c r="F857" s="224" t="s">
        <v>191</v>
      </c>
      <c r="G857" s="222"/>
      <c r="H857" s="223" t="s">
        <v>1</v>
      </c>
      <c r="I857" s="225"/>
      <c r="J857" s="222"/>
      <c r="K857" s="222"/>
      <c r="L857" s="226"/>
      <c r="M857" s="227"/>
      <c r="N857" s="228"/>
      <c r="O857" s="228"/>
      <c r="P857" s="228"/>
      <c r="Q857" s="228"/>
      <c r="R857" s="228"/>
      <c r="S857" s="228"/>
      <c r="T857" s="229"/>
      <c r="AT857" s="230" t="s">
        <v>154</v>
      </c>
      <c r="AU857" s="230" t="s">
        <v>89</v>
      </c>
      <c r="AV857" s="15" t="s">
        <v>87</v>
      </c>
      <c r="AW857" s="15" t="s">
        <v>35</v>
      </c>
      <c r="AX857" s="15" t="s">
        <v>79</v>
      </c>
      <c r="AY857" s="230" t="s">
        <v>145</v>
      </c>
    </row>
    <row r="858" spans="1:65" s="13" customFormat="1">
      <c r="B858" s="198"/>
      <c r="C858" s="199"/>
      <c r="D858" s="200" t="s">
        <v>154</v>
      </c>
      <c r="E858" s="201" t="s">
        <v>1</v>
      </c>
      <c r="F858" s="202" t="s">
        <v>192</v>
      </c>
      <c r="G858" s="199"/>
      <c r="H858" s="203">
        <v>40.69</v>
      </c>
      <c r="I858" s="204"/>
      <c r="J858" s="199"/>
      <c r="K858" s="199"/>
      <c r="L858" s="205"/>
      <c r="M858" s="206"/>
      <c r="N858" s="207"/>
      <c r="O858" s="207"/>
      <c r="P858" s="207"/>
      <c r="Q858" s="207"/>
      <c r="R858" s="207"/>
      <c r="S858" s="207"/>
      <c r="T858" s="208"/>
      <c r="AT858" s="209" t="s">
        <v>154</v>
      </c>
      <c r="AU858" s="209" t="s">
        <v>89</v>
      </c>
      <c r="AV858" s="13" t="s">
        <v>89</v>
      </c>
      <c r="AW858" s="13" t="s">
        <v>35</v>
      </c>
      <c r="AX858" s="13" t="s">
        <v>79</v>
      </c>
      <c r="AY858" s="209" t="s">
        <v>145</v>
      </c>
    </row>
    <row r="859" spans="1:65" s="15" customFormat="1">
      <c r="B859" s="221"/>
      <c r="C859" s="222"/>
      <c r="D859" s="200" t="s">
        <v>154</v>
      </c>
      <c r="E859" s="223" t="s">
        <v>1</v>
      </c>
      <c r="F859" s="224" t="s">
        <v>193</v>
      </c>
      <c r="G859" s="222"/>
      <c r="H859" s="223" t="s">
        <v>1</v>
      </c>
      <c r="I859" s="225"/>
      <c r="J859" s="222"/>
      <c r="K859" s="222"/>
      <c r="L859" s="226"/>
      <c r="M859" s="227"/>
      <c r="N859" s="228"/>
      <c r="O859" s="228"/>
      <c r="P859" s="228"/>
      <c r="Q859" s="228"/>
      <c r="R859" s="228"/>
      <c r="S859" s="228"/>
      <c r="T859" s="229"/>
      <c r="AT859" s="230" t="s">
        <v>154</v>
      </c>
      <c r="AU859" s="230" t="s">
        <v>89</v>
      </c>
      <c r="AV859" s="15" t="s">
        <v>87</v>
      </c>
      <c r="AW859" s="15" t="s">
        <v>35</v>
      </c>
      <c r="AX859" s="15" t="s">
        <v>79</v>
      </c>
      <c r="AY859" s="230" t="s">
        <v>145</v>
      </c>
    </row>
    <row r="860" spans="1:65" s="13" customFormat="1">
      <c r="B860" s="198"/>
      <c r="C860" s="199"/>
      <c r="D860" s="200" t="s">
        <v>154</v>
      </c>
      <c r="E860" s="201" t="s">
        <v>1</v>
      </c>
      <c r="F860" s="202" t="s">
        <v>194</v>
      </c>
      <c r="G860" s="199"/>
      <c r="H860" s="203">
        <v>41.07</v>
      </c>
      <c r="I860" s="204"/>
      <c r="J860" s="199"/>
      <c r="K860" s="199"/>
      <c r="L860" s="205"/>
      <c r="M860" s="206"/>
      <c r="N860" s="207"/>
      <c r="O860" s="207"/>
      <c r="P860" s="207"/>
      <c r="Q860" s="207"/>
      <c r="R860" s="207"/>
      <c r="S860" s="207"/>
      <c r="T860" s="208"/>
      <c r="AT860" s="209" t="s">
        <v>154</v>
      </c>
      <c r="AU860" s="209" t="s">
        <v>89</v>
      </c>
      <c r="AV860" s="13" t="s">
        <v>89</v>
      </c>
      <c r="AW860" s="13" t="s">
        <v>35</v>
      </c>
      <c r="AX860" s="13" t="s">
        <v>79</v>
      </c>
      <c r="AY860" s="209" t="s">
        <v>145</v>
      </c>
    </row>
    <row r="861" spans="1:65" s="14" customFormat="1">
      <c r="B861" s="210"/>
      <c r="C861" s="211"/>
      <c r="D861" s="200" t="s">
        <v>154</v>
      </c>
      <c r="E861" s="212" t="s">
        <v>1</v>
      </c>
      <c r="F861" s="213" t="s">
        <v>156</v>
      </c>
      <c r="G861" s="211"/>
      <c r="H861" s="214">
        <v>81.759999999999991</v>
      </c>
      <c r="I861" s="215"/>
      <c r="J861" s="211"/>
      <c r="K861" s="211"/>
      <c r="L861" s="216"/>
      <c r="M861" s="217"/>
      <c r="N861" s="218"/>
      <c r="O861" s="218"/>
      <c r="P861" s="218"/>
      <c r="Q861" s="218"/>
      <c r="R861" s="218"/>
      <c r="S861" s="218"/>
      <c r="T861" s="219"/>
      <c r="AT861" s="220" t="s">
        <v>154</v>
      </c>
      <c r="AU861" s="220" t="s">
        <v>89</v>
      </c>
      <c r="AV861" s="14" t="s">
        <v>152</v>
      </c>
      <c r="AW861" s="14" t="s">
        <v>35</v>
      </c>
      <c r="AX861" s="14" t="s">
        <v>87</v>
      </c>
      <c r="AY861" s="220" t="s">
        <v>145</v>
      </c>
    </row>
    <row r="862" spans="1:65" s="2" customFormat="1" ht="24.2" customHeight="1">
      <c r="A862" s="33"/>
      <c r="B862" s="34"/>
      <c r="C862" s="231" t="s">
        <v>610</v>
      </c>
      <c r="D862" s="231" t="s">
        <v>290</v>
      </c>
      <c r="E862" s="232" t="s">
        <v>611</v>
      </c>
      <c r="F862" s="233" t="s">
        <v>612</v>
      </c>
      <c r="G862" s="234" t="s">
        <v>150</v>
      </c>
      <c r="H862" s="235">
        <v>85.847999999999999</v>
      </c>
      <c r="I862" s="236"/>
      <c r="J862" s="237">
        <f>ROUND(I862*H862,2)</f>
        <v>0</v>
      </c>
      <c r="K862" s="233" t="s">
        <v>1</v>
      </c>
      <c r="L862" s="238"/>
      <c r="M862" s="239" t="s">
        <v>1</v>
      </c>
      <c r="N862" s="240" t="s">
        <v>44</v>
      </c>
      <c r="O862" s="70"/>
      <c r="P862" s="194">
        <f>O862*H862</f>
        <v>0</v>
      </c>
      <c r="Q862" s="194">
        <v>1.55E-2</v>
      </c>
      <c r="R862" s="194">
        <f>Q862*H862</f>
        <v>1.3306439999999999</v>
      </c>
      <c r="S862" s="194">
        <v>0</v>
      </c>
      <c r="T862" s="195">
        <f>S862*H862</f>
        <v>0</v>
      </c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R862" s="196" t="s">
        <v>424</v>
      </c>
      <c r="AT862" s="196" t="s">
        <v>290</v>
      </c>
      <c r="AU862" s="196" t="s">
        <v>89</v>
      </c>
      <c r="AY862" s="17" t="s">
        <v>145</v>
      </c>
      <c r="BE862" s="197">
        <f>IF(N862="základní",J862,0)</f>
        <v>0</v>
      </c>
      <c r="BF862" s="197">
        <f>IF(N862="snížená",J862,0)</f>
        <v>0</v>
      </c>
      <c r="BG862" s="197">
        <f>IF(N862="zákl. přenesená",J862,0)</f>
        <v>0</v>
      </c>
      <c r="BH862" s="197">
        <f>IF(N862="sníž. přenesená",J862,0)</f>
        <v>0</v>
      </c>
      <c r="BI862" s="197">
        <f>IF(N862="nulová",J862,0)</f>
        <v>0</v>
      </c>
      <c r="BJ862" s="17" t="s">
        <v>87</v>
      </c>
      <c r="BK862" s="197">
        <f>ROUND(I862*H862,2)</f>
        <v>0</v>
      </c>
      <c r="BL862" s="17" t="s">
        <v>289</v>
      </c>
      <c r="BM862" s="196" t="s">
        <v>613</v>
      </c>
    </row>
    <row r="863" spans="1:65" s="15" customFormat="1">
      <c r="B863" s="221"/>
      <c r="C863" s="222"/>
      <c r="D863" s="200" t="s">
        <v>154</v>
      </c>
      <c r="E863" s="223" t="s">
        <v>1</v>
      </c>
      <c r="F863" s="224" t="s">
        <v>614</v>
      </c>
      <c r="G863" s="222"/>
      <c r="H863" s="223" t="s">
        <v>1</v>
      </c>
      <c r="I863" s="225"/>
      <c r="J863" s="222"/>
      <c r="K863" s="222"/>
      <c r="L863" s="226"/>
      <c r="M863" s="227"/>
      <c r="N863" s="228"/>
      <c r="O863" s="228"/>
      <c r="P863" s="228"/>
      <c r="Q863" s="228"/>
      <c r="R863" s="228"/>
      <c r="S863" s="228"/>
      <c r="T863" s="229"/>
      <c r="AT863" s="230" t="s">
        <v>154</v>
      </c>
      <c r="AU863" s="230" t="s">
        <v>89</v>
      </c>
      <c r="AV863" s="15" t="s">
        <v>87</v>
      </c>
      <c r="AW863" s="15" t="s">
        <v>35</v>
      </c>
      <c r="AX863" s="15" t="s">
        <v>79</v>
      </c>
      <c r="AY863" s="230" t="s">
        <v>145</v>
      </c>
    </row>
    <row r="864" spans="1:65" s="15" customFormat="1">
      <c r="B864" s="221"/>
      <c r="C864" s="222"/>
      <c r="D864" s="200" t="s">
        <v>154</v>
      </c>
      <c r="E864" s="223" t="s">
        <v>1</v>
      </c>
      <c r="F864" s="224" t="s">
        <v>191</v>
      </c>
      <c r="G864" s="222"/>
      <c r="H864" s="223" t="s">
        <v>1</v>
      </c>
      <c r="I864" s="225"/>
      <c r="J864" s="222"/>
      <c r="K864" s="222"/>
      <c r="L864" s="226"/>
      <c r="M864" s="227"/>
      <c r="N864" s="228"/>
      <c r="O864" s="228"/>
      <c r="P864" s="228"/>
      <c r="Q864" s="228"/>
      <c r="R864" s="228"/>
      <c r="S864" s="228"/>
      <c r="T864" s="229"/>
      <c r="AT864" s="230" t="s">
        <v>154</v>
      </c>
      <c r="AU864" s="230" t="s">
        <v>89</v>
      </c>
      <c r="AV864" s="15" t="s">
        <v>87</v>
      </c>
      <c r="AW864" s="15" t="s">
        <v>35</v>
      </c>
      <c r="AX864" s="15" t="s">
        <v>79</v>
      </c>
      <c r="AY864" s="230" t="s">
        <v>145</v>
      </c>
    </row>
    <row r="865" spans="1:65" s="13" customFormat="1">
      <c r="B865" s="198"/>
      <c r="C865" s="199"/>
      <c r="D865" s="200" t="s">
        <v>154</v>
      </c>
      <c r="E865" s="201" t="s">
        <v>1</v>
      </c>
      <c r="F865" s="202" t="s">
        <v>192</v>
      </c>
      <c r="G865" s="199"/>
      <c r="H865" s="203">
        <v>40.69</v>
      </c>
      <c r="I865" s="204"/>
      <c r="J865" s="199"/>
      <c r="K865" s="199"/>
      <c r="L865" s="205"/>
      <c r="M865" s="206"/>
      <c r="N865" s="207"/>
      <c r="O865" s="207"/>
      <c r="P865" s="207"/>
      <c r="Q865" s="207"/>
      <c r="R865" s="207"/>
      <c r="S865" s="207"/>
      <c r="T865" s="208"/>
      <c r="AT865" s="209" t="s">
        <v>154</v>
      </c>
      <c r="AU865" s="209" t="s">
        <v>89</v>
      </c>
      <c r="AV865" s="13" t="s">
        <v>89</v>
      </c>
      <c r="AW865" s="13" t="s">
        <v>35</v>
      </c>
      <c r="AX865" s="13" t="s">
        <v>79</v>
      </c>
      <c r="AY865" s="209" t="s">
        <v>145</v>
      </c>
    </row>
    <row r="866" spans="1:65" s="15" customFormat="1">
      <c r="B866" s="221"/>
      <c r="C866" s="222"/>
      <c r="D866" s="200" t="s">
        <v>154</v>
      </c>
      <c r="E866" s="223" t="s">
        <v>1</v>
      </c>
      <c r="F866" s="224" t="s">
        <v>193</v>
      </c>
      <c r="G866" s="222"/>
      <c r="H866" s="223" t="s">
        <v>1</v>
      </c>
      <c r="I866" s="225"/>
      <c r="J866" s="222"/>
      <c r="K866" s="222"/>
      <c r="L866" s="226"/>
      <c r="M866" s="227"/>
      <c r="N866" s="228"/>
      <c r="O866" s="228"/>
      <c r="P866" s="228"/>
      <c r="Q866" s="228"/>
      <c r="R866" s="228"/>
      <c r="S866" s="228"/>
      <c r="T866" s="229"/>
      <c r="AT866" s="230" t="s">
        <v>154</v>
      </c>
      <c r="AU866" s="230" t="s">
        <v>89</v>
      </c>
      <c r="AV866" s="15" t="s">
        <v>87</v>
      </c>
      <c r="AW866" s="15" t="s">
        <v>35</v>
      </c>
      <c r="AX866" s="15" t="s">
        <v>79</v>
      </c>
      <c r="AY866" s="230" t="s">
        <v>145</v>
      </c>
    </row>
    <row r="867" spans="1:65" s="13" customFormat="1">
      <c r="B867" s="198"/>
      <c r="C867" s="199"/>
      <c r="D867" s="200" t="s">
        <v>154</v>
      </c>
      <c r="E867" s="201" t="s">
        <v>1</v>
      </c>
      <c r="F867" s="202" t="s">
        <v>194</v>
      </c>
      <c r="G867" s="199"/>
      <c r="H867" s="203">
        <v>41.07</v>
      </c>
      <c r="I867" s="204"/>
      <c r="J867" s="199"/>
      <c r="K867" s="199"/>
      <c r="L867" s="205"/>
      <c r="M867" s="206"/>
      <c r="N867" s="207"/>
      <c r="O867" s="207"/>
      <c r="P867" s="207"/>
      <c r="Q867" s="207"/>
      <c r="R867" s="207"/>
      <c r="S867" s="207"/>
      <c r="T867" s="208"/>
      <c r="AT867" s="209" t="s">
        <v>154</v>
      </c>
      <c r="AU867" s="209" t="s">
        <v>89</v>
      </c>
      <c r="AV867" s="13" t="s">
        <v>89</v>
      </c>
      <c r="AW867" s="13" t="s">
        <v>35</v>
      </c>
      <c r="AX867" s="13" t="s">
        <v>79</v>
      </c>
      <c r="AY867" s="209" t="s">
        <v>145</v>
      </c>
    </row>
    <row r="868" spans="1:65" s="14" customFormat="1">
      <c r="B868" s="210"/>
      <c r="C868" s="211"/>
      <c r="D868" s="200" t="s">
        <v>154</v>
      </c>
      <c r="E868" s="212" t="s">
        <v>1</v>
      </c>
      <c r="F868" s="213" t="s">
        <v>156</v>
      </c>
      <c r="G868" s="211"/>
      <c r="H868" s="214">
        <v>81.759999999999991</v>
      </c>
      <c r="I868" s="215"/>
      <c r="J868" s="211"/>
      <c r="K868" s="211"/>
      <c r="L868" s="216"/>
      <c r="M868" s="217"/>
      <c r="N868" s="218"/>
      <c r="O868" s="218"/>
      <c r="P868" s="218"/>
      <c r="Q868" s="218"/>
      <c r="R868" s="218"/>
      <c r="S868" s="218"/>
      <c r="T868" s="219"/>
      <c r="AT868" s="220" t="s">
        <v>154</v>
      </c>
      <c r="AU868" s="220" t="s">
        <v>89</v>
      </c>
      <c r="AV868" s="14" t="s">
        <v>152</v>
      </c>
      <c r="AW868" s="14" t="s">
        <v>35</v>
      </c>
      <c r="AX868" s="14" t="s">
        <v>87</v>
      </c>
      <c r="AY868" s="220" t="s">
        <v>145</v>
      </c>
    </row>
    <row r="869" spans="1:65" s="13" customFormat="1">
      <c r="B869" s="198"/>
      <c r="C869" s="199"/>
      <c r="D869" s="200" t="s">
        <v>154</v>
      </c>
      <c r="E869" s="199"/>
      <c r="F869" s="202" t="s">
        <v>615</v>
      </c>
      <c r="G869" s="199"/>
      <c r="H869" s="203">
        <v>85.847999999999999</v>
      </c>
      <c r="I869" s="204"/>
      <c r="J869" s="199"/>
      <c r="K869" s="199"/>
      <c r="L869" s="205"/>
      <c r="M869" s="206"/>
      <c r="N869" s="207"/>
      <c r="O869" s="207"/>
      <c r="P869" s="207"/>
      <c r="Q869" s="207"/>
      <c r="R869" s="207"/>
      <c r="S869" s="207"/>
      <c r="T869" s="208"/>
      <c r="AT869" s="209" t="s">
        <v>154</v>
      </c>
      <c r="AU869" s="209" t="s">
        <v>89</v>
      </c>
      <c r="AV869" s="13" t="s">
        <v>89</v>
      </c>
      <c r="AW869" s="13" t="s">
        <v>4</v>
      </c>
      <c r="AX869" s="13" t="s">
        <v>87</v>
      </c>
      <c r="AY869" s="209" t="s">
        <v>145</v>
      </c>
    </row>
    <row r="870" spans="1:65" s="2" customFormat="1" ht="37.9" customHeight="1">
      <c r="A870" s="33"/>
      <c r="B870" s="34"/>
      <c r="C870" s="185" t="s">
        <v>616</v>
      </c>
      <c r="D870" s="185" t="s">
        <v>147</v>
      </c>
      <c r="E870" s="186" t="s">
        <v>617</v>
      </c>
      <c r="F870" s="187" t="s">
        <v>618</v>
      </c>
      <c r="G870" s="188" t="s">
        <v>150</v>
      </c>
      <c r="H870" s="189">
        <v>460</v>
      </c>
      <c r="I870" s="190"/>
      <c r="J870" s="191">
        <f>ROUND(I870*H870,2)</f>
        <v>0</v>
      </c>
      <c r="K870" s="187" t="s">
        <v>151</v>
      </c>
      <c r="L870" s="38"/>
      <c r="M870" s="192" t="s">
        <v>1</v>
      </c>
      <c r="N870" s="193" t="s">
        <v>44</v>
      </c>
      <c r="O870" s="70"/>
      <c r="P870" s="194">
        <f>O870*H870</f>
        <v>0</v>
      </c>
      <c r="Q870" s="194">
        <v>0</v>
      </c>
      <c r="R870" s="194">
        <f>Q870*H870</f>
        <v>0</v>
      </c>
      <c r="S870" s="194">
        <v>0</v>
      </c>
      <c r="T870" s="195">
        <f>S870*H870</f>
        <v>0</v>
      </c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R870" s="196" t="s">
        <v>289</v>
      </c>
      <c r="AT870" s="196" t="s">
        <v>147</v>
      </c>
      <c r="AU870" s="196" t="s">
        <v>89</v>
      </c>
      <c r="AY870" s="17" t="s">
        <v>145</v>
      </c>
      <c r="BE870" s="197">
        <f>IF(N870="základní",J870,0)</f>
        <v>0</v>
      </c>
      <c r="BF870" s="197">
        <f>IF(N870="snížená",J870,0)</f>
        <v>0</v>
      </c>
      <c r="BG870" s="197">
        <f>IF(N870="zákl. přenesená",J870,0)</f>
        <v>0</v>
      </c>
      <c r="BH870" s="197">
        <f>IF(N870="sníž. přenesená",J870,0)</f>
        <v>0</v>
      </c>
      <c r="BI870" s="197">
        <f>IF(N870="nulová",J870,0)</f>
        <v>0</v>
      </c>
      <c r="BJ870" s="17" t="s">
        <v>87</v>
      </c>
      <c r="BK870" s="197">
        <f>ROUND(I870*H870,2)</f>
        <v>0</v>
      </c>
      <c r="BL870" s="17" t="s">
        <v>289</v>
      </c>
      <c r="BM870" s="196" t="s">
        <v>619</v>
      </c>
    </row>
    <row r="871" spans="1:65" s="15" customFormat="1">
      <c r="B871" s="221"/>
      <c r="C871" s="222"/>
      <c r="D871" s="200" t="s">
        <v>154</v>
      </c>
      <c r="E871" s="223" t="s">
        <v>1</v>
      </c>
      <c r="F871" s="224" t="s">
        <v>620</v>
      </c>
      <c r="G871" s="222"/>
      <c r="H871" s="223" t="s">
        <v>1</v>
      </c>
      <c r="I871" s="225"/>
      <c r="J871" s="222"/>
      <c r="K871" s="222"/>
      <c r="L871" s="226"/>
      <c r="M871" s="227"/>
      <c r="N871" s="228"/>
      <c r="O871" s="228"/>
      <c r="P871" s="228"/>
      <c r="Q871" s="228"/>
      <c r="R871" s="228"/>
      <c r="S871" s="228"/>
      <c r="T871" s="229"/>
      <c r="AT871" s="230" t="s">
        <v>154</v>
      </c>
      <c r="AU871" s="230" t="s">
        <v>89</v>
      </c>
      <c r="AV871" s="15" t="s">
        <v>87</v>
      </c>
      <c r="AW871" s="15" t="s">
        <v>35</v>
      </c>
      <c r="AX871" s="15" t="s">
        <v>79</v>
      </c>
      <c r="AY871" s="230" t="s">
        <v>145</v>
      </c>
    </row>
    <row r="872" spans="1:65" s="13" customFormat="1">
      <c r="B872" s="198"/>
      <c r="C872" s="199"/>
      <c r="D872" s="200" t="s">
        <v>154</v>
      </c>
      <c r="E872" s="201" t="s">
        <v>1</v>
      </c>
      <c r="F872" s="202" t="s">
        <v>621</v>
      </c>
      <c r="G872" s="199"/>
      <c r="H872" s="203">
        <v>236</v>
      </c>
      <c r="I872" s="204"/>
      <c r="J872" s="199"/>
      <c r="K872" s="199"/>
      <c r="L872" s="205"/>
      <c r="M872" s="206"/>
      <c r="N872" s="207"/>
      <c r="O872" s="207"/>
      <c r="P872" s="207"/>
      <c r="Q872" s="207"/>
      <c r="R872" s="207"/>
      <c r="S872" s="207"/>
      <c r="T872" s="208"/>
      <c r="AT872" s="209" t="s">
        <v>154</v>
      </c>
      <c r="AU872" s="209" t="s">
        <v>89</v>
      </c>
      <c r="AV872" s="13" t="s">
        <v>89</v>
      </c>
      <c r="AW872" s="13" t="s">
        <v>35</v>
      </c>
      <c r="AX872" s="13" t="s">
        <v>79</v>
      </c>
      <c r="AY872" s="209" t="s">
        <v>145</v>
      </c>
    </row>
    <row r="873" spans="1:65" s="13" customFormat="1">
      <c r="B873" s="198"/>
      <c r="C873" s="199"/>
      <c r="D873" s="200" t="s">
        <v>154</v>
      </c>
      <c r="E873" s="201" t="s">
        <v>1</v>
      </c>
      <c r="F873" s="202" t="s">
        <v>622</v>
      </c>
      <c r="G873" s="199"/>
      <c r="H873" s="203">
        <v>214</v>
      </c>
      <c r="I873" s="204"/>
      <c r="J873" s="199"/>
      <c r="K873" s="199"/>
      <c r="L873" s="205"/>
      <c r="M873" s="206"/>
      <c r="N873" s="207"/>
      <c r="O873" s="207"/>
      <c r="P873" s="207"/>
      <c r="Q873" s="207"/>
      <c r="R873" s="207"/>
      <c r="S873" s="207"/>
      <c r="T873" s="208"/>
      <c r="AT873" s="209" t="s">
        <v>154</v>
      </c>
      <c r="AU873" s="209" t="s">
        <v>89</v>
      </c>
      <c r="AV873" s="13" t="s">
        <v>89</v>
      </c>
      <c r="AW873" s="13" t="s">
        <v>35</v>
      </c>
      <c r="AX873" s="13" t="s">
        <v>79</v>
      </c>
      <c r="AY873" s="209" t="s">
        <v>145</v>
      </c>
    </row>
    <row r="874" spans="1:65" s="13" customFormat="1">
      <c r="B874" s="198"/>
      <c r="C874" s="199"/>
      <c r="D874" s="200" t="s">
        <v>154</v>
      </c>
      <c r="E874" s="201" t="s">
        <v>1</v>
      </c>
      <c r="F874" s="202" t="s">
        <v>623</v>
      </c>
      <c r="G874" s="199"/>
      <c r="H874" s="203">
        <v>10</v>
      </c>
      <c r="I874" s="204"/>
      <c r="J874" s="199"/>
      <c r="K874" s="199"/>
      <c r="L874" s="205"/>
      <c r="M874" s="206"/>
      <c r="N874" s="207"/>
      <c r="O874" s="207"/>
      <c r="P874" s="207"/>
      <c r="Q874" s="207"/>
      <c r="R874" s="207"/>
      <c r="S874" s="207"/>
      <c r="T874" s="208"/>
      <c r="AT874" s="209" t="s">
        <v>154</v>
      </c>
      <c r="AU874" s="209" t="s">
        <v>89</v>
      </c>
      <c r="AV874" s="13" t="s">
        <v>89</v>
      </c>
      <c r="AW874" s="13" t="s">
        <v>35</v>
      </c>
      <c r="AX874" s="13" t="s">
        <v>79</v>
      </c>
      <c r="AY874" s="209" t="s">
        <v>145</v>
      </c>
    </row>
    <row r="875" spans="1:65" s="14" customFormat="1">
      <c r="B875" s="210"/>
      <c r="C875" s="211"/>
      <c r="D875" s="200" t="s">
        <v>154</v>
      </c>
      <c r="E875" s="212" t="s">
        <v>1</v>
      </c>
      <c r="F875" s="213" t="s">
        <v>156</v>
      </c>
      <c r="G875" s="211"/>
      <c r="H875" s="214">
        <v>460</v>
      </c>
      <c r="I875" s="215"/>
      <c r="J875" s="211"/>
      <c r="K875" s="211"/>
      <c r="L875" s="216"/>
      <c r="M875" s="217"/>
      <c r="N875" s="218"/>
      <c r="O875" s="218"/>
      <c r="P875" s="218"/>
      <c r="Q875" s="218"/>
      <c r="R875" s="218"/>
      <c r="S875" s="218"/>
      <c r="T875" s="219"/>
      <c r="AT875" s="220" t="s">
        <v>154</v>
      </c>
      <c r="AU875" s="220" t="s">
        <v>89</v>
      </c>
      <c r="AV875" s="14" t="s">
        <v>152</v>
      </c>
      <c r="AW875" s="14" t="s">
        <v>35</v>
      </c>
      <c r="AX875" s="14" t="s">
        <v>87</v>
      </c>
      <c r="AY875" s="220" t="s">
        <v>145</v>
      </c>
    </row>
    <row r="876" spans="1:65" s="2" customFormat="1" ht="24.2" customHeight="1">
      <c r="A876" s="33"/>
      <c r="B876" s="34"/>
      <c r="C876" s="231" t="s">
        <v>624</v>
      </c>
      <c r="D876" s="231" t="s">
        <v>290</v>
      </c>
      <c r="E876" s="232" t="s">
        <v>625</v>
      </c>
      <c r="F876" s="233" t="s">
        <v>626</v>
      </c>
      <c r="G876" s="234" t="s">
        <v>150</v>
      </c>
      <c r="H876" s="235">
        <v>966</v>
      </c>
      <c r="I876" s="236"/>
      <c r="J876" s="237">
        <f>ROUND(I876*H876,2)</f>
        <v>0</v>
      </c>
      <c r="K876" s="233" t="s">
        <v>151</v>
      </c>
      <c r="L876" s="238"/>
      <c r="M876" s="239" t="s">
        <v>1</v>
      </c>
      <c r="N876" s="240" t="s">
        <v>44</v>
      </c>
      <c r="O876" s="70"/>
      <c r="P876" s="194">
        <f>O876*H876</f>
        <v>0</v>
      </c>
      <c r="Q876" s="194">
        <v>2.6199999999999999E-3</v>
      </c>
      <c r="R876" s="194">
        <f>Q876*H876</f>
        <v>2.5309200000000001</v>
      </c>
      <c r="S876" s="194">
        <v>0</v>
      </c>
      <c r="T876" s="195">
        <f>S876*H876</f>
        <v>0</v>
      </c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R876" s="196" t="s">
        <v>424</v>
      </c>
      <c r="AT876" s="196" t="s">
        <v>290</v>
      </c>
      <c r="AU876" s="196" t="s">
        <v>89</v>
      </c>
      <c r="AY876" s="17" t="s">
        <v>145</v>
      </c>
      <c r="BE876" s="197">
        <f>IF(N876="základní",J876,0)</f>
        <v>0</v>
      </c>
      <c r="BF876" s="197">
        <f>IF(N876="snížená",J876,0)</f>
        <v>0</v>
      </c>
      <c r="BG876" s="197">
        <f>IF(N876="zákl. přenesená",J876,0)</f>
        <v>0</v>
      </c>
      <c r="BH876" s="197">
        <f>IF(N876="sníž. přenesená",J876,0)</f>
        <v>0</v>
      </c>
      <c r="BI876" s="197">
        <f>IF(N876="nulová",J876,0)</f>
        <v>0</v>
      </c>
      <c r="BJ876" s="17" t="s">
        <v>87</v>
      </c>
      <c r="BK876" s="197">
        <f>ROUND(I876*H876,2)</f>
        <v>0</v>
      </c>
      <c r="BL876" s="17" t="s">
        <v>289</v>
      </c>
      <c r="BM876" s="196" t="s">
        <v>627</v>
      </c>
    </row>
    <row r="877" spans="1:65" s="13" customFormat="1">
      <c r="B877" s="198"/>
      <c r="C877" s="199"/>
      <c r="D877" s="200" t="s">
        <v>154</v>
      </c>
      <c r="E877" s="199"/>
      <c r="F877" s="202" t="s">
        <v>628</v>
      </c>
      <c r="G877" s="199"/>
      <c r="H877" s="203">
        <v>966</v>
      </c>
      <c r="I877" s="204"/>
      <c r="J877" s="199"/>
      <c r="K877" s="199"/>
      <c r="L877" s="205"/>
      <c r="M877" s="206"/>
      <c r="N877" s="207"/>
      <c r="O877" s="207"/>
      <c r="P877" s="207"/>
      <c r="Q877" s="207"/>
      <c r="R877" s="207"/>
      <c r="S877" s="207"/>
      <c r="T877" s="208"/>
      <c r="AT877" s="209" t="s">
        <v>154</v>
      </c>
      <c r="AU877" s="209" t="s">
        <v>89</v>
      </c>
      <c r="AV877" s="13" t="s">
        <v>89</v>
      </c>
      <c r="AW877" s="13" t="s">
        <v>4</v>
      </c>
      <c r="AX877" s="13" t="s">
        <v>87</v>
      </c>
      <c r="AY877" s="209" t="s">
        <v>145</v>
      </c>
    </row>
    <row r="878" spans="1:65" s="2" customFormat="1" ht="24.2" customHeight="1">
      <c r="A878" s="33"/>
      <c r="B878" s="34"/>
      <c r="C878" s="185" t="s">
        <v>629</v>
      </c>
      <c r="D878" s="185" t="s">
        <v>147</v>
      </c>
      <c r="E878" s="186" t="s">
        <v>630</v>
      </c>
      <c r="F878" s="187" t="s">
        <v>631</v>
      </c>
      <c r="G878" s="188" t="s">
        <v>150</v>
      </c>
      <c r="H878" s="189">
        <v>500</v>
      </c>
      <c r="I878" s="190"/>
      <c r="J878" s="191">
        <f>ROUND(I878*H878,2)</f>
        <v>0</v>
      </c>
      <c r="K878" s="187" t="s">
        <v>151</v>
      </c>
      <c r="L878" s="38"/>
      <c r="M878" s="192" t="s">
        <v>1</v>
      </c>
      <c r="N878" s="193" t="s">
        <v>44</v>
      </c>
      <c r="O878" s="70"/>
      <c r="P878" s="194">
        <f>O878*H878</f>
        <v>0</v>
      </c>
      <c r="Q878" s="194">
        <v>3.6792599999999997E-5</v>
      </c>
      <c r="R878" s="194">
        <f>Q878*H878</f>
        <v>1.8396299999999997E-2</v>
      </c>
      <c r="S878" s="194">
        <v>0</v>
      </c>
      <c r="T878" s="195">
        <f>S878*H878</f>
        <v>0</v>
      </c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R878" s="196" t="s">
        <v>289</v>
      </c>
      <c r="AT878" s="196" t="s">
        <v>147</v>
      </c>
      <c r="AU878" s="196" t="s">
        <v>89</v>
      </c>
      <c r="AY878" s="17" t="s">
        <v>145</v>
      </c>
      <c r="BE878" s="197">
        <f>IF(N878="základní",J878,0)</f>
        <v>0</v>
      </c>
      <c r="BF878" s="197">
        <f>IF(N878="snížená",J878,0)</f>
        <v>0</v>
      </c>
      <c r="BG878" s="197">
        <f>IF(N878="zákl. přenesená",J878,0)</f>
        <v>0</v>
      </c>
      <c r="BH878" s="197">
        <f>IF(N878="sníž. přenesená",J878,0)</f>
        <v>0</v>
      </c>
      <c r="BI878" s="197">
        <f>IF(N878="nulová",J878,0)</f>
        <v>0</v>
      </c>
      <c r="BJ878" s="17" t="s">
        <v>87</v>
      </c>
      <c r="BK878" s="197">
        <f>ROUND(I878*H878,2)</f>
        <v>0</v>
      </c>
      <c r="BL878" s="17" t="s">
        <v>289</v>
      </c>
      <c r="BM878" s="196" t="s">
        <v>632</v>
      </c>
    </row>
    <row r="879" spans="1:65" s="15" customFormat="1">
      <c r="B879" s="221"/>
      <c r="C879" s="222"/>
      <c r="D879" s="200" t="s">
        <v>154</v>
      </c>
      <c r="E879" s="223" t="s">
        <v>1</v>
      </c>
      <c r="F879" s="224" t="s">
        <v>620</v>
      </c>
      <c r="G879" s="222"/>
      <c r="H879" s="223" t="s">
        <v>1</v>
      </c>
      <c r="I879" s="225"/>
      <c r="J879" s="222"/>
      <c r="K879" s="222"/>
      <c r="L879" s="226"/>
      <c r="M879" s="227"/>
      <c r="N879" s="228"/>
      <c r="O879" s="228"/>
      <c r="P879" s="228"/>
      <c r="Q879" s="228"/>
      <c r="R879" s="228"/>
      <c r="S879" s="228"/>
      <c r="T879" s="229"/>
      <c r="AT879" s="230" t="s">
        <v>154</v>
      </c>
      <c r="AU879" s="230" t="s">
        <v>89</v>
      </c>
      <c r="AV879" s="15" t="s">
        <v>87</v>
      </c>
      <c r="AW879" s="15" t="s">
        <v>35</v>
      </c>
      <c r="AX879" s="15" t="s">
        <v>79</v>
      </c>
      <c r="AY879" s="230" t="s">
        <v>145</v>
      </c>
    </row>
    <row r="880" spans="1:65" s="13" customFormat="1">
      <c r="B880" s="198"/>
      <c r="C880" s="199"/>
      <c r="D880" s="200" t="s">
        <v>154</v>
      </c>
      <c r="E880" s="201" t="s">
        <v>1</v>
      </c>
      <c r="F880" s="202" t="s">
        <v>621</v>
      </c>
      <c r="G880" s="199"/>
      <c r="H880" s="203">
        <v>236</v>
      </c>
      <c r="I880" s="204"/>
      <c r="J880" s="199"/>
      <c r="K880" s="199"/>
      <c r="L880" s="205"/>
      <c r="M880" s="206"/>
      <c r="N880" s="207"/>
      <c r="O880" s="207"/>
      <c r="P880" s="207"/>
      <c r="Q880" s="207"/>
      <c r="R880" s="207"/>
      <c r="S880" s="207"/>
      <c r="T880" s="208"/>
      <c r="AT880" s="209" t="s">
        <v>154</v>
      </c>
      <c r="AU880" s="209" t="s">
        <v>89</v>
      </c>
      <c r="AV880" s="13" t="s">
        <v>89</v>
      </c>
      <c r="AW880" s="13" t="s">
        <v>35</v>
      </c>
      <c r="AX880" s="13" t="s">
        <v>79</v>
      </c>
      <c r="AY880" s="209" t="s">
        <v>145</v>
      </c>
    </row>
    <row r="881" spans="1:65" s="13" customFormat="1">
      <c r="B881" s="198"/>
      <c r="C881" s="199"/>
      <c r="D881" s="200" t="s">
        <v>154</v>
      </c>
      <c r="E881" s="201" t="s">
        <v>1</v>
      </c>
      <c r="F881" s="202" t="s">
        <v>622</v>
      </c>
      <c r="G881" s="199"/>
      <c r="H881" s="203">
        <v>214</v>
      </c>
      <c r="I881" s="204"/>
      <c r="J881" s="199"/>
      <c r="K881" s="199"/>
      <c r="L881" s="205"/>
      <c r="M881" s="206"/>
      <c r="N881" s="207"/>
      <c r="O881" s="207"/>
      <c r="P881" s="207"/>
      <c r="Q881" s="207"/>
      <c r="R881" s="207"/>
      <c r="S881" s="207"/>
      <c r="T881" s="208"/>
      <c r="AT881" s="209" t="s">
        <v>154</v>
      </c>
      <c r="AU881" s="209" t="s">
        <v>89</v>
      </c>
      <c r="AV881" s="13" t="s">
        <v>89</v>
      </c>
      <c r="AW881" s="13" t="s">
        <v>35</v>
      </c>
      <c r="AX881" s="13" t="s">
        <v>79</v>
      </c>
      <c r="AY881" s="209" t="s">
        <v>145</v>
      </c>
    </row>
    <row r="882" spans="1:65" s="13" customFormat="1">
      <c r="B882" s="198"/>
      <c r="C882" s="199"/>
      <c r="D882" s="200" t="s">
        <v>154</v>
      </c>
      <c r="E882" s="201" t="s">
        <v>1</v>
      </c>
      <c r="F882" s="202" t="s">
        <v>633</v>
      </c>
      <c r="G882" s="199"/>
      <c r="H882" s="203">
        <v>50</v>
      </c>
      <c r="I882" s="204"/>
      <c r="J882" s="199"/>
      <c r="K882" s="199"/>
      <c r="L882" s="205"/>
      <c r="M882" s="206"/>
      <c r="N882" s="207"/>
      <c r="O882" s="207"/>
      <c r="P882" s="207"/>
      <c r="Q882" s="207"/>
      <c r="R882" s="207"/>
      <c r="S882" s="207"/>
      <c r="T882" s="208"/>
      <c r="AT882" s="209" t="s">
        <v>154</v>
      </c>
      <c r="AU882" s="209" t="s">
        <v>89</v>
      </c>
      <c r="AV882" s="13" t="s">
        <v>89</v>
      </c>
      <c r="AW882" s="13" t="s">
        <v>35</v>
      </c>
      <c r="AX882" s="13" t="s">
        <v>79</v>
      </c>
      <c r="AY882" s="209" t="s">
        <v>145</v>
      </c>
    </row>
    <row r="883" spans="1:65" s="14" customFormat="1">
      <c r="B883" s="210"/>
      <c r="C883" s="211"/>
      <c r="D883" s="200" t="s">
        <v>154</v>
      </c>
      <c r="E883" s="212" t="s">
        <v>1</v>
      </c>
      <c r="F883" s="213" t="s">
        <v>156</v>
      </c>
      <c r="G883" s="211"/>
      <c r="H883" s="214">
        <v>500</v>
      </c>
      <c r="I883" s="215"/>
      <c r="J883" s="211"/>
      <c r="K883" s="211"/>
      <c r="L883" s="216"/>
      <c r="M883" s="217"/>
      <c r="N883" s="218"/>
      <c r="O883" s="218"/>
      <c r="P883" s="218"/>
      <c r="Q883" s="218"/>
      <c r="R883" s="218"/>
      <c r="S883" s="218"/>
      <c r="T883" s="219"/>
      <c r="AT883" s="220" t="s">
        <v>154</v>
      </c>
      <c r="AU883" s="220" t="s">
        <v>89</v>
      </c>
      <c r="AV883" s="14" t="s">
        <v>152</v>
      </c>
      <c r="AW883" s="14" t="s">
        <v>35</v>
      </c>
      <c r="AX883" s="14" t="s">
        <v>87</v>
      </c>
      <c r="AY883" s="220" t="s">
        <v>145</v>
      </c>
    </row>
    <row r="884" spans="1:65" s="2" customFormat="1" ht="24.2" customHeight="1">
      <c r="A884" s="33"/>
      <c r="B884" s="34"/>
      <c r="C884" s="231" t="s">
        <v>634</v>
      </c>
      <c r="D884" s="231" t="s">
        <v>290</v>
      </c>
      <c r="E884" s="232" t="s">
        <v>635</v>
      </c>
      <c r="F884" s="233" t="s">
        <v>636</v>
      </c>
      <c r="G884" s="234" t="s">
        <v>150</v>
      </c>
      <c r="H884" s="235">
        <v>525</v>
      </c>
      <c r="I884" s="236"/>
      <c r="J884" s="237">
        <f>ROUND(I884*H884,2)</f>
        <v>0</v>
      </c>
      <c r="K884" s="233" t="s">
        <v>151</v>
      </c>
      <c r="L884" s="238"/>
      <c r="M884" s="239" t="s">
        <v>1</v>
      </c>
      <c r="N884" s="240" t="s">
        <v>44</v>
      </c>
      <c r="O884" s="70"/>
      <c r="P884" s="194">
        <f>O884*H884</f>
        <v>0</v>
      </c>
      <c r="Q884" s="194">
        <v>8.0000000000000007E-5</v>
      </c>
      <c r="R884" s="194">
        <f>Q884*H884</f>
        <v>4.2000000000000003E-2</v>
      </c>
      <c r="S884" s="194">
        <v>0</v>
      </c>
      <c r="T884" s="195">
        <f>S884*H884</f>
        <v>0</v>
      </c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R884" s="196" t="s">
        <v>424</v>
      </c>
      <c r="AT884" s="196" t="s">
        <v>290</v>
      </c>
      <c r="AU884" s="196" t="s">
        <v>89</v>
      </c>
      <c r="AY884" s="17" t="s">
        <v>145</v>
      </c>
      <c r="BE884" s="197">
        <f>IF(N884="základní",J884,0)</f>
        <v>0</v>
      </c>
      <c r="BF884" s="197">
        <f>IF(N884="snížená",J884,0)</f>
        <v>0</v>
      </c>
      <c r="BG884" s="197">
        <f>IF(N884="zákl. přenesená",J884,0)</f>
        <v>0</v>
      </c>
      <c r="BH884" s="197">
        <f>IF(N884="sníž. přenesená",J884,0)</f>
        <v>0</v>
      </c>
      <c r="BI884" s="197">
        <f>IF(N884="nulová",J884,0)</f>
        <v>0</v>
      </c>
      <c r="BJ884" s="17" t="s">
        <v>87</v>
      </c>
      <c r="BK884" s="197">
        <f>ROUND(I884*H884,2)</f>
        <v>0</v>
      </c>
      <c r="BL884" s="17" t="s">
        <v>289</v>
      </c>
      <c r="BM884" s="196" t="s">
        <v>637</v>
      </c>
    </row>
    <row r="885" spans="1:65" s="13" customFormat="1">
      <c r="B885" s="198"/>
      <c r="C885" s="199"/>
      <c r="D885" s="200" t="s">
        <v>154</v>
      </c>
      <c r="E885" s="201" t="s">
        <v>1</v>
      </c>
      <c r="F885" s="202" t="s">
        <v>638</v>
      </c>
      <c r="G885" s="199"/>
      <c r="H885" s="203">
        <v>500</v>
      </c>
      <c r="I885" s="204"/>
      <c r="J885" s="199"/>
      <c r="K885" s="199"/>
      <c r="L885" s="205"/>
      <c r="M885" s="206"/>
      <c r="N885" s="207"/>
      <c r="O885" s="207"/>
      <c r="P885" s="207"/>
      <c r="Q885" s="207"/>
      <c r="R885" s="207"/>
      <c r="S885" s="207"/>
      <c r="T885" s="208"/>
      <c r="AT885" s="209" t="s">
        <v>154</v>
      </c>
      <c r="AU885" s="209" t="s">
        <v>89</v>
      </c>
      <c r="AV885" s="13" t="s">
        <v>89</v>
      </c>
      <c r="AW885" s="13" t="s">
        <v>35</v>
      </c>
      <c r="AX885" s="13" t="s">
        <v>79</v>
      </c>
      <c r="AY885" s="209" t="s">
        <v>145</v>
      </c>
    </row>
    <row r="886" spans="1:65" s="14" customFormat="1">
      <c r="B886" s="210"/>
      <c r="C886" s="211"/>
      <c r="D886" s="200" t="s">
        <v>154</v>
      </c>
      <c r="E886" s="212" t="s">
        <v>1</v>
      </c>
      <c r="F886" s="213" t="s">
        <v>156</v>
      </c>
      <c r="G886" s="211"/>
      <c r="H886" s="214">
        <v>500</v>
      </c>
      <c r="I886" s="215"/>
      <c r="J886" s="211"/>
      <c r="K886" s="211"/>
      <c r="L886" s="216"/>
      <c r="M886" s="217"/>
      <c r="N886" s="218"/>
      <c r="O886" s="218"/>
      <c r="P886" s="218"/>
      <c r="Q886" s="218"/>
      <c r="R886" s="218"/>
      <c r="S886" s="218"/>
      <c r="T886" s="219"/>
      <c r="AT886" s="220" t="s">
        <v>154</v>
      </c>
      <c r="AU886" s="220" t="s">
        <v>89</v>
      </c>
      <c r="AV886" s="14" t="s">
        <v>152</v>
      </c>
      <c r="AW886" s="14" t="s">
        <v>35</v>
      </c>
      <c r="AX886" s="14" t="s">
        <v>87</v>
      </c>
      <c r="AY886" s="220" t="s">
        <v>145</v>
      </c>
    </row>
    <row r="887" spans="1:65" s="13" customFormat="1">
      <c r="B887" s="198"/>
      <c r="C887" s="199"/>
      <c r="D887" s="200" t="s">
        <v>154</v>
      </c>
      <c r="E887" s="199"/>
      <c r="F887" s="202" t="s">
        <v>639</v>
      </c>
      <c r="G887" s="199"/>
      <c r="H887" s="203">
        <v>525</v>
      </c>
      <c r="I887" s="204"/>
      <c r="J887" s="199"/>
      <c r="K887" s="199"/>
      <c r="L887" s="205"/>
      <c r="M887" s="206"/>
      <c r="N887" s="207"/>
      <c r="O887" s="207"/>
      <c r="P887" s="207"/>
      <c r="Q887" s="207"/>
      <c r="R887" s="207"/>
      <c r="S887" s="207"/>
      <c r="T887" s="208"/>
      <c r="AT887" s="209" t="s">
        <v>154</v>
      </c>
      <c r="AU887" s="209" t="s">
        <v>89</v>
      </c>
      <c r="AV887" s="13" t="s">
        <v>89</v>
      </c>
      <c r="AW887" s="13" t="s">
        <v>4</v>
      </c>
      <c r="AX887" s="13" t="s">
        <v>87</v>
      </c>
      <c r="AY887" s="209" t="s">
        <v>145</v>
      </c>
    </row>
    <row r="888" spans="1:65" s="2" customFormat="1" ht="33" customHeight="1">
      <c r="A888" s="33"/>
      <c r="B888" s="34"/>
      <c r="C888" s="185" t="s">
        <v>640</v>
      </c>
      <c r="D888" s="185" t="s">
        <v>147</v>
      </c>
      <c r="E888" s="186" t="s">
        <v>641</v>
      </c>
      <c r="F888" s="187" t="s">
        <v>642</v>
      </c>
      <c r="G888" s="188" t="s">
        <v>150</v>
      </c>
      <c r="H888" s="189">
        <v>25.68</v>
      </c>
      <c r="I888" s="190"/>
      <c r="J888" s="191">
        <f>ROUND(I888*H888,2)</f>
        <v>0</v>
      </c>
      <c r="K888" s="187" t="s">
        <v>151</v>
      </c>
      <c r="L888" s="38"/>
      <c r="M888" s="192" t="s">
        <v>1</v>
      </c>
      <c r="N888" s="193" t="s">
        <v>44</v>
      </c>
      <c r="O888" s="70"/>
      <c r="P888" s="194">
        <f>O888*H888</f>
        <v>0</v>
      </c>
      <c r="Q888" s="194">
        <v>1.58044E-3</v>
      </c>
      <c r="R888" s="194">
        <f>Q888*H888</f>
        <v>4.0585699199999999E-2</v>
      </c>
      <c r="S888" s="194">
        <v>0</v>
      </c>
      <c r="T888" s="195">
        <f>S888*H888</f>
        <v>0</v>
      </c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R888" s="196" t="s">
        <v>289</v>
      </c>
      <c r="AT888" s="196" t="s">
        <v>147</v>
      </c>
      <c r="AU888" s="196" t="s">
        <v>89</v>
      </c>
      <c r="AY888" s="17" t="s">
        <v>145</v>
      </c>
      <c r="BE888" s="197">
        <f>IF(N888="základní",J888,0)</f>
        <v>0</v>
      </c>
      <c r="BF888" s="197">
        <f>IF(N888="snížená",J888,0)</f>
        <v>0</v>
      </c>
      <c r="BG888" s="197">
        <f>IF(N888="zákl. přenesená",J888,0)</f>
        <v>0</v>
      </c>
      <c r="BH888" s="197">
        <f>IF(N888="sníž. přenesená",J888,0)</f>
        <v>0</v>
      </c>
      <c r="BI888" s="197">
        <f>IF(N888="nulová",J888,0)</f>
        <v>0</v>
      </c>
      <c r="BJ888" s="17" t="s">
        <v>87</v>
      </c>
      <c r="BK888" s="197">
        <f>ROUND(I888*H888,2)</f>
        <v>0</v>
      </c>
      <c r="BL888" s="17" t="s">
        <v>289</v>
      </c>
      <c r="BM888" s="196" t="s">
        <v>643</v>
      </c>
    </row>
    <row r="889" spans="1:65" s="15" customFormat="1">
      <c r="B889" s="221"/>
      <c r="C889" s="222"/>
      <c r="D889" s="200" t="s">
        <v>154</v>
      </c>
      <c r="E889" s="223" t="s">
        <v>1</v>
      </c>
      <c r="F889" s="224" t="s">
        <v>644</v>
      </c>
      <c r="G889" s="222"/>
      <c r="H889" s="223" t="s">
        <v>1</v>
      </c>
      <c r="I889" s="225"/>
      <c r="J889" s="222"/>
      <c r="K889" s="222"/>
      <c r="L889" s="226"/>
      <c r="M889" s="227"/>
      <c r="N889" s="228"/>
      <c r="O889" s="228"/>
      <c r="P889" s="228"/>
      <c r="Q889" s="228"/>
      <c r="R889" s="228"/>
      <c r="S889" s="228"/>
      <c r="T889" s="229"/>
      <c r="AT889" s="230" t="s">
        <v>154</v>
      </c>
      <c r="AU889" s="230" t="s">
        <v>89</v>
      </c>
      <c r="AV889" s="15" t="s">
        <v>87</v>
      </c>
      <c r="AW889" s="15" t="s">
        <v>35</v>
      </c>
      <c r="AX889" s="15" t="s">
        <v>79</v>
      </c>
      <c r="AY889" s="230" t="s">
        <v>145</v>
      </c>
    </row>
    <row r="890" spans="1:65" s="13" customFormat="1">
      <c r="B890" s="198"/>
      <c r="C890" s="199"/>
      <c r="D890" s="200" t="s">
        <v>154</v>
      </c>
      <c r="E890" s="201" t="s">
        <v>1</v>
      </c>
      <c r="F890" s="202" t="s">
        <v>645</v>
      </c>
      <c r="G890" s="199"/>
      <c r="H890" s="203">
        <v>25.68</v>
      </c>
      <c r="I890" s="204"/>
      <c r="J890" s="199"/>
      <c r="K890" s="199"/>
      <c r="L890" s="205"/>
      <c r="M890" s="206"/>
      <c r="N890" s="207"/>
      <c r="O890" s="207"/>
      <c r="P890" s="207"/>
      <c r="Q890" s="207"/>
      <c r="R890" s="207"/>
      <c r="S890" s="207"/>
      <c r="T890" s="208"/>
      <c r="AT890" s="209" t="s">
        <v>154</v>
      </c>
      <c r="AU890" s="209" t="s">
        <v>89</v>
      </c>
      <c r="AV890" s="13" t="s">
        <v>89</v>
      </c>
      <c r="AW890" s="13" t="s">
        <v>35</v>
      </c>
      <c r="AX890" s="13" t="s">
        <v>79</v>
      </c>
      <c r="AY890" s="209" t="s">
        <v>145</v>
      </c>
    </row>
    <row r="891" spans="1:65" s="14" customFormat="1">
      <c r="B891" s="210"/>
      <c r="C891" s="211"/>
      <c r="D891" s="200" t="s">
        <v>154</v>
      </c>
      <c r="E891" s="212" t="s">
        <v>1</v>
      </c>
      <c r="F891" s="213" t="s">
        <v>156</v>
      </c>
      <c r="G891" s="211"/>
      <c r="H891" s="214">
        <v>25.68</v>
      </c>
      <c r="I891" s="215"/>
      <c r="J891" s="211"/>
      <c r="K891" s="211"/>
      <c r="L891" s="216"/>
      <c r="M891" s="217"/>
      <c r="N891" s="218"/>
      <c r="O891" s="218"/>
      <c r="P891" s="218"/>
      <c r="Q891" s="218"/>
      <c r="R891" s="218"/>
      <c r="S891" s="218"/>
      <c r="T891" s="219"/>
      <c r="AT891" s="220" t="s">
        <v>154</v>
      </c>
      <c r="AU891" s="220" t="s">
        <v>89</v>
      </c>
      <c r="AV891" s="14" t="s">
        <v>152</v>
      </c>
      <c r="AW891" s="14" t="s">
        <v>35</v>
      </c>
      <c r="AX891" s="14" t="s">
        <v>87</v>
      </c>
      <c r="AY891" s="220" t="s">
        <v>145</v>
      </c>
    </row>
    <row r="892" spans="1:65" s="2" customFormat="1" ht="49.15" customHeight="1">
      <c r="A892" s="33"/>
      <c r="B892" s="34"/>
      <c r="C892" s="185" t="s">
        <v>646</v>
      </c>
      <c r="D892" s="185" t="s">
        <v>147</v>
      </c>
      <c r="E892" s="186" t="s">
        <v>647</v>
      </c>
      <c r="F892" s="187" t="s">
        <v>648</v>
      </c>
      <c r="G892" s="188" t="s">
        <v>150</v>
      </c>
      <c r="H892" s="189">
        <v>51.167999999999999</v>
      </c>
      <c r="I892" s="190"/>
      <c r="J892" s="191">
        <f>ROUND(I892*H892,2)</f>
        <v>0</v>
      </c>
      <c r="K892" s="187" t="s">
        <v>151</v>
      </c>
      <c r="L892" s="38"/>
      <c r="M892" s="192" t="s">
        <v>1</v>
      </c>
      <c r="N892" s="193" t="s">
        <v>44</v>
      </c>
      <c r="O892" s="70"/>
      <c r="P892" s="194">
        <f>O892*H892</f>
        <v>0</v>
      </c>
      <c r="Q892" s="194">
        <v>6.3E-3</v>
      </c>
      <c r="R892" s="194">
        <f>Q892*H892</f>
        <v>0.32235839999999999</v>
      </c>
      <c r="S892" s="194">
        <v>0</v>
      </c>
      <c r="T892" s="195">
        <f>S892*H892</f>
        <v>0</v>
      </c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R892" s="196" t="s">
        <v>289</v>
      </c>
      <c r="AT892" s="196" t="s">
        <v>147</v>
      </c>
      <c r="AU892" s="196" t="s">
        <v>89</v>
      </c>
      <c r="AY892" s="17" t="s">
        <v>145</v>
      </c>
      <c r="BE892" s="197">
        <f>IF(N892="základní",J892,0)</f>
        <v>0</v>
      </c>
      <c r="BF892" s="197">
        <f>IF(N892="snížená",J892,0)</f>
        <v>0</v>
      </c>
      <c r="BG892" s="197">
        <f>IF(N892="zákl. přenesená",J892,0)</f>
        <v>0</v>
      </c>
      <c r="BH892" s="197">
        <f>IF(N892="sníž. přenesená",J892,0)</f>
        <v>0</v>
      </c>
      <c r="BI892" s="197">
        <f>IF(N892="nulová",J892,0)</f>
        <v>0</v>
      </c>
      <c r="BJ892" s="17" t="s">
        <v>87</v>
      </c>
      <c r="BK892" s="197">
        <f>ROUND(I892*H892,2)</f>
        <v>0</v>
      </c>
      <c r="BL892" s="17" t="s">
        <v>289</v>
      </c>
      <c r="BM892" s="196" t="s">
        <v>649</v>
      </c>
    </row>
    <row r="893" spans="1:65" s="15" customFormat="1">
      <c r="B893" s="221"/>
      <c r="C893" s="222"/>
      <c r="D893" s="200" t="s">
        <v>154</v>
      </c>
      <c r="E893" s="223" t="s">
        <v>1</v>
      </c>
      <c r="F893" s="224" t="s">
        <v>650</v>
      </c>
      <c r="G893" s="222"/>
      <c r="H893" s="223" t="s">
        <v>1</v>
      </c>
      <c r="I893" s="225"/>
      <c r="J893" s="222"/>
      <c r="K893" s="222"/>
      <c r="L893" s="226"/>
      <c r="M893" s="227"/>
      <c r="N893" s="228"/>
      <c r="O893" s="228"/>
      <c r="P893" s="228"/>
      <c r="Q893" s="228"/>
      <c r="R893" s="228"/>
      <c r="S893" s="228"/>
      <c r="T893" s="229"/>
      <c r="AT893" s="230" t="s">
        <v>154</v>
      </c>
      <c r="AU893" s="230" t="s">
        <v>89</v>
      </c>
      <c r="AV893" s="15" t="s">
        <v>87</v>
      </c>
      <c r="AW893" s="15" t="s">
        <v>35</v>
      </c>
      <c r="AX893" s="15" t="s">
        <v>79</v>
      </c>
      <c r="AY893" s="230" t="s">
        <v>145</v>
      </c>
    </row>
    <row r="894" spans="1:65" s="13" customFormat="1">
      <c r="B894" s="198"/>
      <c r="C894" s="199"/>
      <c r="D894" s="200" t="s">
        <v>154</v>
      </c>
      <c r="E894" s="201" t="s">
        <v>1</v>
      </c>
      <c r="F894" s="202" t="s">
        <v>200</v>
      </c>
      <c r="G894" s="199"/>
      <c r="H894" s="203">
        <v>20</v>
      </c>
      <c r="I894" s="204"/>
      <c r="J894" s="199"/>
      <c r="K894" s="199"/>
      <c r="L894" s="205"/>
      <c r="M894" s="206"/>
      <c r="N894" s="207"/>
      <c r="O894" s="207"/>
      <c r="P894" s="207"/>
      <c r="Q894" s="207"/>
      <c r="R894" s="207"/>
      <c r="S894" s="207"/>
      <c r="T894" s="208"/>
      <c r="AT894" s="209" t="s">
        <v>154</v>
      </c>
      <c r="AU894" s="209" t="s">
        <v>89</v>
      </c>
      <c r="AV894" s="13" t="s">
        <v>89</v>
      </c>
      <c r="AW894" s="13" t="s">
        <v>35</v>
      </c>
      <c r="AX894" s="13" t="s">
        <v>79</v>
      </c>
      <c r="AY894" s="209" t="s">
        <v>145</v>
      </c>
    </row>
    <row r="895" spans="1:65" s="15" customFormat="1">
      <c r="B895" s="221"/>
      <c r="C895" s="222"/>
      <c r="D895" s="200" t="s">
        <v>154</v>
      </c>
      <c r="E895" s="223" t="s">
        <v>1</v>
      </c>
      <c r="F895" s="224" t="s">
        <v>193</v>
      </c>
      <c r="G895" s="222"/>
      <c r="H895" s="223" t="s">
        <v>1</v>
      </c>
      <c r="I895" s="225"/>
      <c r="J895" s="222"/>
      <c r="K895" s="222"/>
      <c r="L895" s="226"/>
      <c r="M895" s="227"/>
      <c r="N895" s="228"/>
      <c r="O895" s="228"/>
      <c r="P895" s="228"/>
      <c r="Q895" s="228"/>
      <c r="R895" s="228"/>
      <c r="S895" s="228"/>
      <c r="T895" s="229"/>
      <c r="AT895" s="230" t="s">
        <v>154</v>
      </c>
      <c r="AU895" s="230" t="s">
        <v>89</v>
      </c>
      <c r="AV895" s="15" t="s">
        <v>87</v>
      </c>
      <c r="AW895" s="15" t="s">
        <v>35</v>
      </c>
      <c r="AX895" s="15" t="s">
        <v>79</v>
      </c>
      <c r="AY895" s="230" t="s">
        <v>145</v>
      </c>
    </row>
    <row r="896" spans="1:65" s="13" customFormat="1">
      <c r="B896" s="198"/>
      <c r="C896" s="199"/>
      <c r="D896" s="200" t="s">
        <v>154</v>
      </c>
      <c r="E896" s="201" t="s">
        <v>1</v>
      </c>
      <c r="F896" s="202" t="s">
        <v>201</v>
      </c>
      <c r="G896" s="199"/>
      <c r="H896" s="203">
        <v>31.167999999999999</v>
      </c>
      <c r="I896" s="204"/>
      <c r="J896" s="199"/>
      <c r="K896" s="199"/>
      <c r="L896" s="205"/>
      <c r="M896" s="206"/>
      <c r="N896" s="207"/>
      <c r="O896" s="207"/>
      <c r="P896" s="207"/>
      <c r="Q896" s="207"/>
      <c r="R896" s="207"/>
      <c r="S896" s="207"/>
      <c r="T896" s="208"/>
      <c r="AT896" s="209" t="s">
        <v>154</v>
      </c>
      <c r="AU896" s="209" t="s">
        <v>89</v>
      </c>
      <c r="AV896" s="13" t="s">
        <v>89</v>
      </c>
      <c r="AW896" s="13" t="s">
        <v>35</v>
      </c>
      <c r="AX896" s="13" t="s">
        <v>79</v>
      </c>
      <c r="AY896" s="209" t="s">
        <v>145</v>
      </c>
    </row>
    <row r="897" spans="1:65" s="14" customFormat="1">
      <c r="B897" s="210"/>
      <c r="C897" s="211"/>
      <c r="D897" s="200" t="s">
        <v>154</v>
      </c>
      <c r="E897" s="212" t="s">
        <v>1</v>
      </c>
      <c r="F897" s="213" t="s">
        <v>156</v>
      </c>
      <c r="G897" s="211"/>
      <c r="H897" s="214">
        <v>51.167999999999999</v>
      </c>
      <c r="I897" s="215"/>
      <c r="J897" s="211"/>
      <c r="K897" s="211"/>
      <c r="L897" s="216"/>
      <c r="M897" s="217"/>
      <c r="N897" s="218"/>
      <c r="O897" s="218"/>
      <c r="P897" s="218"/>
      <c r="Q897" s="218"/>
      <c r="R897" s="218"/>
      <c r="S897" s="218"/>
      <c r="T897" s="219"/>
      <c r="AT897" s="220" t="s">
        <v>154</v>
      </c>
      <c r="AU897" s="220" t="s">
        <v>89</v>
      </c>
      <c r="AV897" s="14" t="s">
        <v>152</v>
      </c>
      <c r="AW897" s="14" t="s">
        <v>35</v>
      </c>
      <c r="AX897" s="14" t="s">
        <v>87</v>
      </c>
      <c r="AY897" s="220" t="s">
        <v>145</v>
      </c>
    </row>
    <row r="898" spans="1:65" s="2" customFormat="1" ht="24.2" customHeight="1">
      <c r="A898" s="33"/>
      <c r="B898" s="34"/>
      <c r="C898" s="231" t="s">
        <v>651</v>
      </c>
      <c r="D898" s="231" t="s">
        <v>290</v>
      </c>
      <c r="E898" s="232" t="s">
        <v>611</v>
      </c>
      <c r="F898" s="233" t="s">
        <v>612</v>
      </c>
      <c r="G898" s="234" t="s">
        <v>150</v>
      </c>
      <c r="H898" s="235">
        <v>32.725999999999999</v>
      </c>
      <c r="I898" s="236"/>
      <c r="J898" s="237">
        <f>ROUND(I898*H898,2)</f>
        <v>0</v>
      </c>
      <c r="K898" s="233" t="s">
        <v>1</v>
      </c>
      <c r="L898" s="238"/>
      <c r="M898" s="239" t="s">
        <v>1</v>
      </c>
      <c r="N898" s="240" t="s">
        <v>44</v>
      </c>
      <c r="O898" s="70"/>
      <c r="P898" s="194">
        <f>O898*H898</f>
        <v>0</v>
      </c>
      <c r="Q898" s="194">
        <v>1.55E-2</v>
      </c>
      <c r="R898" s="194">
        <f>Q898*H898</f>
        <v>0.50725299999999995</v>
      </c>
      <c r="S898" s="194">
        <v>0</v>
      </c>
      <c r="T898" s="195">
        <f>S898*H898</f>
        <v>0</v>
      </c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R898" s="196" t="s">
        <v>424</v>
      </c>
      <c r="AT898" s="196" t="s">
        <v>290</v>
      </c>
      <c r="AU898" s="196" t="s">
        <v>89</v>
      </c>
      <c r="AY898" s="17" t="s">
        <v>145</v>
      </c>
      <c r="BE898" s="197">
        <f>IF(N898="základní",J898,0)</f>
        <v>0</v>
      </c>
      <c r="BF898" s="197">
        <f>IF(N898="snížená",J898,0)</f>
        <v>0</v>
      </c>
      <c r="BG898" s="197">
        <f>IF(N898="zákl. přenesená",J898,0)</f>
        <v>0</v>
      </c>
      <c r="BH898" s="197">
        <f>IF(N898="sníž. přenesená",J898,0)</f>
        <v>0</v>
      </c>
      <c r="BI898" s="197">
        <f>IF(N898="nulová",J898,0)</f>
        <v>0</v>
      </c>
      <c r="BJ898" s="17" t="s">
        <v>87</v>
      </c>
      <c r="BK898" s="197">
        <f>ROUND(I898*H898,2)</f>
        <v>0</v>
      </c>
      <c r="BL898" s="17" t="s">
        <v>289</v>
      </c>
      <c r="BM898" s="196" t="s">
        <v>652</v>
      </c>
    </row>
    <row r="899" spans="1:65" s="15" customFormat="1">
      <c r="B899" s="221"/>
      <c r="C899" s="222"/>
      <c r="D899" s="200" t="s">
        <v>154</v>
      </c>
      <c r="E899" s="223" t="s">
        <v>1</v>
      </c>
      <c r="F899" s="224" t="s">
        <v>614</v>
      </c>
      <c r="G899" s="222"/>
      <c r="H899" s="223" t="s">
        <v>1</v>
      </c>
      <c r="I899" s="225"/>
      <c r="J899" s="222"/>
      <c r="K899" s="222"/>
      <c r="L899" s="226"/>
      <c r="M899" s="227"/>
      <c r="N899" s="228"/>
      <c r="O899" s="228"/>
      <c r="P899" s="228"/>
      <c r="Q899" s="228"/>
      <c r="R899" s="228"/>
      <c r="S899" s="228"/>
      <c r="T899" s="229"/>
      <c r="AT899" s="230" t="s">
        <v>154</v>
      </c>
      <c r="AU899" s="230" t="s">
        <v>89</v>
      </c>
      <c r="AV899" s="15" t="s">
        <v>87</v>
      </c>
      <c r="AW899" s="15" t="s">
        <v>35</v>
      </c>
      <c r="AX899" s="15" t="s">
        <v>79</v>
      </c>
      <c r="AY899" s="230" t="s">
        <v>145</v>
      </c>
    </row>
    <row r="900" spans="1:65" s="15" customFormat="1">
      <c r="B900" s="221"/>
      <c r="C900" s="222"/>
      <c r="D900" s="200" t="s">
        <v>154</v>
      </c>
      <c r="E900" s="223" t="s">
        <v>1</v>
      </c>
      <c r="F900" s="224" t="s">
        <v>193</v>
      </c>
      <c r="G900" s="222"/>
      <c r="H900" s="223" t="s">
        <v>1</v>
      </c>
      <c r="I900" s="225"/>
      <c r="J900" s="222"/>
      <c r="K900" s="222"/>
      <c r="L900" s="226"/>
      <c r="M900" s="227"/>
      <c r="N900" s="228"/>
      <c r="O900" s="228"/>
      <c r="P900" s="228"/>
      <c r="Q900" s="228"/>
      <c r="R900" s="228"/>
      <c r="S900" s="228"/>
      <c r="T900" s="229"/>
      <c r="AT900" s="230" t="s">
        <v>154</v>
      </c>
      <c r="AU900" s="230" t="s">
        <v>89</v>
      </c>
      <c r="AV900" s="15" t="s">
        <v>87</v>
      </c>
      <c r="AW900" s="15" t="s">
        <v>35</v>
      </c>
      <c r="AX900" s="15" t="s">
        <v>79</v>
      </c>
      <c r="AY900" s="230" t="s">
        <v>145</v>
      </c>
    </row>
    <row r="901" spans="1:65" s="13" customFormat="1">
      <c r="B901" s="198"/>
      <c r="C901" s="199"/>
      <c r="D901" s="200" t="s">
        <v>154</v>
      </c>
      <c r="E901" s="201" t="s">
        <v>1</v>
      </c>
      <c r="F901" s="202" t="s">
        <v>201</v>
      </c>
      <c r="G901" s="199"/>
      <c r="H901" s="203">
        <v>31.167999999999999</v>
      </c>
      <c r="I901" s="204"/>
      <c r="J901" s="199"/>
      <c r="K901" s="199"/>
      <c r="L901" s="205"/>
      <c r="M901" s="206"/>
      <c r="N901" s="207"/>
      <c r="O901" s="207"/>
      <c r="P901" s="207"/>
      <c r="Q901" s="207"/>
      <c r="R901" s="207"/>
      <c r="S901" s="207"/>
      <c r="T901" s="208"/>
      <c r="AT901" s="209" t="s">
        <v>154</v>
      </c>
      <c r="AU901" s="209" t="s">
        <v>89</v>
      </c>
      <c r="AV901" s="13" t="s">
        <v>89</v>
      </c>
      <c r="AW901" s="13" t="s">
        <v>35</v>
      </c>
      <c r="AX901" s="13" t="s">
        <v>79</v>
      </c>
      <c r="AY901" s="209" t="s">
        <v>145</v>
      </c>
    </row>
    <row r="902" spans="1:65" s="14" customFormat="1">
      <c r="B902" s="210"/>
      <c r="C902" s="211"/>
      <c r="D902" s="200" t="s">
        <v>154</v>
      </c>
      <c r="E902" s="212" t="s">
        <v>1</v>
      </c>
      <c r="F902" s="213" t="s">
        <v>156</v>
      </c>
      <c r="G902" s="211"/>
      <c r="H902" s="214">
        <v>31.167999999999999</v>
      </c>
      <c r="I902" s="215"/>
      <c r="J902" s="211"/>
      <c r="K902" s="211"/>
      <c r="L902" s="216"/>
      <c r="M902" s="217"/>
      <c r="N902" s="218"/>
      <c r="O902" s="218"/>
      <c r="P902" s="218"/>
      <c r="Q902" s="218"/>
      <c r="R902" s="218"/>
      <c r="S902" s="218"/>
      <c r="T902" s="219"/>
      <c r="AT902" s="220" t="s">
        <v>154</v>
      </c>
      <c r="AU902" s="220" t="s">
        <v>89</v>
      </c>
      <c r="AV902" s="14" t="s">
        <v>152</v>
      </c>
      <c r="AW902" s="14" t="s">
        <v>35</v>
      </c>
      <c r="AX902" s="14" t="s">
        <v>87</v>
      </c>
      <c r="AY902" s="220" t="s">
        <v>145</v>
      </c>
    </row>
    <row r="903" spans="1:65" s="13" customFormat="1">
      <c r="B903" s="198"/>
      <c r="C903" s="199"/>
      <c r="D903" s="200" t="s">
        <v>154</v>
      </c>
      <c r="E903" s="199"/>
      <c r="F903" s="202" t="s">
        <v>653</v>
      </c>
      <c r="G903" s="199"/>
      <c r="H903" s="203">
        <v>32.725999999999999</v>
      </c>
      <c r="I903" s="204"/>
      <c r="J903" s="199"/>
      <c r="K903" s="199"/>
      <c r="L903" s="205"/>
      <c r="M903" s="206"/>
      <c r="N903" s="207"/>
      <c r="O903" s="207"/>
      <c r="P903" s="207"/>
      <c r="Q903" s="207"/>
      <c r="R903" s="207"/>
      <c r="S903" s="207"/>
      <c r="T903" s="208"/>
      <c r="AT903" s="209" t="s">
        <v>154</v>
      </c>
      <c r="AU903" s="209" t="s">
        <v>89</v>
      </c>
      <c r="AV903" s="13" t="s">
        <v>89</v>
      </c>
      <c r="AW903" s="13" t="s">
        <v>4</v>
      </c>
      <c r="AX903" s="13" t="s">
        <v>87</v>
      </c>
      <c r="AY903" s="209" t="s">
        <v>145</v>
      </c>
    </row>
    <row r="904" spans="1:65" s="2" customFormat="1" ht="24.2" customHeight="1">
      <c r="A904" s="33"/>
      <c r="B904" s="34"/>
      <c r="C904" s="231" t="s">
        <v>654</v>
      </c>
      <c r="D904" s="231" t="s">
        <v>290</v>
      </c>
      <c r="E904" s="232" t="s">
        <v>309</v>
      </c>
      <c r="F904" s="233" t="s">
        <v>310</v>
      </c>
      <c r="G904" s="234" t="s">
        <v>150</v>
      </c>
      <c r="H904" s="235">
        <v>21</v>
      </c>
      <c r="I904" s="236"/>
      <c r="J904" s="237">
        <f>ROUND(I904*H904,2)</f>
        <v>0</v>
      </c>
      <c r="K904" s="233" t="s">
        <v>1</v>
      </c>
      <c r="L904" s="238"/>
      <c r="M904" s="239" t="s">
        <v>1</v>
      </c>
      <c r="N904" s="240" t="s">
        <v>44</v>
      </c>
      <c r="O904" s="70"/>
      <c r="P904" s="194">
        <f>O904*H904</f>
        <v>0</v>
      </c>
      <c r="Q904" s="194">
        <v>2.5000000000000001E-2</v>
      </c>
      <c r="R904" s="194">
        <f>Q904*H904</f>
        <v>0.52500000000000002</v>
      </c>
      <c r="S904" s="194">
        <v>0</v>
      </c>
      <c r="T904" s="195">
        <f>S904*H904</f>
        <v>0</v>
      </c>
      <c r="U904" s="33"/>
      <c r="V904" s="33"/>
      <c r="W904" s="33"/>
      <c r="X904" s="33"/>
      <c r="Y904" s="33"/>
      <c r="Z904" s="33"/>
      <c r="AA904" s="33"/>
      <c r="AB904" s="33"/>
      <c r="AC904" s="33"/>
      <c r="AD904" s="33"/>
      <c r="AE904" s="33"/>
      <c r="AR904" s="196" t="s">
        <v>424</v>
      </c>
      <c r="AT904" s="196" t="s">
        <v>290</v>
      </c>
      <c r="AU904" s="196" t="s">
        <v>89</v>
      </c>
      <c r="AY904" s="17" t="s">
        <v>145</v>
      </c>
      <c r="BE904" s="197">
        <f>IF(N904="základní",J904,0)</f>
        <v>0</v>
      </c>
      <c r="BF904" s="197">
        <f>IF(N904="snížená",J904,0)</f>
        <v>0</v>
      </c>
      <c r="BG904" s="197">
        <f>IF(N904="zákl. přenesená",J904,0)</f>
        <v>0</v>
      </c>
      <c r="BH904" s="197">
        <f>IF(N904="sníž. přenesená",J904,0)</f>
        <v>0</v>
      </c>
      <c r="BI904" s="197">
        <f>IF(N904="nulová",J904,0)</f>
        <v>0</v>
      </c>
      <c r="BJ904" s="17" t="s">
        <v>87</v>
      </c>
      <c r="BK904" s="197">
        <f>ROUND(I904*H904,2)</f>
        <v>0</v>
      </c>
      <c r="BL904" s="17" t="s">
        <v>289</v>
      </c>
      <c r="BM904" s="196" t="s">
        <v>655</v>
      </c>
    </row>
    <row r="905" spans="1:65" s="15" customFormat="1">
      <c r="B905" s="221"/>
      <c r="C905" s="222"/>
      <c r="D905" s="200" t="s">
        <v>154</v>
      </c>
      <c r="E905" s="223" t="s">
        <v>1</v>
      </c>
      <c r="F905" s="224" t="s">
        <v>656</v>
      </c>
      <c r="G905" s="222"/>
      <c r="H905" s="223" t="s">
        <v>1</v>
      </c>
      <c r="I905" s="225"/>
      <c r="J905" s="222"/>
      <c r="K905" s="222"/>
      <c r="L905" s="226"/>
      <c r="M905" s="227"/>
      <c r="N905" s="228"/>
      <c r="O905" s="228"/>
      <c r="P905" s="228"/>
      <c r="Q905" s="228"/>
      <c r="R905" s="228"/>
      <c r="S905" s="228"/>
      <c r="T905" s="229"/>
      <c r="AT905" s="230" t="s">
        <v>154</v>
      </c>
      <c r="AU905" s="230" t="s">
        <v>89</v>
      </c>
      <c r="AV905" s="15" t="s">
        <v>87</v>
      </c>
      <c r="AW905" s="15" t="s">
        <v>35</v>
      </c>
      <c r="AX905" s="15" t="s">
        <v>79</v>
      </c>
      <c r="AY905" s="230" t="s">
        <v>145</v>
      </c>
    </row>
    <row r="906" spans="1:65" s="13" customFormat="1">
      <c r="B906" s="198"/>
      <c r="C906" s="199"/>
      <c r="D906" s="200" t="s">
        <v>154</v>
      </c>
      <c r="E906" s="201" t="s">
        <v>1</v>
      </c>
      <c r="F906" s="202" t="s">
        <v>657</v>
      </c>
      <c r="G906" s="199"/>
      <c r="H906" s="203">
        <v>20</v>
      </c>
      <c r="I906" s="204"/>
      <c r="J906" s="199"/>
      <c r="K906" s="199"/>
      <c r="L906" s="205"/>
      <c r="M906" s="206"/>
      <c r="N906" s="207"/>
      <c r="O906" s="207"/>
      <c r="P906" s="207"/>
      <c r="Q906" s="207"/>
      <c r="R906" s="207"/>
      <c r="S906" s="207"/>
      <c r="T906" s="208"/>
      <c r="AT906" s="209" t="s">
        <v>154</v>
      </c>
      <c r="AU906" s="209" t="s">
        <v>89</v>
      </c>
      <c r="AV906" s="13" t="s">
        <v>89</v>
      </c>
      <c r="AW906" s="13" t="s">
        <v>35</v>
      </c>
      <c r="AX906" s="13" t="s">
        <v>79</v>
      </c>
      <c r="AY906" s="209" t="s">
        <v>145</v>
      </c>
    </row>
    <row r="907" spans="1:65" s="14" customFormat="1">
      <c r="B907" s="210"/>
      <c r="C907" s="211"/>
      <c r="D907" s="200" t="s">
        <v>154</v>
      </c>
      <c r="E907" s="212" t="s">
        <v>1</v>
      </c>
      <c r="F907" s="213" t="s">
        <v>156</v>
      </c>
      <c r="G907" s="211"/>
      <c r="H907" s="214">
        <v>20</v>
      </c>
      <c r="I907" s="215"/>
      <c r="J907" s="211"/>
      <c r="K907" s="211"/>
      <c r="L907" s="216"/>
      <c r="M907" s="217"/>
      <c r="N907" s="218"/>
      <c r="O907" s="218"/>
      <c r="P907" s="218"/>
      <c r="Q907" s="218"/>
      <c r="R907" s="218"/>
      <c r="S907" s="218"/>
      <c r="T907" s="219"/>
      <c r="AT907" s="220" t="s">
        <v>154</v>
      </c>
      <c r="AU907" s="220" t="s">
        <v>89</v>
      </c>
      <c r="AV907" s="14" t="s">
        <v>152</v>
      </c>
      <c r="AW907" s="14" t="s">
        <v>35</v>
      </c>
      <c r="AX907" s="14" t="s">
        <v>87</v>
      </c>
      <c r="AY907" s="220" t="s">
        <v>145</v>
      </c>
    </row>
    <row r="908" spans="1:65" s="13" customFormat="1">
      <c r="B908" s="198"/>
      <c r="C908" s="199"/>
      <c r="D908" s="200" t="s">
        <v>154</v>
      </c>
      <c r="E908" s="199"/>
      <c r="F908" s="202" t="s">
        <v>658</v>
      </c>
      <c r="G908" s="199"/>
      <c r="H908" s="203">
        <v>21</v>
      </c>
      <c r="I908" s="204"/>
      <c r="J908" s="199"/>
      <c r="K908" s="199"/>
      <c r="L908" s="205"/>
      <c r="M908" s="206"/>
      <c r="N908" s="207"/>
      <c r="O908" s="207"/>
      <c r="P908" s="207"/>
      <c r="Q908" s="207"/>
      <c r="R908" s="207"/>
      <c r="S908" s="207"/>
      <c r="T908" s="208"/>
      <c r="AT908" s="209" t="s">
        <v>154</v>
      </c>
      <c r="AU908" s="209" t="s">
        <v>89</v>
      </c>
      <c r="AV908" s="13" t="s">
        <v>89</v>
      </c>
      <c r="AW908" s="13" t="s">
        <v>4</v>
      </c>
      <c r="AX908" s="13" t="s">
        <v>87</v>
      </c>
      <c r="AY908" s="209" t="s">
        <v>145</v>
      </c>
    </row>
    <row r="909" spans="1:65" s="2" customFormat="1" ht="55.5" customHeight="1">
      <c r="A909" s="33"/>
      <c r="B909" s="34"/>
      <c r="C909" s="185" t="s">
        <v>659</v>
      </c>
      <c r="D909" s="185" t="s">
        <v>147</v>
      </c>
      <c r="E909" s="186" t="s">
        <v>660</v>
      </c>
      <c r="F909" s="187" t="s">
        <v>661</v>
      </c>
      <c r="G909" s="188" t="s">
        <v>562</v>
      </c>
      <c r="H909" s="189">
        <v>5.819</v>
      </c>
      <c r="I909" s="190"/>
      <c r="J909" s="191">
        <f>ROUND(I909*H909,2)</f>
        <v>0</v>
      </c>
      <c r="K909" s="187" t="s">
        <v>151</v>
      </c>
      <c r="L909" s="38"/>
      <c r="M909" s="192" t="s">
        <v>1</v>
      </c>
      <c r="N909" s="193" t="s">
        <v>44</v>
      </c>
      <c r="O909" s="70"/>
      <c r="P909" s="194">
        <f>O909*H909</f>
        <v>0</v>
      </c>
      <c r="Q909" s="194">
        <v>0</v>
      </c>
      <c r="R909" s="194">
        <f>Q909*H909</f>
        <v>0</v>
      </c>
      <c r="S909" s="194">
        <v>0</v>
      </c>
      <c r="T909" s="195">
        <f>S909*H909</f>
        <v>0</v>
      </c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R909" s="196" t="s">
        <v>289</v>
      </c>
      <c r="AT909" s="196" t="s">
        <v>147</v>
      </c>
      <c r="AU909" s="196" t="s">
        <v>89</v>
      </c>
      <c r="AY909" s="17" t="s">
        <v>145</v>
      </c>
      <c r="BE909" s="197">
        <f>IF(N909="základní",J909,0)</f>
        <v>0</v>
      </c>
      <c r="BF909" s="197">
        <f>IF(N909="snížená",J909,0)</f>
        <v>0</v>
      </c>
      <c r="BG909" s="197">
        <f>IF(N909="zákl. přenesená",J909,0)</f>
        <v>0</v>
      </c>
      <c r="BH909" s="197">
        <f>IF(N909="sníž. přenesená",J909,0)</f>
        <v>0</v>
      </c>
      <c r="BI909" s="197">
        <f>IF(N909="nulová",J909,0)</f>
        <v>0</v>
      </c>
      <c r="BJ909" s="17" t="s">
        <v>87</v>
      </c>
      <c r="BK909" s="197">
        <f>ROUND(I909*H909,2)</f>
        <v>0</v>
      </c>
      <c r="BL909" s="17" t="s">
        <v>289</v>
      </c>
      <c r="BM909" s="196" t="s">
        <v>662</v>
      </c>
    </row>
    <row r="910" spans="1:65" s="12" customFormat="1" ht="22.9" customHeight="1">
      <c r="B910" s="169"/>
      <c r="C910" s="170"/>
      <c r="D910" s="171" t="s">
        <v>78</v>
      </c>
      <c r="E910" s="183" t="s">
        <v>663</v>
      </c>
      <c r="F910" s="183" t="s">
        <v>664</v>
      </c>
      <c r="G910" s="170"/>
      <c r="H910" s="170"/>
      <c r="I910" s="173"/>
      <c r="J910" s="184">
        <f>BK910</f>
        <v>0</v>
      </c>
      <c r="K910" s="170"/>
      <c r="L910" s="175"/>
      <c r="M910" s="176"/>
      <c r="N910" s="177"/>
      <c r="O910" s="177"/>
      <c r="P910" s="178">
        <f>SUM(P911:P913)</f>
        <v>0</v>
      </c>
      <c r="Q910" s="177"/>
      <c r="R910" s="178">
        <f>SUM(R911:R913)</f>
        <v>0</v>
      </c>
      <c r="S910" s="177"/>
      <c r="T910" s="179">
        <f>SUM(T911:T913)</f>
        <v>1.4999999999999999E-2</v>
      </c>
      <c r="AR910" s="180" t="s">
        <v>89</v>
      </c>
      <c r="AT910" s="181" t="s">
        <v>78</v>
      </c>
      <c r="AU910" s="181" t="s">
        <v>87</v>
      </c>
      <c r="AY910" s="180" t="s">
        <v>145</v>
      </c>
      <c r="BK910" s="182">
        <f>SUM(BK911:BK913)</f>
        <v>0</v>
      </c>
    </row>
    <row r="911" spans="1:65" s="2" customFormat="1" ht="37.9" customHeight="1">
      <c r="A911" s="33"/>
      <c r="B911" s="34"/>
      <c r="C911" s="185" t="s">
        <v>665</v>
      </c>
      <c r="D911" s="185" t="s">
        <v>147</v>
      </c>
      <c r="E911" s="186" t="s">
        <v>666</v>
      </c>
      <c r="F911" s="187" t="s">
        <v>667</v>
      </c>
      <c r="G911" s="188" t="s">
        <v>490</v>
      </c>
      <c r="H911" s="189">
        <v>2</v>
      </c>
      <c r="I911" s="190"/>
      <c r="J911" s="191">
        <f>ROUND(I911*H911,2)</f>
        <v>0</v>
      </c>
      <c r="K911" s="187" t="s">
        <v>151</v>
      </c>
      <c r="L911" s="38"/>
      <c r="M911" s="192" t="s">
        <v>1</v>
      </c>
      <c r="N911" s="193" t="s">
        <v>44</v>
      </c>
      <c r="O911" s="70"/>
      <c r="P911" s="194">
        <f>O911*H911</f>
        <v>0</v>
      </c>
      <c r="Q911" s="194">
        <v>0</v>
      </c>
      <c r="R911" s="194">
        <f>Q911*H911</f>
        <v>0</v>
      </c>
      <c r="S911" s="194">
        <v>7.4999999999999997E-3</v>
      </c>
      <c r="T911" s="195">
        <f>S911*H911</f>
        <v>1.4999999999999999E-2</v>
      </c>
      <c r="U911" s="33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  <c r="AR911" s="196" t="s">
        <v>289</v>
      </c>
      <c r="AT911" s="196" t="s">
        <v>147</v>
      </c>
      <c r="AU911" s="196" t="s">
        <v>89</v>
      </c>
      <c r="AY911" s="17" t="s">
        <v>145</v>
      </c>
      <c r="BE911" s="197">
        <f>IF(N911="základní",J911,0)</f>
        <v>0</v>
      </c>
      <c r="BF911" s="197">
        <f>IF(N911="snížená",J911,0)</f>
        <v>0</v>
      </c>
      <c r="BG911" s="197">
        <f>IF(N911="zákl. přenesená",J911,0)</f>
        <v>0</v>
      </c>
      <c r="BH911" s="197">
        <f>IF(N911="sníž. přenesená",J911,0)</f>
        <v>0</v>
      </c>
      <c r="BI911" s="197">
        <f>IF(N911="nulová",J911,0)</f>
        <v>0</v>
      </c>
      <c r="BJ911" s="17" t="s">
        <v>87</v>
      </c>
      <c r="BK911" s="197">
        <f>ROUND(I911*H911,2)</f>
        <v>0</v>
      </c>
      <c r="BL911" s="17" t="s">
        <v>289</v>
      </c>
      <c r="BM911" s="196" t="s">
        <v>668</v>
      </c>
    </row>
    <row r="912" spans="1:65" s="13" customFormat="1">
      <c r="B912" s="198"/>
      <c r="C912" s="199"/>
      <c r="D912" s="200" t="s">
        <v>154</v>
      </c>
      <c r="E912" s="201" t="s">
        <v>1</v>
      </c>
      <c r="F912" s="202" t="s">
        <v>669</v>
      </c>
      <c r="G912" s="199"/>
      <c r="H912" s="203">
        <v>2</v>
      </c>
      <c r="I912" s="204"/>
      <c r="J912" s="199"/>
      <c r="K912" s="199"/>
      <c r="L912" s="205"/>
      <c r="M912" s="206"/>
      <c r="N912" s="207"/>
      <c r="O912" s="207"/>
      <c r="P912" s="207"/>
      <c r="Q912" s="207"/>
      <c r="R912" s="207"/>
      <c r="S912" s="207"/>
      <c r="T912" s="208"/>
      <c r="AT912" s="209" t="s">
        <v>154</v>
      </c>
      <c r="AU912" s="209" t="s">
        <v>89</v>
      </c>
      <c r="AV912" s="13" t="s">
        <v>89</v>
      </c>
      <c r="AW912" s="13" t="s">
        <v>35</v>
      </c>
      <c r="AX912" s="13" t="s">
        <v>79</v>
      </c>
      <c r="AY912" s="209" t="s">
        <v>145</v>
      </c>
    </row>
    <row r="913" spans="1:65" s="14" customFormat="1">
      <c r="B913" s="210"/>
      <c r="C913" s="211"/>
      <c r="D913" s="200" t="s">
        <v>154</v>
      </c>
      <c r="E913" s="212" t="s">
        <v>1</v>
      </c>
      <c r="F913" s="213" t="s">
        <v>156</v>
      </c>
      <c r="G913" s="211"/>
      <c r="H913" s="214">
        <v>2</v>
      </c>
      <c r="I913" s="215"/>
      <c r="J913" s="211"/>
      <c r="K913" s="211"/>
      <c r="L913" s="216"/>
      <c r="M913" s="217"/>
      <c r="N913" s="218"/>
      <c r="O913" s="218"/>
      <c r="P913" s="218"/>
      <c r="Q913" s="218"/>
      <c r="R913" s="218"/>
      <c r="S913" s="218"/>
      <c r="T913" s="219"/>
      <c r="AT913" s="220" t="s">
        <v>154</v>
      </c>
      <c r="AU913" s="220" t="s">
        <v>89</v>
      </c>
      <c r="AV913" s="14" t="s">
        <v>152</v>
      </c>
      <c r="AW913" s="14" t="s">
        <v>35</v>
      </c>
      <c r="AX913" s="14" t="s">
        <v>87</v>
      </c>
      <c r="AY913" s="220" t="s">
        <v>145</v>
      </c>
    </row>
    <row r="914" spans="1:65" s="12" customFormat="1" ht="22.9" customHeight="1">
      <c r="B914" s="169"/>
      <c r="C914" s="170"/>
      <c r="D914" s="171" t="s">
        <v>78</v>
      </c>
      <c r="E914" s="183" t="s">
        <v>670</v>
      </c>
      <c r="F914" s="183" t="s">
        <v>671</v>
      </c>
      <c r="G914" s="170"/>
      <c r="H914" s="170"/>
      <c r="I914" s="173"/>
      <c r="J914" s="184">
        <f>BK914</f>
        <v>0</v>
      </c>
      <c r="K914" s="170"/>
      <c r="L914" s="175"/>
      <c r="M914" s="176"/>
      <c r="N914" s="177"/>
      <c r="O914" s="177"/>
      <c r="P914" s="178">
        <f>SUM(P915:P923)</f>
        <v>0</v>
      </c>
      <c r="Q914" s="177"/>
      <c r="R914" s="178">
        <f>SUM(R915:R923)</f>
        <v>1.3500000000000001E-3</v>
      </c>
      <c r="S914" s="177"/>
      <c r="T914" s="179">
        <f>SUM(T915:T923)</f>
        <v>1.2E-2</v>
      </c>
      <c r="AR914" s="180" t="s">
        <v>89</v>
      </c>
      <c r="AT914" s="181" t="s">
        <v>78</v>
      </c>
      <c r="AU914" s="181" t="s">
        <v>87</v>
      </c>
      <c r="AY914" s="180" t="s">
        <v>145</v>
      </c>
      <c r="BK914" s="182">
        <f>SUM(BK915:BK923)</f>
        <v>0</v>
      </c>
    </row>
    <row r="915" spans="1:65" s="2" customFormat="1" ht="24.2" customHeight="1">
      <c r="A915" s="33"/>
      <c r="B915" s="34"/>
      <c r="C915" s="185" t="s">
        <v>672</v>
      </c>
      <c r="D915" s="185" t="s">
        <v>147</v>
      </c>
      <c r="E915" s="186" t="s">
        <v>673</v>
      </c>
      <c r="F915" s="187" t="s">
        <v>674</v>
      </c>
      <c r="G915" s="188" t="s">
        <v>490</v>
      </c>
      <c r="H915" s="189">
        <v>3</v>
      </c>
      <c r="I915" s="190"/>
      <c r="J915" s="191">
        <f>ROUND(I915*H915,2)</f>
        <v>0</v>
      </c>
      <c r="K915" s="187" t="s">
        <v>151</v>
      </c>
      <c r="L915" s="38"/>
      <c r="M915" s="192" t="s">
        <v>1</v>
      </c>
      <c r="N915" s="193" t="s">
        <v>44</v>
      </c>
      <c r="O915" s="70"/>
      <c r="P915" s="194">
        <f>O915*H915</f>
        <v>0</v>
      </c>
      <c r="Q915" s="194">
        <v>0</v>
      </c>
      <c r="R915" s="194">
        <f>Q915*H915</f>
        <v>0</v>
      </c>
      <c r="S915" s="194">
        <v>0</v>
      </c>
      <c r="T915" s="195">
        <f>S915*H915</f>
        <v>0</v>
      </c>
      <c r="U915" s="33"/>
      <c r="V915" s="33"/>
      <c r="W915" s="33"/>
      <c r="X915" s="33"/>
      <c r="Y915" s="33"/>
      <c r="Z915" s="33"/>
      <c r="AA915" s="33"/>
      <c r="AB915" s="33"/>
      <c r="AC915" s="33"/>
      <c r="AD915" s="33"/>
      <c r="AE915" s="33"/>
      <c r="AR915" s="196" t="s">
        <v>289</v>
      </c>
      <c r="AT915" s="196" t="s">
        <v>147</v>
      </c>
      <c r="AU915" s="196" t="s">
        <v>89</v>
      </c>
      <c r="AY915" s="17" t="s">
        <v>145</v>
      </c>
      <c r="BE915" s="197">
        <f>IF(N915="základní",J915,0)</f>
        <v>0</v>
      </c>
      <c r="BF915" s="197">
        <f>IF(N915="snížená",J915,0)</f>
        <v>0</v>
      </c>
      <c r="BG915" s="197">
        <f>IF(N915="zákl. přenesená",J915,0)</f>
        <v>0</v>
      </c>
      <c r="BH915" s="197">
        <f>IF(N915="sníž. přenesená",J915,0)</f>
        <v>0</v>
      </c>
      <c r="BI915" s="197">
        <f>IF(N915="nulová",J915,0)</f>
        <v>0</v>
      </c>
      <c r="BJ915" s="17" t="s">
        <v>87</v>
      </c>
      <c r="BK915" s="197">
        <f>ROUND(I915*H915,2)</f>
        <v>0</v>
      </c>
      <c r="BL915" s="17" t="s">
        <v>289</v>
      </c>
      <c r="BM915" s="196" t="s">
        <v>675</v>
      </c>
    </row>
    <row r="916" spans="1:65" s="15" customFormat="1">
      <c r="B916" s="221"/>
      <c r="C916" s="222"/>
      <c r="D916" s="200" t="s">
        <v>154</v>
      </c>
      <c r="E916" s="223" t="s">
        <v>1</v>
      </c>
      <c r="F916" s="224" t="s">
        <v>676</v>
      </c>
      <c r="G916" s="222"/>
      <c r="H916" s="223" t="s">
        <v>1</v>
      </c>
      <c r="I916" s="225"/>
      <c r="J916" s="222"/>
      <c r="K916" s="222"/>
      <c r="L916" s="226"/>
      <c r="M916" s="227"/>
      <c r="N916" s="228"/>
      <c r="O916" s="228"/>
      <c r="P916" s="228"/>
      <c r="Q916" s="228"/>
      <c r="R916" s="228"/>
      <c r="S916" s="228"/>
      <c r="T916" s="229"/>
      <c r="AT916" s="230" t="s">
        <v>154</v>
      </c>
      <c r="AU916" s="230" t="s">
        <v>89</v>
      </c>
      <c r="AV916" s="15" t="s">
        <v>87</v>
      </c>
      <c r="AW916" s="15" t="s">
        <v>35</v>
      </c>
      <c r="AX916" s="15" t="s">
        <v>79</v>
      </c>
      <c r="AY916" s="230" t="s">
        <v>145</v>
      </c>
    </row>
    <row r="917" spans="1:65" s="13" customFormat="1">
      <c r="B917" s="198"/>
      <c r="C917" s="199"/>
      <c r="D917" s="200" t="s">
        <v>154</v>
      </c>
      <c r="E917" s="201" t="s">
        <v>1</v>
      </c>
      <c r="F917" s="202" t="s">
        <v>677</v>
      </c>
      <c r="G917" s="199"/>
      <c r="H917" s="203">
        <v>3</v>
      </c>
      <c r="I917" s="204"/>
      <c r="J917" s="199"/>
      <c r="K917" s="199"/>
      <c r="L917" s="205"/>
      <c r="M917" s="206"/>
      <c r="N917" s="207"/>
      <c r="O917" s="207"/>
      <c r="P917" s="207"/>
      <c r="Q917" s="207"/>
      <c r="R917" s="207"/>
      <c r="S917" s="207"/>
      <c r="T917" s="208"/>
      <c r="AT917" s="209" t="s">
        <v>154</v>
      </c>
      <c r="AU917" s="209" t="s">
        <v>89</v>
      </c>
      <c r="AV917" s="13" t="s">
        <v>89</v>
      </c>
      <c r="AW917" s="13" t="s">
        <v>35</v>
      </c>
      <c r="AX917" s="13" t="s">
        <v>79</v>
      </c>
      <c r="AY917" s="209" t="s">
        <v>145</v>
      </c>
    </row>
    <row r="918" spans="1:65" s="14" customFormat="1">
      <c r="B918" s="210"/>
      <c r="C918" s="211"/>
      <c r="D918" s="200" t="s">
        <v>154</v>
      </c>
      <c r="E918" s="212" t="s">
        <v>1</v>
      </c>
      <c r="F918" s="213" t="s">
        <v>156</v>
      </c>
      <c r="G918" s="211"/>
      <c r="H918" s="214">
        <v>3</v>
      </c>
      <c r="I918" s="215"/>
      <c r="J918" s="211"/>
      <c r="K918" s="211"/>
      <c r="L918" s="216"/>
      <c r="M918" s="217"/>
      <c r="N918" s="218"/>
      <c r="O918" s="218"/>
      <c r="P918" s="218"/>
      <c r="Q918" s="218"/>
      <c r="R918" s="218"/>
      <c r="S918" s="218"/>
      <c r="T918" s="219"/>
      <c r="AT918" s="220" t="s">
        <v>154</v>
      </c>
      <c r="AU918" s="220" t="s">
        <v>89</v>
      </c>
      <c r="AV918" s="14" t="s">
        <v>152</v>
      </c>
      <c r="AW918" s="14" t="s">
        <v>35</v>
      </c>
      <c r="AX918" s="14" t="s">
        <v>87</v>
      </c>
      <c r="AY918" s="220" t="s">
        <v>145</v>
      </c>
    </row>
    <row r="919" spans="1:65" s="2" customFormat="1" ht="33" customHeight="1">
      <c r="A919" s="33"/>
      <c r="B919" s="34"/>
      <c r="C919" s="231" t="s">
        <v>678</v>
      </c>
      <c r="D919" s="231" t="s">
        <v>290</v>
      </c>
      <c r="E919" s="232" t="s">
        <v>679</v>
      </c>
      <c r="F919" s="233" t="s">
        <v>680</v>
      </c>
      <c r="G919" s="234" t="s">
        <v>490</v>
      </c>
      <c r="H919" s="235">
        <v>6</v>
      </c>
      <c r="I919" s="236"/>
      <c r="J919" s="237">
        <f>ROUND(I919*H919,2)</f>
        <v>0</v>
      </c>
      <c r="K919" s="233" t="s">
        <v>151</v>
      </c>
      <c r="L919" s="238"/>
      <c r="M919" s="239" t="s">
        <v>1</v>
      </c>
      <c r="N919" s="240" t="s">
        <v>44</v>
      </c>
      <c r="O919" s="70"/>
      <c r="P919" s="194">
        <f>O919*H919</f>
        <v>0</v>
      </c>
      <c r="Q919" s="194">
        <v>2.0000000000000001E-4</v>
      </c>
      <c r="R919" s="194">
        <f>Q919*H919</f>
        <v>1.2000000000000001E-3</v>
      </c>
      <c r="S919" s="194">
        <v>0</v>
      </c>
      <c r="T919" s="195">
        <f>S919*H919</f>
        <v>0</v>
      </c>
      <c r="U919" s="33"/>
      <c r="V919" s="33"/>
      <c r="W919" s="33"/>
      <c r="X919" s="33"/>
      <c r="Y919" s="33"/>
      <c r="Z919" s="33"/>
      <c r="AA919" s="33"/>
      <c r="AB919" s="33"/>
      <c r="AC919" s="33"/>
      <c r="AD919" s="33"/>
      <c r="AE919" s="33"/>
      <c r="AR919" s="196" t="s">
        <v>424</v>
      </c>
      <c r="AT919" s="196" t="s">
        <v>290</v>
      </c>
      <c r="AU919" s="196" t="s">
        <v>89</v>
      </c>
      <c r="AY919" s="17" t="s">
        <v>145</v>
      </c>
      <c r="BE919" s="197">
        <f>IF(N919="základní",J919,0)</f>
        <v>0</v>
      </c>
      <c r="BF919" s="197">
        <f>IF(N919="snížená",J919,0)</f>
        <v>0</v>
      </c>
      <c r="BG919" s="197">
        <f>IF(N919="zákl. přenesená",J919,0)</f>
        <v>0</v>
      </c>
      <c r="BH919" s="197">
        <f>IF(N919="sníž. přenesená",J919,0)</f>
        <v>0</v>
      </c>
      <c r="BI919" s="197">
        <f>IF(N919="nulová",J919,0)</f>
        <v>0</v>
      </c>
      <c r="BJ919" s="17" t="s">
        <v>87</v>
      </c>
      <c r="BK919" s="197">
        <f>ROUND(I919*H919,2)</f>
        <v>0</v>
      </c>
      <c r="BL919" s="17" t="s">
        <v>289</v>
      </c>
      <c r="BM919" s="196" t="s">
        <v>681</v>
      </c>
    </row>
    <row r="920" spans="1:65" s="13" customFormat="1">
      <c r="B920" s="198"/>
      <c r="C920" s="199"/>
      <c r="D920" s="200" t="s">
        <v>154</v>
      </c>
      <c r="E920" s="199"/>
      <c r="F920" s="202" t="s">
        <v>682</v>
      </c>
      <c r="G920" s="199"/>
      <c r="H920" s="203">
        <v>6</v>
      </c>
      <c r="I920" s="204"/>
      <c r="J920" s="199"/>
      <c r="K920" s="199"/>
      <c r="L920" s="205"/>
      <c r="M920" s="206"/>
      <c r="N920" s="207"/>
      <c r="O920" s="207"/>
      <c r="P920" s="207"/>
      <c r="Q920" s="207"/>
      <c r="R920" s="207"/>
      <c r="S920" s="207"/>
      <c r="T920" s="208"/>
      <c r="AT920" s="209" t="s">
        <v>154</v>
      </c>
      <c r="AU920" s="209" t="s">
        <v>89</v>
      </c>
      <c r="AV920" s="13" t="s">
        <v>89</v>
      </c>
      <c r="AW920" s="13" t="s">
        <v>4</v>
      </c>
      <c r="AX920" s="13" t="s">
        <v>87</v>
      </c>
      <c r="AY920" s="209" t="s">
        <v>145</v>
      </c>
    </row>
    <row r="921" spans="1:65" s="2" customFormat="1" ht="24.2" customHeight="1">
      <c r="A921" s="33"/>
      <c r="B921" s="34"/>
      <c r="C921" s="231" t="s">
        <v>683</v>
      </c>
      <c r="D921" s="231" t="s">
        <v>290</v>
      </c>
      <c r="E921" s="232" t="s">
        <v>684</v>
      </c>
      <c r="F921" s="233" t="s">
        <v>685</v>
      </c>
      <c r="G921" s="234" t="s">
        <v>686</v>
      </c>
      <c r="H921" s="235">
        <v>3</v>
      </c>
      <c r="I921" s="236"/>
      <c r="J921" s="237">
        <f>ROUND(I921*H921,2)</f>
        <v>0</v>
      </c>
      <c r="K921" s="233" t="s">
        <v>151</v>
      </c>
      <c r="L921" s="238"/>
      <c r="M921" s="239" t="s">
        <v>1</v>
      </c>
      <c r="N921" s="240" t="s">
        <v>44</v>
      </c>
      <c r="O921" s="70"/>
      <c r="P921" s="194">
        <f>O921*H921</f>
        <v>0</v>
      </c>
      <c r="Q921" s="194">
        <v>5.0000000000000002E-5</v>
      </c>
      <c r="R921" s="194">
        <f>Q921*H921</f>
        <v>1.5000000000000001E-4</v>
      </c>
      <c r="S921" s="194">
        <v>0</v>
      </c>
      <c r="T921" s="195">
        <f>S921*H921</f>
        <v>0</v>
      </c>
      <c r="U921" s="33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  <c r="AR921" s="196" t="s">
        <v>424</v>
      </c>
      <c r="AT921" s="196" t="s">
        <v>290</v>
      </c>
      <c r="AU921" s="196" t="s">
        <v>89</v>
      </c>
      <c r="AY921" s="17" t="s">
        <v>145</v>
      </c>
      <c r="BE921" s="197">
        <f>IF(N921="základní",J921,0)</f>
        <v>0</v>
      </c>
      <c r="BF921" s="197">
        <f>IF(N921="snížená",J921,0)</f>
        <v>0</v>
      </c>
      <c r="BG921" s="197">
        <f>IF(N921="zákl. přenesená",J921,0)</f>
        <v>0</v>
      </c>
      <c r="BH921" s="197">
        <f>IF(N921="sníž. přenesená",J921,0)</f>
        <v>0</v>
      </c>
      <c r="BI921" s="197">
        <f>IF(N921="nulová",J921,0)</f>
        <v>0</v>
      </c>
      <c r="BJ921" s="17" t="s">
        <v>87</v>
      </c>
      <c r="BK921" s="197">
        <f>ROUND(I921*H921,2)</f>
        <v>0</v>
      </c>
      <c r="BL921" s="17" t="s">
        <v>289</v>
      </c>
      <c r="BM921" s="196" t="s">
        <v>687</v>
      </c>
    </row>
    <row r="922" spans="1:65" s="2" customFormat="1" ht="24.2" customHeight="1">
      <c r="A922" s="33"/>
      <c r="B922" s="34"/>
      <c r="C922" s="185" t="s">
        <v>688</v>
      </c>
      <c r="D922" s="185" t="s">
        <v>147</v>
      </c>
      <c r="E922" s="186" t="s">
        <v>689</v>
      </c>
      <c r="F922" s="187" t="s">
        <v>690</v>
      </c>
      <c r="G922" s="188" t="s">
        <v>490</v>
      </c>
      <c r="H922" s="189">
        <v>3</v>
      </c>
      <c r="I922" s="190"/>
      <c r="J922" s="191">
        <f>ROUND(I922*H922,2)</f>
        <v>0</v>
      </c>
      <c r="K922" s="187" t="s">
        <v>151</v>
      </c>
      <c r="L922" s="38"/>
      <c r="M922" s="192" t="s">
        <v>1</v>
      </c>
      <c r="N922" s="193" t="s">
        <v>44</v>
      </c>
      <c r="O922" s="70"/>
      <c r="P922" s="194">
        <f>O922*H922</f>
        <v>0</v>
      </c>
      <c r="Q922" s="194">
        <v>0</v>
      </c>
      <c r="R922" s="194">
        <f>Q922*H922</f>
        <v>0</v>
      </c>
      <c r="S922" s="194">
        <v>4.0000000000000001E-3</v>
      </c>
      <c r="T922" s="195">
        <f>S922*H922</f>
        <v>1.2E-2</v>
      </c>
      <c r="U922" s="33"/>
      <c r="V922" s="33"/>
      <c r="W922" s="33"/>
      <c r="X922" s="33"/>
      <c r="Y922" s="33"/>
      <c r="Z922" s="33"/>
      <c r="AA922" s="33"/>
      <c r="AB922" s="33"/>
      <c r="AC922" s="33"/>
      <c r="AD922" s="33"/>
      <c r="AE922" s="33"/>
      <c r="AR922" s="196" t="s">
        <v>289</v>
      </c>
      <c r="AT922" s="196" t="s">
        <v>147</v>
      </c>
      <c r="AU922" s="196" t="s">
        <v>89</v>
      </c>
      <c r="AY922" s="17" t="s">
        <v>145</v>
      </c>
      <c r="BE922" s="197">
        <f>IF(N922="základní",J922,0)</f>
        <v>0</v>
      </c>
      <c r="BF922" s="197">
        <f>IF(N922="snížená",J922,0)</f>
        <v>0</v>
      </c>
      <c r="BG922" s="197">
        <f>IF(N922="zákl. přenesená",J922,0)</f>
        <v>0</v>
      </c>
      <c r="BH922" s="197">
        <f>IF(N922="sníž. přenesená",J922,0)</f>
        <v>0</v>
      </c>
      <c r="BI922" s="197">
        <f>IF(N922="nulová",J922,0)</f>
        <v>0</v>
      </c>
      <c r="BJ922" s="17" t="s">
        <v>87</v>
      </c>
      <c r="BK922" s="197">
        <f>ROUND(I922*H922,2)</f>
        <v>0</v>
      </c>
      <c r="BL922" s="17" t="s">
        <v>289</v>
      </c>
      <c r="BM922" s="196" t="s">
        <v>691</v>
      </c>
    </row>
    <row r="923" spans="1:65" s="2" customFormat="1" ht="49.15" customHeight="1">
      <c r="A923" s="33"/>
      <c r="B923" s="34"/>
      <c r="C923" s="185" t="s">
        <v>692</v>
      </c>
      <c r="D923" s="185" t="s">
        <v>147</v>
      </c>
      <c r="E923" s="186" t="s">
        <v>693</v>
      </c>
      <c r="F923" s="187" t="s">
        <v>694</v>
      </c>
      <c r="G923" s="188" t="s">
        <v>562</v>
      </c>
      <c r="H923" s="189">
        <v>1E-3</v>
      </c>
      <c r="I923" s="190"/>
      <c r="J923" s="191">
        <f>ROUND(I923*H923,2)</f>
        <v>0</v>
      </c>
      <c r="K923" s="187" t="s">
        <v>151</v>
      </c>
      <c r="L923" s="38"/>
      <c r="M923" s="192" t="s">
        <v>1</v>
      </c>
      <c r="N923" s="193" t="s">
        <v>44</v>
      </c>
      <c r="O923" s="70"/>
      <c r="P923" s="194">
        <f>O923*H923</f>
        <v>0</v>
      </c>
      <c r="Q923" s="194">
        <v>0</v>
      </c>
      <c r="R923" s="194">
        <f>Q923*H923</f>
        <v>0</v>
      </c>
      <c r="S923" s="194">
        <v>0</v>
      </c>
      <c r="T923" s="195">
        <f>S923*H923</f>
        <v>0</v>
      </c>
      <c r="U923" s="33"/>
      <c r="V923" s="33"/>
      <c r="W923" s="33"/>
      <c r="X923" s="33"/>
      <c r="Y923" s="33"/>
      <c r="Z923" s="33"/>
      <c r="AA923" s="33"/>
      <c r="AB923" s="33"/>
      <c r="AC923" s="33"/>
      <c r="AD923" s="33"/>
      <c r="AE923" s="33"/>
      <c r="AR923" s="196" t="s">
        <v>289</v>
      </c>
      <c r="AT923" s="196" t="s">
        <v>147</v>
      </c>
      <c r="AU923" s="196" t="s">
        <v>89</v>
      </c>
      <c r="AY923" s="17" t="s">
        <v>145</v>
      </c>
      <c r="BE923" s="197">
        <f>IF(N923="základní",J923,0)</f>
        <v>0</v>
      </c>
      <c r="BF923" s="197">
        <f>IF(N923="snížená",J923,0)</f>
        <v>0</v>
      </c>
      <c r="BG923" s="197">
        <f>IF(N923="zákl. přenesená",J923,0)</f>
        <v>0</v>
      </c>
      <c r="BH923" s="197">
        <f>IF(N923="sníž. přenesená",J923,0)</f>
        <v>0</v>
      </c>
      <c r="BI923" s="197">
        <f>IF(N923="nulová",J923,0)</f>
        <v>0</v>
      </c>
      <c r="BJ923" s="17" t="s">
        <v>87</v>
      </c>
      <c r="BK923" s="197">
        <f>ROUND(I923*H923,2)</f>
        <v>0</v>
      </c>
      <c r="BL923" s="17" t="s">
        <v>289</v>
      </c>
      <c r="BM923" s="196" t="s">
        <v>695</v>
      </c>
    </row>
    <row r="924" spans="1:65" s="12" customFormat="1" ht="22.9" customHeight="1">
      <c r="B924" s="169"/>
      <c r="C924" s="170"/>
      <c r="D924" s="171" t="s">
        <v>78</v>
      </c>
      <c r="E924" s="183" t="s">
        <v>696</v>
      </c>
      <c r="F924" s="183" t="s">
        <v>697</v>
      </c>
      <c r="G924" s="170"/>
      <c r="H924" s="170"/>
      <c r="I924" s="173"/>
      <c r="J924" s="184">
        <f>BK924</f>
        <v>0</v>
      </c>
      <c r="K924" s="170"/>
      <c r="L924" s="175"/>
      <c r="M924" s="176"/>
      <c r="N924" s="177"/>
      <c r="O924" s="177"/>
      <c r="P924" s="178">
        <f>SUM(P925:P937)</f>
        <v>0</v>
      </c>
      <c r="Q924" s="177"/>
      <c r="R924" s="178">
        <f>SUM(R925:R937)</f>
        <v>1.221586818</v>
      </c>
      <c r="S924" s="177"/>
      <c r="T924" s="179">
        <f>SUM(T925:T937)</f>
        <v>0</v>
      </c>
      <c r="AR924" s="180" t="s">
        <v>89</v>
      </c>
      <c r="AT924" s="181" t="s">
        <v>78</v>
      </c>
      <c r="AU924" s="181" t="s">
        <v>87</v>
      </c>
      <c r="AY924" s="180" t="s">
        <v>145</v>
      </c>
      <c r="BK924" s="182">
        <f>SUM(BK925:BK937)</f>
        <v>0</v>
      </c>
    </row>
    <row r="925" spans="1:65" s="2" customFormat="1" ht="24.2" customHeight="1">
      <c r="A925" s="33"/>
      <c r="B925" s="34"/>
      <c r="C925" s="185" t="s">
        <v>698</v>
      </c>
      <c r="D925" s="185" t="s">
        <v>147</v>
      </c>
      <c r="E925" s="186" t="s">
        <v>699</v>
      </c>
      <c r="F925" s="187" t="s">
        <v>700</v>
      </c>
      <c r="G925" s="188" t="s">
        <v>329</v>
      </c>
      <c r="H925" s="189">
        <v>1.2</v>
      </c>
      <c r="I925" s="190"/>
      <c r="J925" s="191">
        <f>ROUND(I925*H925,2)</f>
        <v>0</v>
      </c>
      <c r="K925" s="187" t="s">
        <v>151</v>
      </c>
      <c r="L925" s="38"/>
      <c r="M925" s="192" t="s">
        <v>1</v>
      </c>
      <c r="N925" s="193" t="s">
        <v>44</v>
      </c>
      <c r="O925" s="70"/>
      <c r="P925" s="194">
        <f>O925*H925</f>
        <v>0</v>
      </c>
      <c r="Q925" s="194">
        <v>5.1000000000000004E-3</v>
      </c>
      <c r="R925" s="194">
        <f>Q925*H925</f>
        <v>6.1200000000000004E-3</v>
      </c>
      <c r="S925" s="194">
        <v>0</v>
      </c>
      <c r="T925" s="195">
        <f>S925*H925</f>
        <v>0</v>
      </c>
      <c r="U925" s="33"/>
      <c r="V925" s="33"/>
      <c r="W925" s="33"/>
      <c r="X925" s="33"/>
      <c r="Y925" s="33"/>
      <c r="Z925" s="33"/>
      <c r="AA925" s="33"/>
      <c r="AB925" s="33"/>
      <c r="AC925" s="33"/>
      <c r="AD925" s="33"/>
      <c r="AE925" s="33"/>
      <c r="AR925" s="196" t="s">
        <v>289</v>
      </c>
      <c r="AT925" s="196" t="s">
        <v>147</v>
      </c>
      <c r="AU925" s="196" t="s">
        <v>89</v>
      </c>
      <c r="AY925" s="17" t="s">
        <v>145</v>
      </c>
      <c r="BE925" s="197">
        <f>IF(N925="základní",J925,0)</f>
        <v>0</v>
      </c>
      <c r="BF925" s="197">
        <f>IF(N925="snížená",J925,0)</f>
        <v>0</v>
      </c>
      <c r="BG925" s="197">
        <f>IF(N925="zákl. přenesená",J925,0)</f>
        <v>0</v>
      </c>
      <c r="BH925" s="197">
        <f>IF(N925="sníž. přenesená",J925,0)</f>
        <v>0</v>
      </c>
      <c r="BI925" s="197">
        <f>IF(N925="nulová",J925,0)</f>
        <v>0</v>
      </c>
      <c r="BJ925" s="17" t="s">
        <v>87</v>
      </c>
      <c r="BK925" s="197">
        <f>ROUND(I925*H925,2)</f>
        <v>0</v>
      </c>
      <c r="BL925" s="17" t="s">
        <v>289</v>
      </c>
      <c r="BM925" s="196" t="s">
        <v>701</v>
      </c>
    </row>
    <row r="926" spans="1:65" s="15" customFormat="1">
      <c r="B926" s="221"/>
      <c r="C926" s="222"/>
      <c r="D926" s="200" t="s">
        <v>154</v>
      </c>
      <c r="E926" s="223" t="s">
        <v>1</v>
      </c>
      <c r="F926" s="224" t="s">
        <v>702</v>
      </c>
      <c r="G926" s="222"/>
      <c r="H926" s="223" t="s">
        <v>1</v>
      </c>
      <c r="I926" s="225"/>
      <c r="J926" s="222"/>
      <c r="K926" s="222"/>
      <c r="L926" s="226"/>
      <c r="M926" s="227"/>
      <c r="N926" s="228"/>
      <c r="O926" s="228"/>
      <c r="P926" s="228"/>
      <c r="Q926" s="228"/>
      <c r="R926" s="228"/>
      <c r="S926" s="228"/>
      <c r="T926" s="229"/>
      <c r="AT926" s="230" t="s">
        <v>154</v>
      </c>
      <c r="AU926" s="230" t="s">
        <v>89</v>
      </c>
      <c r="AV926" s="15" t="s">
        <v>87</v>
      </c>
      <c r="AW926" s="15" t="s">
        <v>35</v>
      </c>
      <c r="AX926" s="15" t="s">
        <v>79</v>
      </c>
      <c r="AY926" s="230" t="s">
        <v>145</v>
      </c>
    </row>
    <row r="927" spans="1:65" s="13" customFormat="1">
      <c r="B927" s="198"/>
      <c r="C927" s="199"/>
      <c r="D927" s="200" t="s">
        <v>154</v>
      </c>
      <c r="E927" s="201" t="s">
        <v>1</v>
      </c>
      <c r="F927" s="202" t="s">
        <v>703</v>
      </c>
      <c r="G927" s="199"/>
      <c r="H927" s="203">
        <v>1.2</v>
      </c>
      <c r="I927" s="204"/>
      <c r="J927" s="199"/>
      <c r="K927" s="199"/>
      <c r="L927" s="205"/>
      <c r="M927" s="206"/>
      <c r="N927" s="207"/>
      <c r="O927" s="207"/>
      <c r="P927" s="207"/>
      <c r="Q927" s="207"/>
      <c r="R927" s="207"/>
      <c r="S927" s="207"/>
      <c r="T927" s="208"/>
      <c r="AT927" s="209" t="s">
        <v>154</v>
      </c>
      <c r="AU927" s="209" t="s">
        <v>89</v>
      </c>
      <c r="AV927" s="13" t="s">
        <v>89</v>
      </c>
      <c r="AW927" s="13" t="s">
        <v>35</v>
      </c>
      <c r="AX927" s="13" t="s">
        <v>79</v>
      </c>
      <c r="AY927" s="209" t="s">
        <v>145</v>
      </c>
    </row>
    <row r="928" spans="1:65" s="14" customFormat="1">
      <c r="B928" s="210"/>
      <c r="C928" s="211"/>
      <c r="D928" s="200" t="s">
        <v>154</v>
      </c>
      <c r="E928" s="212" t="s">
        <v>1</v>
      </c>
      <c r="F928" s="213" t="s">
        <v>156</v>
      </c>
      <c r="G928" s="211"/>
      <c r="H928" s="214">
        <v>1.2</v>
      </c>
      <c r="I928" s="215"/>
      <c r="J928" s="211"/>
      <c r="K928" s="211"/>
      <c r="L928" s="216"/>
      <c r="M928" s="217"/>
      <c r="N928" s="218"/>
      <c r="O928" s="218"/>
      <c r="P928" s="218"/>
      <c r="Q928" s="218"/>
      <c r="R928" s="218"/>
      <c r="S928" s="218"/>
      <c r="T928" s="219"/>
      <c r="AT928" s="220" t="s">
        <v>154</v>
      </c>
      <c r="AU928" s="220" t="s">
        <v>89</v>
      </c>
      <c r="AV928" s="14" t="s">
        <v>152</v>
      </c>
      <c r="AW928" s="14" t="s">
        <v>35</v>
      </c>
      <c r="AX928" s="14" t="s">
        <v>87</v>
      </c>
      <c r="AY928" s="220" t="s">
        <v>145</v>
      </c>
    </row>
    <row r="929" spans="1:65" s="2" customFormat="1" ht="21.75" customHeight="1">
      <c r="A929" s="33"/>
      <c r="B929" s="34"/>
      <c r="C929" s="231" t="s">
        <v>704</v>
      </c>
      <c r="D929" s="231" t="s">
        <v>290</v>
      </c>
      <c r="E929" s="232" t="s">
        <v>705</v>
      </c>
      <c r="F929" s="233" t="s">
        <v>706</v>
      </c>
      <c r="G929" s="234" t="s">
        <v>150</v>
      </c>
      <c r="H929" s="235">
        <v>3.6749999999999998</v>
      </c>
      <c r="I929" s="236"/>
      <c r="J929" s="237">
        <f>ROUND(I929*H929,2)</f>
        <v>0</v>
      </c>
      <c r="K929" s="233" t="s">
        <v>151</v>
      </c>
      <c r="L929" s="238"/>
      <c r="M929" s="239" t="s">
        <v>1</v>
      </c>
      <c r="N929" s="240" t="s">
        <v>44</v>
      </c>
      <c r="O929" s="70"/>
      <c r="P929" s="194">
        <f>O929*H929</f>
        <v>0</v>
      </c>
      <c r="Q929" s="194">
        <v>1.4630000000000001E-2</v>
      </c>
      <c r="R929" s="194">
        <f>Q929*H929</f>
        <v>5.3765250000000001E-2</v>
      </c>
      <c r="S929" s="194">
        <v>0</v>
      </c>
      <c r="T929" s="195">
        <f>S929*H929</f>
        <v>0</v>
      </c>
      <c r="U929" s="33"/>
      <c r="V929" s="33"/>
      <c r="W929" s="33"/>
      <c r="X929" s="33"/>
      <c r="Y929" s="33"/>
      <c r="Z929" s="33"/>
      <c r="AA929" s="33"/>
      <c r="AB929" s="33"/>
      <c r="AC929" s="33"/>
      <c r="AD929" s="33"/>
      <c r="AE929" s="33"/>
      <c r="AR929" s="196" t="s">
        <v>424</v>
      </c>
      <c r="AT929" s="196" t="s">
        <v>290</v>
      </c>
      <c r="AU929" s="196" t="s">
        <v>89</v>
      </c>
      <c r="AY929" s="17" t="s">
        <v>145</v>
      </c>
      <c r="BE929" s="197">
        <f>IF(N929="základní",J929,0)</f>
        <v>0</v>
      </c>
      <c r="BF929" s="197">
        <f>IF(N929="snížená",J929,0)</f>
        <v>0</v>
      </c>
      <c r="BG929" s="197">
        <f>IF(N929="zákl. přenesená",J929,0)</f>
        <v>0</v>
      </c>
      <c r="BH929" s="197">
        <f>IF(N929="sníž. přenesená",J929,0)</f>
        <v>0</v>
      </c>
      <c r="BI929" s="197">
        <f>IF(N929="nulová",J929,0)</f>
        <v>0</v>
      </c>
      <c r="BJ929" s="17" t="s">
        <v>87</v>
      </c>
      <c r="BK929" s="197">
        <f>ROUND(I929*H929,2)</f>
        <v>0</v>
      </c>
      <c r="BL929" s="17" t="s">
        <v>289</v>
      </c>
      <c r="BM929" s="196" t="s">
        <v>707</v>
      </c>
    </row>
    <row r="930" spans="1:65" s="13" customFormat="1">
      <c r="B930" s="198"/>
      <c r="C930" s="199"/>
      <c r="D930" s="200" t="s">
        <v>154</v>
      </c>
      <c r="E930" s="201" t="s">
        <v>1</v>
      </c>
      <c r="F930" s="202" t="s">
        <v>708</v>
      </c>
      <c r="G930" s="199"/>
      <c r="H930" s="203">
        <v>3.5</v>
      </c>
      <c r="I930" s="204"/>
      <c r="J930" s="199"/>
      <c r="K930" s="199"/>
      <c r="L930" s="205"/>
      <c r="M930" s="206"/>
      <c r="N930" s="207"/>
      <c r="O930" s="207"/>
      <c r="P930" s="207"/>
      <c r="Q930" s="207"/>
      <c r="R930" s="207"/>
      <c r="S930" s="207"/>
      <c r="T930" s="208"/>
      <c r="AT930" s="209" t="s">
        <v>154</v>
      </c>
      <c r="AU930" s="209" t="s">
        <v>89</v>
      </c>
      <c r="AV930" s="13" t="s">
        <v>89</v>
      </c>
      <c r="AW930" s="13" t="s">
        <v>35</v>
      </c>
      <c r="AX930" s="13" t="s">
        <v>79</v>
      </c>
      <c r="AY930" s="209" t="s">
        <v>145</v>
      </c>
    </row>
    <row r="931" spans="1:65" s="14" customFormat="1">
      <c r="B931" s="210"/>
      <c r="C931" s="211"/>
      <c r="D931" s="200" t="s">
        <v>154</v>
      </c>
      <c r="E931" s="212" t="s">
        <v>1</v>
      </c>
      <c r="F931" s="213" t="s">
        <v>156</v>
      </c>
      <c r="G931" s="211"/>
      <c r="H931" s="214">
        <v>3.5</v>
      </c>
      <c r="I931" s="215"/>
      <c r="J931" s="211"/>
      <c r="K931" s="211"/>
      <c r="L931" s="216"/>
      <c r="M931" s="217"/>
      <c r="N931" s="218"/>
      <c r="O931" s="218"/>
      <c r="P931" s="218"/>
      <c r="Q931" s="218"/>
      <c r="R931" s="218"/>
      <c r="S931" s="218"/>
      <c r="T931" s="219"/>
      <c r="AT931" s="220" t="s">
        <v>154</v>
      </c>
      <c r="AU931" s="220" t="s">
        <v>89</v>
      </c>
      <c r="AV931" s="14" t="s">
        <v>152</v>
      </c>
      <c r="AW931" s="14" t="s">
        <v>35</v>
      </c>
      <c r="AX931" s="14" t="s">
        <v>87</v>
      </c>
      <c r="AY931" s="220" t="s">
        <v>145</v>
      </c>
    </row>
    <row r="932" spans="1:65" s="13" customFormat="1">
      <c r="B932" s="198"/>
      <c r="C932" s="199"/>
      <c r="D932" s="200" t="s">
        <v>154</v>
      </c>
      <c r="E932" s="199"/>
      <c r="F932" s="202" t="s">
        <v>709</v>
      </c>
      <c r="G932" s="199"/>
      <c r="H932" s="203">
        <v>3.6749999999999998</v>
      </c>
      <c r="I932" s="204"/>
      <c r="J932" s="199"/>
      <c r="K932" s="199"/>
      <c r="L932" s="205"/>
      <c r="M932" s="206"/>
      <c r="N932" s="207"/>
      <c r="O932" s="207"/>
      <c r="P932" s="207"/>
      <c r="Q932" s="207"/>
      <c r="R932" s="207"/>
      <c r="S932" s="207"/>
      <c r="T932" s="208"/>
      <c r="AT932" s="209" t="s">
        <v>154</v>
      </c>
      <c r="AU932" s="209" t="s">
        <v>89</v>
      </c>
      <c r="AV932" s="13" t="s">
        <v>89</v>
      </c>
      <c r="AW932" s="13" t="s">
        <v>4</v>
      </c>
      <c r="AX932" s="13" t="s">
        <v>87</v>
      </c>
      <c r="AY932" s="209" t="s">
        <v>145</v>
      </c>
    </row>
    <row r="933" spans="1:65" s="2" customFormat="1" ht="37.9" customHeight="1">
      <c r="A933" s="33"/>
      <c r="B933" s="34"/>
      <c r="C933" s="185" t="s">
        <v>710</v>
      </c>
      <c r="D933" s="185" t="s">
        <v>147</v>
      </c>
      <c r="E933" s="186" t="s">
        <v>711</v>
      </c>
      <c r="F933" s="187" t="s">
        <v>712</v>
      </c>
      <c r="G933" s="188" t="s">
        <v>150</v>
      </c>
      <c r="H933" s="189">
        <v>102.72</v>
      </c>
      <c r="I933" s="190"/>
      <c r="J933" s="191">
        <f>ROUND(I933*H933,2)</f>
        <v>0</v>
      </c>
      <c r="K933" s="187" t="s">
        <v>151</v>
      </c>
      <c r="L933" s="38"/>
      <c r="M933" s="192" t="s">
        <v>1</v>
      </c>
      <c r="N933" s="193" t="s">
        <v>44</v>
      </c>
      <c r="O933" s="70"/>
      <c r="P933" s="194">
        <f>O933*H933</f>
        <v>0</v>
      </c>
      <c r="Q933" s="194">
        <v>1.1309400000000001E-2</v>
      </c>
      <c r="R933" s="194">
        <f>Q933*H933</f>
        <v>1.161701568</v>
      </c>
      <c r="S933" s="194">
        <v>0</v>
      </c>
      <c r="T933" s="195">
        <f>S933*H933</f>
        <v>0</v>
      </c>
      <c r="U933" s="33"/>
      <c r="V933" s="33"/>
      <c r="W933" s="33"/>
      <c r="X933" s="33"/>
      <c r="Y933" s="33"/>
      <c r="Z933" s="33"/>
      <c r="AA933" s="33"/>
      <c r="AB933" s="33"/>
      <c r="AC933" s="33"/>
      <c r="AD933" s="33"/>
      <c r="AE933" s="33"/>
      <c r="AR933" s="196" t="s">
        <v>289</v>
      </c>
      <c r="AT933" s="196" t="s">
        <v>147</v>
      </c>
      <c r="AU933" s="196" t="s">
        <v>89</v>
      </c>
      <c r="AY933" s="17" t="s">
        <v>145</v>
      </c>
      <c r="BE933" s="197">
        <f>IF(N933="základní",J933,0)</f>
        <v>0</v>
      </c>
      <c r="BF933" s="197">
        <f>IF(N933="snížená",J933,0)</f>
        <v>0</v>
      </c>
      <c r="BG933" s="197">
        <f>IF(N933="zákl. přenesená",J933,0)</f>
        <v>0</v>
      </c>
      <c r="BH933" s="197">
        <f>IF(N933="sníž. přenesená",J933,0)</f>
        <v>0</v>
      </c>
      <c r="BI933" s="197">
        <f>IF(N933="nulová",J933,0)</f>
        <v>0</v>
      </c>
      <c r="BJ933" s="17" t="s">
        <v>87</v>
      </c>
      <c r="BK933" s="197">
        <f>ROUND(I933*H933,2)</f>
        <v>0</v>
      </c>
      <c r="BL933" s="17" t="s">
        <v>289</v>
      </c>
      <c r="BM933" s="196" t="s">
        <v>713</v>
      </c>
    </row>
    <row r="934" spans="1:65" s="15" customFormat="1">
      <c r="B934" s="221"/>
      <c r="C934" s="222"/>
      <c r="D934" s="200" t="s">
        <v>154</v>
      </c>
      <c r="E934" s="223" t="s">
        <v>1</v>
      </c>
      <c r="F934" s="224" t="s">
        <v>644</v>
      </c>
      <c r="G934" s="222"/>
      <c r="H934" s="223" t="s">
        <v>1</v>
      </c>
      <c r="I934" s="225"/>
      <c r="J934" s="222"/>
      <c r="K934" s="222"/>
      <c r="L934" s="226"/>
      <c r="M934" s="227"/>
      <c r="N934" s="228"/>
      <c r="O934" s="228"/>
      <c r="P934" s="228"/>
      <c r="Q934" s="228"/>
      <c r="R934" s="228"/>
      <c r="S934" s="228"/>
      <c r="T934" s="229"/>
      <c r="AT934" s="230" t="s">
        <v>154</v>
      </c>
      <c r="AU934" s="230" t="s">
        <v>89</v>
      </c>
      <c r="AV934" s="15" t="s">
        <v>87</v>
      </c>
      <c r="AW934" s="15" t="s">
        <v>35</v>
      </c>
      <c r="AX934" s="15" t="s">
        <v>79</v>
      </c>
      <c r="AY934" s="230" t="s">
        <v>145</v>
      </c>
    </row>
    <row r="935" spans="1:65" s="13" customFormat="1">
      <c r="B935" s="198"/>
      <c r="C935" s="199"/>
      <c r="D935" s="200" t="s">
        <v>154</v>
      </c>
      <c r="E935" s="201" t="s">
        <v>1</v>
      </c>
      <c r="F935" s="202" t="s">
        <v>714</v>
      </c>
      <c r="G935" s="199"/>
      <c r="H935" s="203">
        <v>102.72</v>
      </c>
      <c r="I935" s="204"/>
      <c r="J935" s="199"/>
      <c r="K935" s="199"/>
      <c r="L935" s="205"/>
      <c r="M935" s="206"/>
      <c r="N935" s="207"/>
      <c r="O935" s="207"/>
      <c r="P935" s="207"/>
      <c r="Q935" s="207"/>
      <c r="R935" s="207"/>
      <c r="S935" s="207"/>
      <c r="T935" s="208"/>
      <c r="AT935" s="209" t="s">
        <v>154</v>
      </c>
      <c r="AU935" s="209" t="s">
        <v>89</v>
      </c>
      <c r="AV935" s="13" t="s">
        <v>89</v>
      </c>
      <c r="AW935" s="13" t="s">
        <v>35</v>
      </c>
      <c r="AX935" s="13" t="s">
        <v>79</v>
      </c>
      <c r="AY935" s="209" t="s">
        <v>145</v>
      </c>
    </row>
    <row r="936" spans="1:65" s="14" customFormat="1">
      <c r="B936" s="210"/>
      <c r="C936" s="211"/>
      <c r="D936" s="200" t="s">
        <v>154</v>
      </c>
      <c r="E936" s="212" t="s">
        <v>1</v>
      </c>
      <c r="F936" s="213" t="s">
        <v>156</v>
      </c>
      <c r="G936" s="211"/>
      <c r="H936" s="214">
        <v>102.72</v>
      </c>
      <c r="I936" s="215"/>
      <c r="J936" s="211"/>
      <c r="K936" s="211"/>
      <c r="L936" s="216"/>
      <c r="M936" s="217"/>
      <c r="N936" s="218"/>
      <c r="O936" s="218"/>
      <c r="P936" s="218"/>
      <c r="Q936" s="218"/>
      <c r="R936" s="218"/>
      <c r="S936" s="218"/>
      <c r="T936" s="219"/>
      <c r="AT936" s="220" t="s">
        <v>154</v>
      </c>
      <c r="AU936" s="220" t="s">
        <v>89</v>
      </c>
      <c r="AV936" s="14" t="s">
        <v>152</v>
      </c>
      <c r="AW936" s="14" t="s">
        <v>35</v>
      </c>
      <c r="AX936" s="14" t="s">
        <v>87</v>
      </c>
      <c r="AY936" s="220" t="s">
        <v>145</v>
      </c>
    </row>
    <row r="937" spans="1:65" s="2" customFormat="1" ht="49.15" customHeight="1">
      <c r="A937" s="33"/>
      <c r="B937" s="34"/>
      <c r="C937" s="185" t="s">
        <v>715</v>
      </c>
      <c r="D937" s="185" t="s">
        <v>147</v>
      </c>
      <c r="E937" s="186" t="s">
        <v>716</v>
      </c>
      <c r="F937" s="187" t="s">
        <v>717</v>
      </c>
      <c r="G937" s="188" t="s">
        <v>562</v>
      </c>
      <c r="H937" s="189">
        <v>1.222</v>
      </c>
      <c r="I937" s="190"/>
      <c r="J937" s="191">
        <f>ROUND(I937*H937,2)</f>
        <v>0</v>
      </c>
      <c r="K937" s="187" t="s">
        <v>151</v>
      </c>
      <c r="L937" s="38"/>
      <c r="M937" s="192" t="s">
        <v>1</v>
      </c>
      <c r="N937" s="193" t="s">
        <v>44</v>
      </c>
      <c r="O937" s="70"/>
      <c r="P937" s="194">
        <f>O937*H937</f>
        <v>0</v>
      </c>
      <c r="Q937" s="194">
        <v>0</v>
      </c>
      <c r="R937" s="194">
        <f>Q937*H937</f>
        <v>0</v>
      </c>
      <c r="S937" s="194">
        <v>0</v>
      </c>
      <c r="T937" s="195">
        <f>S937*H937</f>
        <v>0</v>
      </c>
      <c r="U937" s="33"/>
      <c r="V937" s="33"/>
      <c r="W937" s="33"/>
      <c r="X937" s="33"/>
      <c r="Y937" s="33"/>
      <c r="Z937" s="33"/>
      <c r="AA937" s="33"/>
      <c r="AB937" s="33"/>
      <c r="AC937" s="33"/>
      <c r="AD937" s="33"/>
      <c r="AE937" s="33"/>
      <c r="AR937" s="196" t="s">
        <v>289</v>
      </c>
      <c r="AT937" s="196" t="s">
        <v>147</v>
      </c>
      <c r="AU937" s="196" t="s">
        <v>89</v>
      </c>
      <c r="AY937" s="17" t="s">
        <v>145</v>
      </c>
      <c r="BE937" s="197">
        <f>IF(N937="základní",J937,0)</f>
        <v>0</v>
      </c>
      <c r="BF937" s="197">
        <f>IF(N937="snížená",J937,0)</f>
        <v>0</v>
      </c>
      <c r="BG937" s="197">
        <f>IF(N937="zákl. přenesená",J937,0)</f>
        <v>0</v>
      </c>
      <c r="BH937" s="197">
        <f>IF(N937="sníž. přenesená",J937,0)</f>
        <v>0</v>
      </c>
      <c r="BI937" s="197">
        <f>IF(N937="nulová",J937,0)</f>
        <v>0</v>
      </c>
      <c r="BJ937" s="17" t="s">
        <v>87</v>
      </c>
      <c r="BK937" s="197">
        <f>ROUND(I937*H937,2)</f>
        <v>0</v>
      </c>
      <c r="BL937" s="17" t="s">
        <v>289</v>
      </c>
      <c r="BM937" s="196" t="s">
        <v>718</v>
      </c>
    </row>
    <row r="938" spans="1:65" s="12" customFormat="1" ht="22.9" customHeight="1">
      <c r="B938" s="169"/>
      <c r="C938" s="170"/>
      <c r="D938" s="171" t="s">
        <v>78</v>
      </c>
      <c r="E938" s="183" t="s">
        <v>719</v>
      </c>
      <c r="F938" s="183" t="s">
        <v>720</v>
      </c>
      <c r="G938" s="170"/>
      <c r="H938" s="170"/>
      <c r="I938" s="173"/>
      <c r="J938" s="184">
        <f>BK938</f>
        <v>0</v>
      </c>
      <c r="K938" s="170"/>
      <c r="L938" s="175"/>
      <c r="M938" s="176"/>
      <c r="N938" s="177"/>
      <c r="O938" s="177"/>
      <c r="P938" s="178">
        <f>SUM(P939:P947)</f>
        <v>0</v>
      </c>
      <c r="Q938" s="177"/>
      <c r="R938" s="178">
        <f>SUM(R939:R947)</f>
        <v>0.52458026862000007</v>
      </c>
      <c r="S938" s="177"/>
      <c r="T938" s="179">
        <f>SUM(T939:T947)</f>
        <v>0</v>
      </c>
      <c r="AR938" s="180" t="s">
        <v>89</v>
      </c>
      <c r="AT938" s="181" t="s">
        <v>78</v>
      </c>
      <c r="AU938" s="181" t="s">
        <v>87</v>
      </c>
      <c r="AY938" s="180" t="s">
        <v>145</v>
      </c>
      <c r="BK938" s="182">
        <f>SUM(BK939:BK947)</f>
        <v>0</v>
      </c>
    </row>
    <row r="939" spans="1:65" s="2" customFormat="1" ht="66.75" customHeight="1">
      <c r="A939" s="33"/>
      <c r="B939" s="34"/>
      <c r="C939" s="185" t="s">
        <v>721</v>
      </c>
      <c r="D939" s="185" t="s">
        <v>147</v>
      </c>
      <c r="E939" s="186" t="s">
        <v>722</v>
      </c>
      <c r="F939" s="187" t="s">
        <v>723</v>
      </c>
      <c r="G939" s="188" t="s">
        <v>150</v>
      </c>
      <c r="H939" s="189">
        <v>9.875</v>
      </c>
      <c r="I939" s="190"/>
      <c r="J939" s="191">
        <f>ROUND(I939*H939,2)</f>
        <v>0</v>
      </c>
      <c r="K939" s="187" t="s">
        <v>151</v>
      </c>
      <c r="L939" s="38"/>
      <c r="M939" s="192" t="s">
        <v>1</v>
      </c>
      <c r="N939" s="193" t="s">
        <v>44</v>
      </c>
      <c r="O939" s="70"/>
      <c r="P939" s="194">
        <f>O939*H939</f>
        <v>0</v>
      </c>
      <c r="Q939" s="194">
        <v>5.0897400000000002E-2</v>
      </c>
      <c r="R939" s="194">
        <f>Q939*H939</f>
        <v>0.50261182500000001</v>
      </c>
      <c r="S939" s="194">
        <v>0</v>
      </c>
      <c r="T939" s="195">
        <f>S939*H939</f>
        <v>0</v>
      </c>
      <c r="U939" s="33"/>
      <c r="V939" s="33"/>
      <c r="W939" s="33"/>
      <c r="X939" s="33"/>
      <c r="Y939" s="33"/>
      <c r="Z939" s="33"/>
      <c r="AA939" s="33"/>
      <c r="AB939" s="33"/>
      <c r="AC939" s="33"/>
      <c r="AD939" s="33"/>
      <c r="AE939" s="33"/>
      <c r="AR939" s="196" t="s">
        <v>289</v>
      </c>
      <c r="AT939" s="196" t="s">
        <v>147</v>
      </c>
      <c r="AU939" s="196" t="s">
        <v>89</v>
      </c>
      <c r="AY939" s="17" t="s">
        <v>145</v>
      </c>
      <c r="BE939" s="197">
        <f>IF(N939="základní",J939,0)</f>
        <v>0</v>
      </c>
      <c r="BF939" s="197">
        <f>IF(N939="snížená",J939,0)</f>
        <v>0</v>
      </c>
      <c r="BG939" s="197">
        <f>IF(N939="zákl. přenesená",J939,0)</f>
        <v>0</v>
      </c>
      <c r="BH939" s="197">
        <f>IF(N939="sníž. přenesená",J939,0)</f>
        <v>0</v>
      </c>
      <c r="BI939" s="197">
        <f>IF(N939="nulová",J939,0)</f>
        <v>0</v>
      </c>
      <c r="BJ939" s="17" t="s">
        <v>87</v>
      </c>
      <c r="BK939" s="197">
        <f>ROUND(I939*H939,2)</f>
        <v>0</v>
      </c>
      <c r="BL939" s="17" t="s">
        <v>289</v>
      </c>
      <c r="BM939" s="196" t="s">
        <v>724</v>
      </c>
    </row>
    <row r="940" spans="1:65" s="13" customFormat="1">
      <c r="B940" s="198"/>
      <c r="C940" s="199"/>
      <c r="D940" s="200" t="s">
        <v>154</v>
      </c>
      <c r="E940" s="201" t="s">
        <v>1</v>
      </c>
      <c r="F940" s="202" t="s">
        <v>725</v>
      </c>
      <c r="G940" s="199"/>
      <c r="H940" s="203">
        <v>11.475</v>
      </c>
      <c r="I940" s="204"/>
      <c r="J940" s="199"/>
      <c r="K940" s="199"/>
      <c r="L940" s="205"/>
      <c r="M940" s="206"/>
      <c r="N940" s="207"/>
      <c r="O940" s="207"/>
      <c r="P940" s="207"/>
      <c r="Q940" s="207"/>
      <c r="R940" s="207"/>
      <c r="S940" s="207"/>
      <c r="T940" s="208"/>
      <c r="AT940" s="209" t="s">
        <v>154</v>
      </c>
      <c r="AU940" s="209" t="s">
        <v>89</v>
      </c>
      <c r="AV940" s="13" t="s">
        <v>89</v>
      </c>
      <c r="AW940" s="13" t="s">
        <v>35</v>
      </c>
      <c r="AX940" s="13" t="s">
        <v>79</v>
      </c>
      <c r="AY940" s="209" t="s">
        <v>145</v>
      </c>
    </row>
    <row r="941" spans="1:65" s="13" customFormat="1">
      <c r="B941" s="198"/>
      <c r="C941" s="199"/>
      <c r="D941" s="200" t="s">
        <v>154</v>
      </c>
      <c r="E941" s="201" t="s">
        <v>1</v>
      </c>
      <c r="F941" s="202" t="s">
        <v>726</v>
      </c>
      <c r="G941" s="199"/>
      <c r="H941" s="203">
        <v>-1.6</v>
      </c>
      <c r="I941" s="204"/>
      <c r="J941" s="199"/>
      <c r="K941" s="199"/>
      <c r="L941" s="205"/>
      <c r="M941" s="206"/>
      <c r="N941" s="207"/>
      <c r="O941" s="207"/>
      <c r="P941" s="207"/>
      <c r="Q941" s="207"/>
      <c r="R941" s="207"/>
      <c r="S941" s="207"/>
      <c r="T941" s="208"/>
      <c r="AT941" s="209" t="s">
        <v>154</v>
      </c>
      <c r="AU941" s="209" t="s">
        <v>89</v>
      </c>
      <c r="AV941" s="13" t="s">
        <v>89</v>
      </c>
      <c r="AW941" s="13" t="s">
        <v>35</v>
      </c>
      <c r="AX941" s="13" t="s">
        <v>79</v>
      </c>
      <c r="AY941" s="209" t="s">
        <v>145</v>
      </c>
    </row>
    <row r="942" spans="1:65" s="14" customFormat="1">
      <c r="B942" s="210"/>
      <c r="C942" s="211"/>
      <c r="D942" s="200" t="s">
        <v>154</v>
      </c>
      <c r="E942" s="212" t="s">
        <v>1</v>
      </c>
      <c r="F942" s="213" t="s">
        <v>156</v>
      </c>
      <c r="G942" s="211"/>
      <c r="H942" s="214">
        <v>9.875</v>
      </c>
      <c r="I942" s="215"/>
      <c r="J942" s="211"/>
      <c r="K942" s="211"/>
      <c r="L942" s="216"/>
      <c r="M942" s="217"/>
      <c r="N942" s="218"/>
      <c r="O942" s="218"/>
      <c r="P942" s="218"/>
      <c r="Q942" s="218"/>
      <c r="R942" s="218"/>
      <c r="S942" s="218"/>
      <c r="T942" s="219"/>
      <c r="AT942" s="220" t="s">
        <v>154</v>
      </c>
      <c r="AU942" s="220" t="s">
        <v>89</v>
      </c>
      <c r="AV942" s="14" t="s">
        <v>152</v>
      </c>
      <c r="AW942" s="14" t="s">
        <v>35</v>
      </c>
      <c r="AX942" s="14" t="s">
        <v>87</v>
      </c>
      <c r="AY942" s="220" t="s">
        <v>145</v>
      </c>
    </row>
    <row r="943" spans="1:65" s="2" customFormat="1" ht="49.15" customHeight="1">
      <c r="A943" s="33"/>
      <c r="B943" s="34"/>
      <c r="C943" s="185" t="s">
        <v>727</v>
      </c>
      <c r="D943" s="185" t="s">
        <v>147</v>
      </c>
      <c r="E943" s="186" t="s">
        <v>728</v>
      </c>
      <c r="F943" s="187" t="s">
        <v>729</v>
      </c>
      <c r="G943" s="188" t="s">
        <v>150</v>
      </c>
      <c r="H943" s="189">
        <v>1.8</v>
      </c>
      <c r="I943" s="190"/>
      <c r="J943" s="191">
        <f>ROUND(I943*H943,2)</f>
        <v>0</v>
      </c>
      <c r="K943" s="187" t="s">
        <v>151</v>
      </c>
      <c r="L943" s="38"/>
      <c r="M943" s="192" t="s">
        <v>1</v>
      </c>
      <c r="N943" s="193" t="s">
        <v>44</v>
      </c>
      <c r="O943" s="70"/>
      <c r="P943" s="194">
        <f>O943*H943</f>
        <v>0</v>
      </c>
      <c r="Q943" s="194">
        <v>1.2204690900000001E-2</v>
      </c>
      <c r="R943" s="194">
        <f>Q943*H943</f>
        <v>2.196844362E-2</v>
      </c>
      <c r="S943" s="194">
        <v>0</v>
      </c>
      <c r="T943" s="195">
        <f>S943*H943</f>
        <v>0</v>
      </c>
      <c r="U943" s="33"/>
      <c r="V943" s="33"/>
      <c r="W943" s="33"/>
      <c r="X943" s="33"/>
      <c r="Y943" s="33"/>
      <c r="Z943" s="33"/>
      <c r="AA943" s="33"/>
      <c r="AB943" s="33"/>
      <c r="AC943" s="33"/>
      <c r="AD943" s="33"/>
      <c r="AE943" s="33"/>
      <c r="AR943" s="196" t="s">
        <v>289</v>
      </c>
      <c r="AT943" s="196" t="s">
        <v>147</v>
      </c>
      <c r="AU943" s="196" t="s">
        <v>89</v>
      </c>
      <c r="AY943" s="17" t="s">
        <v>145</v>
      </c>
      <c r="BE943" s="197">
        <f>IF(N943="základní",J943,0)</f>
        <v>0</v>
      </c>
      <c r="BF943" s="197">
        <f>IF(N943="snížená",J943,0)</f>
        <v>0</v>
      </c>
      <c r="BG943" s="197">
        <f>IF(N943="zákl. přenesená",J943,0)</f>
        <v>0</v>
      </c>
      <c r="BH943" s="197">
        <f>IF(N943="sníž. přenesená",J943,0)</f>
        <v>0</v>
      </c>
      <c r="BI943" s="197">
        <f>IF(N943="nulová",J943,0)</f>
        <v>0</v>
      </c>
      <c r="BJ943" s="17" t="s">
        <v>87</v>
      </c>
      <c r="BK943" s="197">
        <f>ROUND(I943*H943,2)</f>
        <v>0</v>
      </c>
      <c r="BL943" s="17" t="s">
        <v>289</v>
      </c>
      <c r="BM943" s="196" t="s">
        <v>730</v>
      </c>
    </row>
    <row r="944" spans="1:65" s="15" customFormat="1">
      <c r="B944" s="221"/>
      <c r="C944" s="222"/>
      <c r="D944" s="200" t="s">
        <v>154</v>
      </c>
      <c r="E944" s="223" t="s">
        <v>1</v>
      </c>
      <c r="F944" s="224" t="s">
        <v>599</v>
      </c>
      <c r="G944" s="222"/>
      <c r="H944" s="223" t="s">
        <v>1</v>
      </c>
      <c r="I944" s="225"/>
      <c r="J944" s="222"/>
      <c r="K944" s="222"/>
      <c r="L944" s="226"/>
      <c r="M944" s="227"/>
      <c r="N944" s="228"/>
      <c r="O944" s="228"/>
      <c r="P944" s="228"/>
      <c r="Q944" s="228"/>
      <c r="R944" s="228"/>
      <c r="S944" s="228"/>
      <c r="T944" s="229"/>
      <c r="AT944" s="230" t="s">
        <v>154</v>
      </c>
      <c r="AU944" s="230" t="s">
        <v>89</v>
      </c>
      <c r="AV944" s="15" t="s">
        <v>87</v>
      </c>
      <c r="AW944" s="15" t="s">
        <v>35</v>
      </c>
      <c r="AX944" s="15" t="s">
        <v>79</v>
      </c>
      <c r="AY944" s="230" t="s">
        <v>145</v>
      </c>
    </row>
    <row r="945" spans="1:65" s="13" customFormat="1">
      <c r="B945" s="198"/>
      <c r="C945" s="199"/>
      <c r="D945" s="200" t="s">
        <v>154</v>
      </c>
      <c r="E945" s="201" t="s">
        <v>1</v>
      </c>
      <c r="F945" s="202" t="s">
        <v>600</v>
      </c>
      <c r="G945" s="199"/>
      <c r="H945" s="203">
        <v>1.8</v>
      </c>
      <c r="I945" s="204"/>
      <c r="J945" s="199"/>
      <c r="K945" s="199"/>
      <c r="L945" s="205"/>
      <c r="M945" s="206"/>
      <c r="N945" s="207"/>
      <c r="O945" s="207"/>
      <c r="P945" s="207"/>
      <c r="Q945" s="207"/>
      <c r="R945" s="207"/>
      <c r="S945" s="207"/>
      <c r="T945" s="208"/>
      <c r="AT945" s="209" t="s">
        <v>154</v>
      </c>
      <c r="AU945" s="209" t="s">
        <v>89</v>
      </c>
      <c r="AV945" s="13" t="s">
        <v>89</v>
      </c>
      <c r="AW945" s="13" t="s">
        <v>35</v>
      </c>
      <c r="AX945" s="13" t="s">
        <v>79</v>
      </c>
      <c r="AY945" s="209" t="s">
        <v>145</v>
      </c>
    </row>
    <row r="946" spans="1:65" s="14" customFormat="1">
      <c r="B946" s="210"/>
      <c r="C946" s="211"/>
      <c r="D946" s="200" t="s">
        <v>154</v>
      </c>
      <c r="E946" s="212" t="s">
        <v>1</v>
      </c>
      <c r="F946" s="213" t="s">
        <v>156</v>
      </c>
      <c r="G946" s="211"/>
      <c r="H946" s="214">
        <v>1.8</v>
      </c>
      <c r="I946" s="215"/>
      <c r="J946" s="211"/>
      <c r="K946" s="211"/>
      <c r="L946" s="216"/>
      <c r="M946" s="217"/>
      <c r="N946" s="218"/>
      <c r="O946" s="218"/>
      <c r="P946" s="218"/>
      <c r="Q946" s="218"/>
      <c r="R946" s="218"/>
      <c r="S946" s="218"/>
      <c r="T946" s="219"/>
      <c r="AT946" s="220" t="s">
        <v>154</v>
      </c>
      <c r="AU946" s="220" t="s">
        <v>89</v>
      </c>
      <c r="AV946" s="14" t="s">
        <v>152</v>
      </c>
      <c r="AW946" s="14" t="s">
        <v>35</v>
      </c>
      <c r="AX946" s="14" t="s">
        <v>87</v>
      </c>
      <c r="AY946" s="220" t="s">
        <v>145</v>
      </c>
    </row>
    <row r="947" spans="1:65" s="2" customFormat="1" ht="76.349999999999994" customHeight="1">
      <c r="A947" s="33"/>
      <c r="B947" s="34"/>
      <c r="C947" s="185" t="s">
        <v>731</v>
      </c>
      <c r="D947" s="185" t="s">
        <v>147</v>
      </c>
      <c r="E947" s="186" t="s">
        <v>732</v>
      </c>
      <c r="F947" s="187" t="s">
        <v>733</v>
      </c>
      <c r="G947" s="188" t="s">
        <v>562</v>
      </c>
      <c r="H947" s="189">
        <v>0.52500000000000002</v>
      </c>
      <c r="I947" s="190"/>
      <c r="J947" s="191">
        <f>ROUND(I947*H947,2)</f>
        <v>0</v>
      </c>
      <c r="K947" s="187" t="s">
        <v>151</v>
      </c>
      <c r="L947" s="38"/>
      <c r="M947" s="192" t="s">
        <v>1</v>
      </c>
      <c r="N947" s="193" t="s">
        <v>44</v>
      </c>
      <c r="O947" s="70"/>
      <c r="P947" s="194">
        <f>O947*H947</f>
        <v>0</v>
      </c>
      <c r="Q947" s="194">
        <v>0</v>
      </c>
      <c r="R947" s="194">
        <f>Q947*H947</f>
        <v>0</v>
      </c>
      <c r="S947" s="194">
        <v>0</v>
      </c>
      <c r="T947" s="195">
        <f>S947*H947</f>
        <v>0</v>
      </c>
      <c r="U947" s="33"/>
      <c r="V947" s="33"/>
      <c r="W947" s="33"/>
      <c r="X947" s="33"/>
      <c r="Y947" s="33"/>
      <c r="Z947" s="33"/>
      <c r="AA947" s="33"/>
      <c r="AB947" s="33"/>
      <c r="AC947" s="33"/>
      <c r="AD947" s="33"/>
      <c r="AE947" s="33"/>
      <c r="AR947" s="196" t="s">
        <v>289</v>
      </c>
      <c r="AT947" s="196" t="s">
        <v>147</v>
      </c>
      <c r="AU947" s="196" t="s">
        <v>89</v>
      </c>
      <c r="AY947" s="17" t="s">
        <v>145</v>
      </c>
      <c r="BE947" s="197">
        <f>IF(N947="základní",J947,0)</f>
        <v>0</v>
      </c>
      <c r="BF947" s="197">
        <f>IF(N947="snížená",J947,0)</f>
        <v>0</v>
      </c>
      <c r="BG947" s="197">
        <f>IF(N947="zákl. přenesená",J947,0)</f>
        <v>0</v>
      </c>
      <c r="BH947" s="197">
        <f>IF(N947="sníž. přenesená",J947,0)</f>
        <v>0</v>
      </c>
      <c r="BI947" s="197">
        <f>IF(N947="nulová",J947,0)</f>
        <v>0</v>
      </c>
      <c r="BJ947" s="17" t="s">
        <v>87</v>
      </c>
      <c r="BK947" s="197">
        <f>ROUND(I947*H947,2)</f>
        <v>0</v>
      </c>
      <c r="BL947" s="17" t="s">
        <v>289</v>
      </c>
      <c r="BM947" s="196" t="s">
        <v>734</v>
      </c>
    </row>
    <row r="948" spans="1:65" s="12" customFormat="1" ht="22.9" customHeight="1">
      <c r="B948" s="169"/>
      <c r="C948" s="170"/>
      <c r="D948" s="171" t="s">
        <v>78</v>
      </c>
      <c r="E948" s="183" t="s">
        <v>735</v>
      </c>
      <c r="F948" s="183" t="s">
        <v>736</v>
      </c>
      <c r="G948" s="170"/>
      <c r="H948" s="170"/>
      <c r="I948" s="173"/>
      <c r="J948" s="184">
        <f>BK948</f>
        <v>0</v>
      </c>
      <c r="K948" s="170"/>
      <c r="L948" s="175"/>
      <c r="M948" s="176"/>
      <c r="N948" s="177"/>
      <c r="O948" s="177"/>
      <c r="P948" s="178">
        <f>SUM(P949:P998)</f>
        <v>0</v>
      </c>
      <c r="Q948" s="177"/>
      <c r="R948" s="178">
        <f>SUM(R949:R998)</f>
        <v>1.5778266750000001</v>
      </c>
      <c r="S948" s="177"/>
      <c r="T948" s="179">
        <f>SUM(T949:T998)</f>
        <v>0.40801399999999999</v>
      </c>
      <c r="AR948" s="180" t="s">
        <v>89</v>
      </c>
      <c r="AT948" s="181" t="s">
        <v>78</v>
      </c>
      <c r="AU948" s="181" t="s">
        <v>87</v>
      </c>
      <c r="AY948" s="180" t="s">
        <v>145</v>
      </c>
      <c r="BK948" s="182">
        <f>SUM(BK949:BK998)</f>
        <v>0</v>
      </c>
    </row>
    <row r="949" spans="1:65" s="2" customFormat="1" ht="24.2" customHeight="1">
      <c r="A949" s="33"/>
      <c r="B949" s="34"/>
      <c r="C949" s="185" t="s">
        <v>737</v>
      </c>
      <c r="D949" s="185" t="s">
        <v>147</v>
      </c>
      <c r="E949" s="186" t="s">
        <v>738</v>
      </c>
      <c r="F949" s="187" t="s">
        <v>739</v>
      </c>
      <c r="G949" s="188" t="s">
        <v>329</v>
      </c>
      <c r="H949" s="189">
        <v>112.2</v>
      </c>
      <c r="I949" s="190"/>
      <c r="J949" s="191">
        <f>ROUND(I949*H949,2)</f>
        <v>0</v>
      </c>
      <c r="K949" s="187" t="s">
        <v>151</v>
      </c>
      <c r="L949" s="38"/>
      <c r="M949" s="192" t="s">
        <v>1</v>
      </c>
      <c r="N949" s="193" t="s">
        <v>44</v>
      </c>
      <c r="O949" s="70"/>
      <c r="P949" s="194">
        <f>O949*H949</f>
        <v>0</v>
      </c>
      <c r="Q949" s="194">
        <v>0</v>
      </c>
      <c r="R949" s="194">
        <f>Q949*H949</f>
        <v>0</v>
      </c>
      <c r="S949" s="194">
        <v>1.67E-3</v>
      </c>
      <c r="T949" s="195">
        <f>S949*H949</f>
        <v>0.18737400000000001</v>
      </c>
      <c r="U949" s="33"/>
      <c r="V949" s="33"/>
      <c r="W949" s="33"/>
      <c r="X949" s="33"/>
      <c r="Y949" s="33"/>
      <c r="Z949" s="33"/>
      <c r="AA949" s="33"/>
      <c r="AB949" s="33"/>
      <c r="AC949" s="33"/>
      <c r="AD949" s="33"/>
      <c r="AE949" s="33"/>
      <c r="AR949" s="196" t="s">
        <v>289</v>
      </c>
      <c r="AT949" s="196" t="s">
        <v>147</v>
      </c>
      <c r="AU949" s="196" t="s">
        <v>89</v>
      </c>
      <c r="AY949" s="17" t="s">
        <v>145</v>
      </c>
      <c r="BE949" s="197">
        <f>IF(N949="základní",J949,0)</f>
        <v>0</v>
      </c>
      <c r="BF949" s="197">
        <f>IF(N949="snížená",J949,0)</f>
        <v>0</v>
      </c>
      <c r="BG949" s="197">
        <f>IF(N949="zákl. přenesená",J949,0)</f>
        <v>0</v>
      </c>
      <c r="BH949" s="197">
        <f>IF(N949="sníž. přenesená",J949,0)</f>
        <v>0</v>
      </c>
      <c r="BI949" s="197">
        <f>IF(N949="nulová",J949,0)</f>
        <v>0</v>
      </c>
      <c r="BJ949" s="17" t="s">
        <v>87</v>
      </c>
      <c r="BK949" s="197">
        <f>ROUND(I949*H949,2)</f>
        <v>0</v>
      </c>
      <c r="BL949" s="17" t="s">
        <v>289</v>
      </c>
      <c r="BM949" s="196" t="s">
        <v>740</v>
      </c>
    </row>
    <row r="950" spans="1:65" s="13" customFormat="1">
      <c r="B950" s="198"/>
      <c r="C950" s="199"/>
      <c r="D950" s="200" t="s">
        <v>154</v>
      </c>
      <c r="E950" s="201" t="s">
        <v>1</v>
      </c>
      <c r="F950" s="202" t="s">
        <v>741</v>
      </c>
      <c r="G950" s="199"/>
      <c r="H950" s="203">
        <v>67.599999999999994</v>
      </c>
      <c r="I950" s="204"/>
      <c r="J950" s="199"/>
      <c r="K950" s="199"/>
      <c r="L950" s="205"/>
      <c r="M950" s="206"/>
      <c r="N950" s="207"/>
      <c r="O950" s="207"/>
      <c r="P950" s="207"/>
      <c r="Q950" s="207"/>
      <c r="R950" s="207"/>
      <c r="S950" s="207"/>
      <c r="T950" s="208"/>
      <c r="AT950" s="209" t="s">
        <v>154</v>
      </c>
      <c r="AU950" s="209" t="s">
        <v>89</v>
      </c>
      <c r="AV950" s="13" t="s">
        <v>89</v>
      </c>
      <c r="AW950" s="13" t="s">
        <v>35</v>
      </c>
      <c r="AX950" s="13" t="s">
        <v>79</v>
      </c>
      <c r="AY950" s="209" t="s">
        <v>145</v>
      </c>
    </row>
    <row r="951" spans="1:65" s="13" customFormat="1">
      <c r="B951" s="198"/>
      <c r="C951" s="199"/>
      <c r="D951" s="200" t="s">
        <v>154</v>
      </c>
      <c r="E951" s="201" t="s">
        <v>1</v>
      </c>
      <c r="F951" s="202" t="s">
        <v>742</v>
      </c>
      <c r="G951" s="199"/>
      <c r="H951" s="203">
        <v>2.1</v>
      </c>
      <c r="I951" s="204"/>
      <c r="J951" s="199"/>
      <c r="K951" s="199"/>
      <c r="L951" s="205"/>
      <c r="M951" s="206"/>
      <c r="N951" s="207"/>
      <c r="O951" s="207"/>
      <c r="P951" s="207"/>
      <c r="Q951" s="207"/>
      <c r="R951" s="207"/>
      <c r="S951" s="207"/>
      <c r="T951" s="208"/>
      <c r="AT951" s="209" t="s">
        <v>154</v>
      </c>
      <c r="AU951" s="209" t="s">
        <v>89</v>
      </c>
      <c r="AV951" s="13" t="s">
        <v>89</v>
      </c>
      <c r="AW951" s="13" t="s">
        <v>35</v>
      </c>
      <c r="AX951" s="13" t="s">
        <v>79</v>
      </c>
      <c r="AY951" s="209" t="s">
        <v>145</v>
      </c>
    </row>
    <row r="952" spans="1:65" s="13" customFormat="1">
      <c r="B952" s="198"/>
      <c r="C952" s="199"/>
      <c r="D952" s="200" t="s">
        <v>154</v>
      </c>
      <c r="E952" s="201" t="s">
        <v>1</v>
      </c>
      <c r="F952" s="202" t="s">
        <v>743</v>
      </c>
      <c r="G952" s="199"/>
      <c r="H952" s="203">
        <v>11.7</v>
      </c>
      <c r="I952" s="204"/>
      <c r="J952" s="199"/>
      <c r="K952" s="199"/>
      <c r="L952" s="205"/>
      <c r="M952" s="206"/>
      <c r="N952" s="207"/>
      <c r="O952" s="207"/>
      <c r="P952" s="207"/>
      <c r="Q952" s="207"/>
      <c r="R952" s="207"/>
      <c r="S952" s="207"/>
      <c r="T952" s="208"/>
      <c r="AT952" s="209" t="s">
        <v>154</v>
      </c>
      <c r="AU952" s="209" t="s">
        <v>89</v>
      </c>
      <c r="AV952" s="13" t="s">
        <v>89</v>
      </c>
      <c r="AW952" s="13" t="s">
        <v>35</v>
      </c>
      <c r="AX952" s="13" t="s">
        <v>79</v>
      </c>
      <c r="AY952" s="209" t="s">
        <v>145</v>
      </c>
    </row>
    <row r="953" spans="1:65" s="13" customFormat="1">
      <c r="B953" s="198"/>
      <c r="C953" s="199"/>
      <c r="D953" s="200" t="s">
        <v>154</v>
      </c>
      <c r="E953" s="201" t="s">
        <v>1</v>
      </c>
      <c r="F953" s="202" t="s">
        <v>744</v>
      </c>
      <c r="G953" s="199"/>
      <c r="H953" s="203">
        <v>3.8</v>
      </c>
      <c r="I953" s="204"/>
      <c r="J953" s="199"/>
      <c r="K953" s="199"/>
      <c r="L953" s="205"/>
      <c r="M953" s="206"/>
      <c r="N953" s="207"/>
      <c r="O953" s="207"/>
      <c r="P953" s="207"/>
      <c r="Q953" s="207"/>
      <c r="R953" s="207"/>
      <c r="S953" s="207"/>
      <c r="T953" s="208"/>
      <c r="AT953" s="209" t="s">
        <v>154</v>
      </c>
      <c r="AU953" s="209" t="s">
        <v>89</v>
      </c>
      <c r="AV953" s="13" t="s">
        <v>89</v>
      </c>
      <c r="AW953" s="13" t="s">
        <v>35</v>
      </c>
      <c r="AX953" s="13" t="s">
        <v>79</v>
      </c>
      <c r="AY953" s="209" t="s">
        <v>145</v>
      </c>
    </row>
    <row r="954" spans="1:65" s="13" customFormat="1">
      <c r="B954" s="198"/>
      <c r="C954" s="199"/>
      <c r="D954" s="200" t="s">
        <v>154</v>
      </c>
      <c r="E954" s="201" t="s">
        <v>1</v>
      </c>
      <c r="F954" s="202" t="s">
        <v>745</v>
      </c>
      <c r="G954" s="199"/>
      <c r="H954" s="203">
        <v>27</v>
      </c>
      <c r="I954" s="204"/>
      <c r="J954" s="199"/>
      <c r="K954" s="199"/>
      <c r="L954" s="205"/>
      <c r="M954" s="206"/>
      <c r="N954" s="207"/>
      <c r="O954" s="207"/>
      <c r="P954" s="207"/>
      <c r="Q954" s="207"/>
      <c r="R954" s="207"/>
      <c r="S954" s="207"/>
      <c r="T954" s="208"/>
      <c r="AT954" s="209" t="s">
        <v>154</v>
      </c>
      <c r="AU954" s="209" t="s">
        <v>89</v>
      </c>
      <c r="AV954" s="13" t="s">
        <v>89</v>
      </c>
      <c r="AW954" s="13" t="s">
        <v>35</v>
      </c>
      <c r="AX954" s="13" t="s">
        <v>79</v>
      </c>
      <c r="AY954" s="209" t="s">
        <v>145</v>
      </c>
    </row>
    <row r="955" spans="1:65" s="14" customFormat="1">
      <c r="B955" s="210"/>
      <c r="C955" s="211"/>
      <c r="D955" s="200" t="s">
        <v>154</v>
      </c>
      <c r="E955" s="212" t="s">
        <v>1</v>
      </c>
      <c r="F955" s="213" t="s">
        <v>156</v>
      </c>
      <c r="G955" s="211"/>
      <c r="H955" s="214">
        <v>112.2</v>
      </c>
      <c r="I955" s="215"/>
      <c r="J955" s="211"/>
      <c r="K955" s="211"/>
      <c r="L955" s="216"/>
      <c r="M955" s="217"/>
      <c r="N955" s="218"/>
      <c r="O955" s="218"/>
      <c r="P955" s="218"/>
      <c r="Q955" s="218"/>
      <c r="R955" s="218"/>
      <c r="S955" s="218"/>
      <c r="T955" s="219"/>
      <c r="AT955" s="220" t="s">
        <v>154</v>
      </c>
      <c r="AU955" s="220" t="s">
        <v>89</v>
      </c>
      <c r="AV955" s="14" t="s">
        <v>152</v>
      </c>
      <c r="AW955" s="14" t="s">
        <v>35</v>
      </c>
      <c r="AX955" s="14" t="s">
        <v>87</v>
      </c>
      <c r="AY955" s="220" t="s">
        <v>145</v>
      </c>
    </row>
    <row r="956" spans="1:65" s="2" customFormat="1" ht="16.5" customHeight="1">
      <c r="A956" s="33"/>
      <c r="B956" s="34"/>
      <c r="C956" s="185" t="s">
        <v>746</v>
      </c>
      <c r="D956" s="185" t="s">
        <v>147</v>
      </c>
      <c r="E956" s="186" t="s">
        <v>747</v>
      </c>
      <c r="F956" s="187" t="s">
        <v>748</v>
      </c>
      <c r="G956" s="188" t="s">
        <v>329</v>
      </c>
      <c r="H956" s="189">
        <v>56</v>
      </c>
      <c r="I956" s="190"/>
      <c r="J956" s="191">
        <f>ROUND(I956*H956,2)</f>
        <v>0</v>
      </c>
      <c r="K956" s="187" t="s">
        <v>151</v>
      </c>
      <c r="L956" s="38"/>
      <c r="M956" s="192" t="s">
        <v>1</v>
      </c>
      <c r="N956" s="193" t="s">
        <v>44</v>
      </c>
      <c r="O956" s="70"/>
      <c r="P956" s="194">
        <f>O956*H956</f>
        <v>0</v>
      </c>
      <c r="Q956" s="194">
        <v>0</v>
      </c>
      <c r="R956" s="194">
        <f>Q956*H956</f>
        <v>0</v>
      </c>
      <c r="S956" s="194">
        <v>3.9399999999999999E-3</v>
      </c>
      <c r="T956" s="195">
        <f>S956*H956</f>
        <v>0.22064</v>
      </c>
      <c r="U956" s="33"/>
      <c r="V956" s="33"/>
      <c r="W956" s="33"/>
      <c r="X956" s="33"/>
      <c r="Y956" s="33"/>
      <c r="Z956" s="33"/>
      <c r="AA956" s="33"/>
      <c r="AB956" s="33"/>
      <c r="AC956" s="33"/>
      <c r="AD956" s="33"/>
      <c r="AE956" s="33"/>
      <c r="AR956" s="196" t="s">
        <v>289</v>
      </c>
      <c r="AT956" s="196" t="s">
        <v>147</v>
      </c>
      <c r="AU956" s="196" t="s">
        <v>89</v>
      </c>
      <c r="AY956" s="17" t="s">
        <v>145</v>
      </c>
      <c r="BE956" s="197">
        <f>IF(N956="základní",J956,0)</f>
        <v>0</v>
      </c>
      <c r="BF956" s="197">
        <f>IF(N956="snížená",J956,0)</f>
        <v>0</v>
      </c>
      <c r="BG956" s="197">
        <f>IF(N956="zákl. přenesená",J956,0)</f>
        <v>0</v>
      </c>
      <c r="BH956" s="197">
        <f>IF(N956="sníž. přenesená",J956,0)</f>
        <v>0</v>
      </c>
      <c r="BI956" s="197">
        <f>IF(N956="nulová",J956,0)</f>
        <v>0</v>
      </c>
      <c r="BJ956" s="17" t="s">
        <v>87</v>
      </c>
      <c r="BK956" s="197">
        <f>ROUND(I956*H956,2)</f>
        <v>0</v>
      </c>
      <c r="BL956" s="17" t="s">
        <v>289</v>
      </c>
      <c r="BM956" s="196" t="s">
        <v>749</v>
      </c>
    </row>
    <row r="957" spans="1:65" s="13" customFormat="1">
      <c r="B957" s="198"/>
      <c r="C957" s="199"/>
      <c r="D957" s="200" t="s">
        <v>154</v>
      </c>
      <c r="E957" s="201" t="s">
        <v>1</v>
      </c>
      <c r="F957" s="202" t="s">
        <v>750</v>
      </c>
      <c r="G957" s="199"/>
      <c r="H957" s="203">
        <v>56</v>
      </c>
      <c r="I957" s="204"/>
      <c r="J957" s="199"/>
      <c r="K957" s="199"/>
      <c r="L957" s="205"/>
      <c r="M957" s="206"/>
      <c r="N957" s="207"/>
      <c r="O957" s="207"/>
      <c r="P957" s="207"/>
      <c r="Q957" s="207"/>
      <c r="R957" s="207"/>
      <c r="S957" s="207"/>
      <c r="T957" s="208"/>
      <c r="AT957" s="209" t="s">
        <v>154</v>
      </c>
      <c r="AU957" s="209" t="s">
        <v>89</v>
      </c>
      <c r="AV957" s="13" t="s">
        <v>89</v>
      </c>
      <c r="AW957" s="13" t="s">
        <v>35</v>
      </c>
      <c r="AX957" s="13" t="s">
        <v>79</v>
      </c>
      <c r="AY957" s="209" t="s">
        <v>145</v>
      </c>
    </row>
    <row r="958" spans="1:65" s="14" customFormat="1">
      <c r="B958" s="210"/>
      <c r="C958" s="211"/>
      <c r="D958" s="200" t="s">
        <v>154</v>
      </c>
      <c r="E958" s="212" t="s">
        <v>1</v>
      </c>
      <c r="F958" s="213" t="s">
        <v>156</v>
      </c>
      <c r="G958" s="211"/>
      <c r="H958" s="214">
        <v>56</v>
      </c>
      <c r="I958" s="215"/>
      <c r="J958" s="211"/>
      <c r="K958" s="211"/>
      <c r="L958" s="216"/>
      <c r="M958" s="217"/>
      <c r="N958" s="218"/>
      <c r="O958" s="218"/>
      <c r="P958" s="218"/>
      <c r="Q958" s="218"/>
      <c r="R958" s="218"/>
      <c r="S958" s="218"/>
      <c r="T958" s="219"/>
      <c r="AT958" s="220" t="s">
        <v>154</v>
      </c>
      <c r="AU958" s="220" t="s">
        <v>89</v>
      </c>
      <c r="AV958" s="14" t="s">
        <v>152</v>
      </c>
      <c r="AW958" s="14" t="s">
        <v>35</v>
      </c>
      <c r="AX958" s="14" t="s">
        <v>87</v>
      </c>
      <c r="AY958" s="220" t="s">
        <v>145</v>
      </c>
    </row>
    <row r="959" spans="1:65" s="2" customFormat="1" ht="24.2" customHeight="1">
      <c r="A959" s="33"/>
      <c r="B959" s="34"/>
      <c r="C959" s="185" t="s">
        <v>751</v>
      </c>
      <c r="D959" s="185" t="s">
        <v>147</v>
      </c>
      <c r="E959" s="186" t="s">
        <v>752</v>
      </c>
      <c r="F959" s="187" t="s">
        <v>753</v>
      </c>
      <c r="G959" s="188" t="s">
        <v>329</v>
      </c>
      <c r="H959" s="189">
        <v>7.5</v>
      </c>
      <c r="I959" s="190"/>
      <c r="J959" s="191">
        <f>ROUND(I959*H959,2)</f>
        <v>0</v>
      </c>
      <c r="K959" s="187" t="s">
        <v>151</v>
      </c>
      <c r="L959" s="38"/>
      <c r="M959" s="192" t="s">
        <v>1</v>
      </c>
      <c r="N959" s="193" t="s">
        <v>44</v>
      </c>
      <c r="O959" s="70"/>
      <c r="P959" s="194">
        <f>O959*H959</f>
        <v>0</v>
      </c>
      <c r="Q959" s="194">
        <v>2.24625E-3</v>
      </c>
      <c r="R959" s="194">
        <f>Q959*H959</f>
        <v>1.6846875000000001E-2</v>
      </c>
      <c r="S959" s="194">
        <v>0</v>
      </c>
      <c r="T959" s="195">
        <f>S959*H959</f>
        <v>0</v>
      </c>
      <c r="U959" s="33"/>
      <c r="V959" s="33"/>
      <c r="W959" s="33"/>
      <c r="X959" s="33"/>
      <c r="Y959" s="33"/>
      <c r="Z959" s="33"/>
      <c r="AA959" s="33"/>
      <c r="AB959" s="33"/>
      <c r="AC959" s="33"/>
      <c r="AD959" s="33"/>
      <c r="AE959" s="33"/>
      <c r="AR959" s="196" t="s">
        <v>289</v>
      </c>
      <c r="AT959" s="196" t="s">
        <v>147</v>
      </c>
      <c r="AU959" s="196" t="s">
        <v>89</v>
      </c>
      <c r="AY959" s="17" t="s">
        <v>145</v>
      </c>
      <c r="BE959" s="197">
        <f>IF(N959="základní",J959,0)</f>
        <v>0</v>
      </c>
      <c r="BF959" s="197">
        <f>IF(N959="snížená",J959,0)</f>
        <v>0</v>
      </c>
      <c r="BG959" s="197">
        <f>IF(N959="zákl. přenesená",J959,0)</f>
        <v>0</v>
      </c>
      <c r="BH959" s="197">
        <f>IF(N959="sníž. přenesená",J959,0)</f>
        <v>0</v>
      </c>
      <c r="BI959" s="197">
        <f>IF(N959="nulová",J959,0)</f>
        <v>0</v>
      </c>
      <c r="BJ959" s="17" t="s">
        <v>87</v>
      </c>
      <c r="BK959" s="197">
        <f>ROUND(I959*H959,2)</f>
        <v>0</v>
      </c>
      <c r="BL959" s="17" t="s">
        <v>289</v>
      </c>
      <c r="BM959" s="196" t="s">
        <v>754</v>
      </c>
    </row>
    <row r="960" spans="1:65" s="13" customFormat="1">
      <c r="B960" s="198"/>
      <c r="C960" s="199"/>
      <c r="D960" s="200" t="s">
        <v>154</v>
      </c>
      <c r="E960" s="201" t="s">
        <v>1</v>
      </c>
      <c r="F960" s="202" t="s">
        <v>755</v>
      </c>
      <c r="G960" s="199"/>
      <c r="H960" s="203">
        <v>4.5</v>
      </c>
      <c r="I960" s="204"/>
      <c r="J960" s="199"/>
      <c r="K960" s="199"/>
      <c r="L960" s="205"/>
      <c r="M960" s="206"/>
      <c r="N960" s="207"/>
      <c r="O960" s="207"/>
      <c r="P960" s="207"/>
      <c r="Q960" s="207"/>
      <c r="R960" s="207"/>
      <c r="S960" s="207"/>
      <c r="T960" s="208"/>
      <c r="AT960" s="209" t="s">
        <v>154</v>
      </c>
      <c r="AU960" s="209" t="s">
        <v>89</v>
      </c>
      <c r="AV960" s="13" t="s">
        <v>89</v>
      </c>
      <c r="AW960" s="13" t="s">
        <v>35</v>
      </c>
      <c r="AX960" s="13" t="s">
        <v>79</v>
      </c>
      <c r="AY960" s="209" t="s">
        <v>145</v>
      </c>
    </row>
    <row r="961" spans="1:65" s="13" customFormat="1">
      <c r="B961" s="198"/>
      <c r="C961" s="199"/>
      <c r="D961" s="200" t="s">
        <v>154</v>
      </c>
      <c r="E961" s="201" t="s">
        <v>1</v>
      </c>
      <c r="F961" s="202" t="s">
        <v>756</v>
      </c>
      <c r="G961" s="199"/>
      <c r="H961" s="203">
        <v>3</v>
      </c>
      <c r="I961" s="204"/>
      <c r="J961" s="199"/>
      <c r="K961" s="199"/>
      <c r="L961" s="205"/>
      <c r="M961" s="206"/>
      <c r="N961" s="207"/>
      <c r="O961" s="207"/>
      <c r="P961" s="207"/>
      <c r="Q961" s="207"/>
      <c r="R961" s="207"/>
      <c r="S961" s="207"/>
      <c r="T961" s="208"/>
      <c r="AT961" s="209" t="s">
        <v>154</v>
      </c>
      <c r="AU961" s="209" t="s">
        <v>89</v>
      </c>
      <c r="AV961" s="13" t="s">
        <v>89</v>
      </c>
      <c r="AW961" s="13" t="s">
        <v>35</v>
      </c>
      <c r="AX961" s="13" t="s">
        <v>79</v>
      </c>
      <c r="AY961" s="209" t="s">
        <v>145</v>
      </c>
    </row>
    <row r="962" spans="1:65" s="14" customFormat="1">
      <c r="B962" s="210"/>
      <c r="C962" s="211"/>
      <c r="D962" s="200" t="s">
        <v>154</v>
      </c>
      <c r="E962" s="212" t="s">
        <v>1</v>
      </c>
      <c r="F962" s="213" t="s">
        <v>156</v>
      </c>
      <c r="G962" s="211"/>
      <c r="H962" s="214">
        <v>7.5</v>
      </c>
      <c r="I962" s="215"/>
      <c r="J962" s="211"/>
      <c r="K962" s="211"/>
      <c r="L962" s="216"/>
      <c r="M962" s="217"/>
      <c r="N962" s="218"/>
      <c r="O962" s="218"/>
      <c r="P962" s="218"/>
      <c r="Q962" s="218"/>
      <c r="R962" s="218"/>
      <c r="S962" s="218"/>
      <c r="T962" s="219"/>
      <c r="AT962" s="220" t="s">
        <v>154</v>
      </c>
      <c r="AU962" s="220" t="s">
        <v>89</v>
      </c>
      <c r="AV962" s="14" t="s">
        <v>152</v>
      </c>
      <c r="AW962" s="14" t="s">
        <v>35</v>
      </c>
      <c r="AX962" s="14" t="s">
        <v>87</v>
      </c>
      <c r="AY962" s="220" t="s">
        <v>145</v>
      </c>
    </row>
    <row r="963" spans="1:65" s="2" customFormat="1" ht="24.2" customHeight="1">
      <c r="A963" s="33"/>
      <c r="B963" s="34"/>
      <c r="C963" s="185" t="s">
        <v>757</v>
      </c>
      <c r="D963" s="185" t="s">
        <v>147</v>
      </c>
      <c r="E963" s="186" t="s">
        <v>758</v>
      </c>
      <c r="F963" s="187" t="s">
        <v>759</v>
      </c>
      <c r="G963" s="188" t="s">
        <v>329</v>
      </c>
      <c r="H963" s="189">
        <v>85</v>
      </c>
      <c r="I963" s="190"/>
      <c r="J963" s="191">
        <f>ROUND(I963*H963,2)</f>
        <v>0</v>
      </c>
      <c r="K963" s="187" t="s">
        <v>1</v>
      </c>
      <c r="L963" s="38"/>
      <c r="M963" s="192" t="s">
        <v>1</v>
      </c>
      <c r="N963" s="193" t="s">
        <v>44</v>
      </c>
      <c r="O963" s="70"/>
      <c r="P963" s="194">
        <f>O963*H963</f>
        <v>0</v>
      </c>
      <c r="Q963" s="194">
        <v>4.4000000000000003E-3</v>
      </c>
      <c r="R963" s="194">
        <f>Q963*H963</f>
        <v>0.374</v>
      </c>
      <c r="S963" s="194">
        <v>0</v>
      </c>
      <c r="T963" s="195">
        <f>S963*H963</f>
        <v>0</v>
      </c>
      <c r="U963" s="33"/>
      <c r="V963" s="33"/>
      <c r="W963" s="33"/>
      <c r="X963" s="33"/>
      <c r="Y963" s="33"/>
      <c r="Z963" s="33"/>
      <c r="AA963" s="33"/>
      <c r="AB963" s="33"/>
      <c r="AC963" s="33"/>
      <c r="AD963" s="33"/>
      <c r="AE963" s="33"/>
      <c r="AR963" s="196" t="s">
        <v>289</v>
      </c>
      <c r="AT963" s="196" t="s">
        <v>147</v>
      </c>
      <c r="AU963" s="196" t="s">
        <v>89</v>
      </c>
      <c r="AY963" s="17" t="s">
        <v>145</v>
      </c>
      <c r="BE963" s="197">
        <f>IF(N963="základní",J963,0)</f>
        <v>0</v>
      </c>
      <c r="BF963" s="197">
        <f>IF(N963="snížená",J963,0)</f>
        <v>0</v>
      </c>
      <c r="BG963" s="197">
        <f>IF(N963="zákl. přenesená",J963,0)</f>
        <v>0</v>
      </c>
      <c r="BH963" s="197">
        <f>IF(N963="sníž. přenesená",J963,0)</f>
        <v>0</v>
      </c>
      <c r="BI963" s="197">
        <f>IF(N963="nulová",J963,0)</f>
        <v>0</v>
      </c>
      <c r="BJ963" s="17" t="s">
        <v>87</v>
      </c>
      <c r="BK963" s="197">
        <f>ROUND(I963*H963,2)</f>
        <v>0</v>
      </c>
      <c r="BL963" s="17" t="s">
        <v>289</v>
      </c>
      <c r="BM963" s="196" t="s">
        <v>760</v>
      </c>
    </row>
    <row r="964" spans="1:65" s="13" customFormat="1">
      <c r="B964" s="198"/>
      <c r="C964" s="199"/>
      <c r="D964" s="200" t="s">
        <v>154</v>
      </c>
      <c r="E964" s="201" t="s">
        <v>1</v>
      </c>
      <c r="F964" s="202" t="s">
        <v>761</v>
      </c>
      <c r="G964" s="199"/>
      <c r="H964" s="203">
        <v>22</v>
      </c>
      <c r="I964" s="204"/>
      <c r="J964" s="199"/>
      <c r="K964" s="199"/>
      <c r="L964" s="205"/>
      <c r="M964" s="206"/>
      <c r="N964" s="207"/>
      <c r="O964" s="207"/>
      <c r="P964" s="207"/>
      <c r="Q964" s="207"/>
      <c r="R964" s="207"/>
      <c r="S964" s="207"/>
      <c r="T964" s="208"/>
      <c r="AT964" s="209" t="s">
        <v>154</v>
      </c>
      <c r="AU964" s="209" t="s">
        <v>89</v>
      </c>
      <c r="AV964" s="13" t="s">
        <v>89</v>
      </c>
      <c r="AW964" s="13" t="s">
        <v>35</v>
      </c>
      <c r="AX964" s="13" t="s">
        <v>79</v>
      </c>
      <c r="AY964" s="209" t="s">
        <v>145</v>
      </c>
    </row>
    <row r="965" spans="1:65" s="13" customFormat="1">
      <c r="B965" s="198"/>
      <c r="C965" s="199"/>
      <c r="D965" s="200" t="s">
        <v>154</v>
      </c>
      <c r="E965" s="201" t="s">
        <v>1</v>
      </c>
      <c r="F965" s="202" t="s">
        <v>762</v>
      </c>
      <c r="G965" s="199"/>
      <c r="H965" s="203">
        <v>63</v>
      </c>
      <c r="I965" s="204"/>
      <c r="J965" s="199"/>
      <c r="K965" s="199"/>
      <c r="L965" s="205"/>
      <c r="M965" s="206"/>
      <c r="N965" s="207"/>
      <c r="O965" s="207"/>
      <c r="P965" s="207"/>
      <c r="Q965" s="207"/>
      <c r="R965" s="207"/>
      <c r="S965" s="207"/>
      <c r="T965" s="208"/>
      <c r="AT965" s="209" t="s">
        <v>154</v>
      </c>
      <c r="AU965" s="209" t="s">
        <v>89</v>
      </c>
      <c r="AV965" s="13" t="s">
        <v>89</v>
      </c>
      <c r="AW965" s="13" t="s">
        <v>35</v>
      </c>
      <c r="AX965" s="13" t="s">
        <v>79</v>
      </c>
      <c r="AY965" s="209" t="s">
        <v>145</v>
      </c>
    </row>
    <row r="966" spans="1:65" s="14" customFormat="1">
      <c r="B966" s="210"/>
      <c r="C966" s="211"/>
      <c r="D966" s="200" t="s">
        <v>154</v>
      </c>
      <c r="E966" s="212" t="s">
        <v>1</v>
      </c>
      <c r="F966" s="213" t="s">
        <v>156</v>
      </c>
      <c r="G966" s="211"/>
      <c r="H966" s="214">
        <v>85</v>
      </c>
      <c r="I966" s="215"/>
      <c r="J966" s="211"/>
      <c r="K966" s="211"/>
      <c r="L966" s="216"/>
      <c r="M966" s="217"/>
      <c r="N966" s="218"/>
      <c r="O966" s="218"/>
      <c r="P966" s="218"/>
      <c r="Q966" s="218"/>
      <c r="R966" s="218"/>
      <c r="S966" s="218"/>
      <c r="T966" s="219"/>
      <c r="AT966" s="220" t="s">
        <v>154</v>
      </c>
      <c r="AU966" s="220" t="s">
        <v>89</v>
      </c>
      <c r="AV966" s="14" t="s">
        <v>152</v>
      </c>
      <c r="AW966" s="14" t="s">
        <v>35</v>
      </c>
      <c r="AX966" s="14" t="s">
        <v>87</v>
      </c>
      <c r="AY966" s="220" t="s">
        <v>145</v>
      </c>
    </row>
    <row r="967" spans="1:65" s="2" customFormat="1" ht="37.9" customHeight="1">
      <c r="A967" s="33"/>
      <c r="B967" s="34"/>
      <c r="C967" s="185" t="s">
        <v>763</v>
      </c>
      <c r="D967" s="185" t="s">
        <v>147</v>
      </c>
      <c r="E967" s="186" t="s">
        <v>764</v>
      </c>
      <c r="F967" s="187" t="s">
        <v>765</v>
      </c>
      <c r="G967" s="188" t="s">
        <v>329</v>
      </c>
      <c r="H967" s="189">
        <v>7.5</v>
      </c>
      <c r="I967" s="190"/>
      <c r="J967" s="191">
        <f>ROUND(I967*H967,2)</f>
        <v>0</v>
      </c>
      <c r="K967" s="187" t="s">
        <v>151</v>
      </c>
      <c r="L967" s="38"/>
      <c r="M967" s="192" t="s">
        <v>1</v>
      </c>
      <c r="N967" s="193" t="s">
        <v>44</v>
      </c>
      <c r="O967" s="70"/>
      <c r="P967" s="194">
        <f>O967*H967</f>
        <v>0</v>
      </c>
      <c r="Q967" s="194">
        <v>2.2178499999999999E-3</v>
      </c>
      <c r="R967" s="194">
        <f>Q967*H967</f>
        <v>1.6633874999999999E-2</v>
      </c>
      <c r="S967" s="194">
        <v>0</v>
      </c>
      <c r="T967" s="195">
        <f>S967*H967</f>
        <v>0</v>
      </c>
      <c r="U967" s="33"/>
      <c r="V967" s="33"/>
      <c r="W967" s="33"/>
      <c r="X967" s="33"/>
      <c r="Y967" s="33"/>
      <c r="Z967" s="33"/>
      <c r="AA967" s="33"/>
      <c r="AB967" s="33"/>
      <c r="AC967" s="33"/>
      <c r="AD967" s="33"/>
      <c r="AE967" s="33"/>
      <c r="AR967" s="196" t="s">
        <v>289</v>
      </c>
      <c r="AT967" s="196" t="s">
        <v>147</v>
      </c>
      <c r="AU967" s="196" t="s">
        <v>89</v>
      </c>
      <c r="AY967" s="17" t="s">
        <v>145</v>
      </c>
      <c r="BE967" s="197">
        <f>IF(N967="základní",J967,0)</f>
        <v>0</v>
      </c>
      <c r="BF967" s="197">
        <f>IF(N967="snížená",J967,0)</f>
        <v>0</v>
      </c>
      <c r="BG967" s="197">
        <f>IF(N967="zákl. přenesená",J967,0)</f>
        <v>0</v>
      </c>
      <c r="BH967" s="197">
        <f>IF(N967="sníž. přenesená",J967,0)</f>
        <v>0</v>
      </c>
      <c r="BI967" s="197">
        <f>IF(N967="nulová",J967,0)</f>
        <v>0</v>
      </c>
      <c r="BJ967" s="17" t="s">
        <v>87</v>
      </c>
      <c r="BK967" s="197">
        <f>ROUND(I967*H967,2)</f>
        <v>0</v>
      </c>
      <c r="BL967" s="17" t="s">
        <v>289</v>
      </c>
      <c r="BM967" s="196" t="s">
        <v>766</v>
      </c>
    </row>
    <row r="968" spans="1:65" s="13" customFormat="1">
      <c r="B968" s="198"/>
      <c r="C968" s="199"/>
      <c r="D968" s="200" t="s">
        <v>154</v>
      </c>
      <c r="E968" s="201" t="s">
        <v>1</v>
      </c>
      <c r="F968" s="202" t="s">
        <v>767</v>
      </c>
      <c r="G968" s="199"/>
      <c r="H968" s="203">
        <v>4.5</v>
      </c>
      <c r="I968" s="204"/>
      <c r="J968" s="199"/>
      <c r="K968" s="199"/>
      <c r="L968" s="205"/>
      <c r="M968" s="206"/>
      <c r="N968" s="207"/>
      <c r="O968" s="207"/>
      <c r="P968" s="207"/>
      <c r="Q968" s="207"/>
      <c r="R968" s="207"/>
      <c r="S968" s="207"/>
      <c r="T968" s="208"/>
      <c r="AT968" s="209" t="s">
        <v>154</v>
      </c>
      <c r="AU968" s="209" t="s">
        <v>89</v>
      </c>
      <c r="AV968" s="13" t="s">
        <v>89</v>
      </c>
      <c r="AW968" s="13" t="s">
        <v>35</v>
      </c>
      <c r="AX968" s="13" t="s">
        <v>79</v>
      </c>
      <c r="AY968" s="209" t="s">
        <v>145</v>
      </c>
    </row>
    <row r="969" spans="1:65" s="13" customFormat="1">
      <c r="B969" s="198"/>
      <c r="C969" s="199"/>
      <c r="D969" s="200" t="s">
        <v>154</v>
      </c>
      <c r="E969" s="201" t="s">
        <v>1</v>
      </c>
      <c r="F969" s="202" t="s">
        <v>768</v>
      </c>
      <c r="G969" s="199"/>
      <c r="H969" s="203">
        <v>3</v>
      </c>
      <c r="I969" s="204"/>
      <c r="J969" s="199"/>
      <c r="K969" s="199"/>
      <c r="L969" s="205"/>
      <c r="M969" s="206"/>
      <c r="N969" s="207"/>
      <c r="O969" s="207"/>
      <c r="P969" s="207"/>
      <c r="Q969" s="207"/>
      <c r="R969" s="207"/>
      <c r="S969" s="207"/>
      <c r="T969" s="208"/>
      <c r="AT969" s="209" t="s">
        <v>154</v>
      </c>
      <c r="AU969" s="209" t="s">
        <v>89</v>
      </c>
      <c r="AV969" s="13" t="s">
        <v>89</v>
      </c>
      <c r="AW969" s="13" t="s">
        <v>35</v>
      </c>
      <c r="AX969" s="13" t="s">
        <v>79</v>
      </c>
      <c r="AY969" s="209" t="s">
        <v>145</v>
      </c>
    </row>
    <row r="970" spans="1:65" s="14" customFormat="1">
      <c r="B970" s="210"/>
      <c r="C970" s="211"/>
      <c r="D970" s="200" t="s">
        <v>154</v>
      </c>
      <c r="E970" s="212" t="s">
        <v>1</v>
      </c>
      <c r="F970" s="213" t="s">
        <v>156</v>
      </c>
      <c r="G970" s="211"/>
      <c r="H970" s="214">
        <v>7.5</v>
      </c>
      <c r="I970" s="215"/>
      <c r="J970" s="211"/>
      <c r="K970" s="211"/>
      <c r="L970" s="216"/>
      <c r="M970" s="217"/>
      <c r="N970" s="218"/>
      <c r="O970" s="218"/>
      <c r="P970" s="218"/>
      <c r="Q970" s="218"/>
      <c r="R970" s="218"/>
      <c r="S970" s="218"/>
      <c r="T970" s="219"/>
      <c r="AT970" s="220" t="s">
        <v>154</v>
      </c>
      <c r="AU970" s="220" t="s">
        <v>89</v>
      </c>
      <c r="AV970" s="14" t="s">
        <v>152</v>
      </c>
      <c r="AW970" s="14" t="s">
        <v>35</v>
      </c>
      <c r="AX970" s="14" t="s">
        <v>87</v>
      </c>
      <c r="AY970" s="220" t="s">
        <v>145</v>
      </c>
    </row>
    <row r="971" spans="1:65" s="2" customFormat="1" ht="37.9" customHeight="1">
      <c r="A971" s="33"/>
      <c r="B971" s="34"/>
      <c r="C971" s="185" t="s">
        <v>769</v>
      </c>
      <c r="D971" s="185" t="s">
        <v>147</v>
      </c>
      <c r="E971" s="186" t="s">
        <v>770</v>
      </c>
      <c r="F971" s="187" t="s">
        <v>771</v>
      </c>
      <c r="G971" s="188" t="s">
        <v>329</v>
      </c>
      <c r="H971" s="189">
        <v>22</v>
      </c>
      <c r="I971" s="190"/>
      <c r="J971" s="191">
        <f>ROUND(I971*H971,2)</f>
        <v>0</v>
      </c>
      <c r="K971" s="187" t="s">
        <v>151</v>
      </c>
      <c r="L971" s="38"/>
      <c r="M971" s="192" t="s">
        <v>1</v>
      </c>
      <c r="N971" s="193" t="s">
        <v>44</v>
      </c>
      <c r="O971" s="70"/>
      <c r="P971" s="194">
        <f>O971*H971</f>
        <v>0</v>
      </c>
      <c r="Q971" s="194">
        <v>4.3750999999999998E-3</v>
      </c>
      <c r="R971" s="194">
        <f>Q971*H971</f>
        <v>9.6252199999999996E-2</v>
      </c>
      <c r="S971" s="194">
        <v>0</v>
      </c>
      <c r="T971" s="195">
        <f>S971*H971</f>
        <v>0</v>
      </c>
      <c r="U971" s="33"/>
      <c r="V971" s="33"/>
      <c r="W971" s="33"/>
      <c r="X971" s="33"/>
      <c r="Y971" s="33"/>
      <c r="Z971" s="33"/>
      <c r="AA971" s="33"/>
      <c r="AB971" s="33"/>
      <c r="AC971" s="33"/>
      <c r="AD971" s="33"/>
      <c r="AE971" s="33"/>
      <c r="AR971" s="196" t="s">
        <v>289</v>
      </c>
      <c r="AT971" s="196" t="s">
        <v>147</v>
      </c>
      <c r="AU971" s="196" t="s">
        <v>89</v>
      </c>
      <c r="AY971" s="17" t="s">
        <v>145</v>
      </c>
      <c r="BE971" s="197">
        <f>IF(N971="základní",J971,0)</f>
        <v>0</v>
      </c>
      <c r="BF971" s="197">
        <f>IF(N971="snížená",J971,0)</f>
        <v>0</v>
      </c>
      <c r="BG971" s="197">
        <f>IF(N971="zákl. přenesená",J971,0)</f>
        <v>0</v>
      </c>
      <c r="BH971" s="197">
        <f>IF(N971="sníž. přenesená",J971,0)</f>
        <v>0</v>
      </c>
      <c r="BI971" s="197">
        <f>IF(N971="nulová",J971,0)</f>
        <v>0</v>
      </c>
      <c r="BJ971" s="17" t="s">
        <v>87</v>
      </c>
      <c r="BK971" s="197">
        <f>ROUND(I971*H971,2)</f>
        <v>0</v>
      </c>
      <c r="BL971" s="17" t="s">
        <v>289</v>
      </c>
      <c r="BM971" s="196" t="s">
        <v>772</v>
      </c>
    </row>
    <row r="972" spans="1:65" s="13" customFormat="1">
      <c r="B972" s="198"/>
      <c r="C972" s="199"/>
      <c r="D972" s="200" t="s">
        <v>154</v>
      </c>
      <c r="E972" s="201" t="s">
        <v>1</v>
      </c>
      <c r="F972" s="202" t="s">
        <v>773</v>
      </c>
      <c r="G972" s="199"/>
      <c r="H972" s="203">
        <v>22</v>
      </c>
      <c r="I972" s="204"/>
      <c r="J972" s="199"/>
      <c r="K972" s="199"/>
      <c r="L972" s="205"/>
      <c r="M972" s="206"/>
      <c r="N972" s="207"/>
      <c r="O972" s="207"/>
      <c r="P972" s="207"/>
      <c r="Q972" s="207"/>
      <c r="R972" s="207"/>
      <c r="S972" s="207"/>
      <c r="T972" s="208"/>
      <c r="AT972" s="209" t="s">
        <v>154</v>
      </c>
      <c r="AU972" s="209" t="s">
        <v>89</v>
      </c>
      <c r="AV972" s="13" t="s">
        <v>89</v>
      </c>
      <c r="AW972" s="13" t="s">
        <v>35</v>
      </c>
      <c r="AX972" s="13" t="s">
        <v>79</v>
      </c>
      <c r="AY972" s="209" t="s">
        <v>145</v>
      </c>
    </row>
    <row r="973" spans="1:65" s="14" customFormat="1">
      <c r="B973" s="210"/>
      <c r="C973" s="211"/>
      <c r="D973" s="200" t="s">
        <v>154</v>
      </c>
      <c r="E973" s="212" t="s">
        <v>1</v>
      </c>
      <c r="F973" s="213" t="s">
        <v>156</v>
      </c>
      <c r="G973" s="211"/>
      <c r="H973" s="214">
        <v>22</v>
      </c>
      <c r="I973" s="215"/>
      <c r="J973" s="211"/>
      <c r="K973" s="211"/>
      <c r="L973" s="216"/>
      <c r="M973" s="217"/>
      <c r="N973" s="218"/>
      <c r="O973" s="218"/>
      <c r="P973" s="218"/>
      <c r="Q973" s="218"/>
      <c r="R973" s="218"/>
      <c r="S973" s="218"/>
      <c r="T973" s="219"/>
      <c r="AT973" s="220" t="s">
        <v>154</v>
      </c>
      <c r="AU973" s="220" t="s">
        <v>89</v>
      </c>
      <c r="AV973" s="14" t="s">
        <v>152</v>
      </c>
      <c r="AW973" s="14" t="s">
        <v>35</v>
      </c>
      <c r="AX973" s="14" t="s">
        <v>87</v>
      </c>
      <c r="AY973" s="220" t="s">
        <v>145</v>
      </c>
    </row>
    <row r="974" spans="1:65" s="2" customFormat="1" ht="37.9" customHeight="1">
      <c r="A974" s="33"/>
      <c r="B974" s="34"/>
      <c r="C974" s="185" t="s">
        <v>774</v>
      </c>
      <c r="D974" s="185" t="s">
        <v>147</v>
      </c>
      <c r="E974" s="186" t="s">
        <v>775</v>
      </c>
      <c r="F974" s="187" t="s">
        <v>776</v>
      </c>
      <c r="G974" s="188" t="s">
        <v>329</v>
      </c>
      <c r="H974" s="189">
        <v>85.2</v>
      </c>
      <c r="I974" s="190"/>
      <c r="J974" s="191">
        <f>ROUND(I974*H974,2)</f>
        <v>0</v>
      </c>
      <c r="K974" s="187" t="s">
        <v>1</v>
      </c>
      <c r="L974" s="38"/>
      <c r="M974" s="192" t="s">
        <v>1</v>
      </c>
      <c r="N974" s="193" t="s">
        <v>44</v>
      </c>
      <c r="O974" s="70"/>
      <c r="P974" s="194">
        <f>O974*H974</f>
        <v>0</v>
      </c>
      <c r="Q974" s="194">
        <v>4.4200000000000003E-3</v>
      </c>
      <c r="R974" s="194">
        <f>Q974*H974</f>
        <v>0.37658400000000003</v>
      </c>
      <c r="S974" s="194">
        <v>0</v>
      </c>
      <c r="T974" s="195">
        <f>S974*H974</f>
        <v>0</v>
      </c>
      <c r="U974" s="33"/>
      <c r="V974" s="33"/>
      <c r="W974" s="33"/>
      <c r="X974" s="33"/>
      <c r="Y974" s="33"/>
      <c r="Z974" s="33"/>
      <c r="AA974" s="33"/>
      <c r="AB974" s="33"/>
      <c r="AC974" s="33"/>
      <c r="AD974" s="33"/>
      <c r="AE974" s="33"/>
      <c r="AR974" s="196" t="s">
        <v>289</v>
      </c>
      <c r="AT974" s="196" t="s">
        <v>147</v>
      </c>
      <c r="AU974" s="196" t="s">
        <v>89</v>
      </c>
      <c r="AY974" s="17" t="s">
        <v>145</v>
      </c>
      <c r="BE974" s="197">
        <f>IF(N974="základní",J974,0)</f>
        <v>0</v>
      </c>
      <c r="BF974" s="197">
        <f>IF(N974="snížená",J974,0)</f>
        <v>0</v>
      </c>
      <c r="BG974" s="197">
        <f>IF(N974="zákl. přenesená",J974,0)</f>
        <v>0</v>
      </c>
      <c r="BH974" s="197">
        <f>IF(N974="sníž. přenesená",J974,0)</f>
        <v>0</v>
      </c>
      <c r="BI974" s="197">
        <f>IF(N974="nulová",J974,0)</f>
        <v>0</v>
      </c>
      <c r="BJ974" s="17" t="s">
        <v>87</v>
      </c>
      <c r="BK974" s="197">
        <f>ROUND(I974*H974,2)</f>
        <v>0</v>
      </c>
      <c r="BL974" s="17" t="s">
        <v>289</v>
      </c>
      <c r="BM974" s="196" t="s">
        <v>777</v>
      </c>
    </row>
    <row r="975" spans="1:65" s="13" customFormat="1">
      <c r="B975" s="198"/>
      <c r="C975" s="199"/>
      <c r="D975" s="200" t="s">
        <v>154</v>
      </c>
      <c r="E975" s="201" t="s">
        <v>1</v>
      </c>
      <c r="F975" s="202" t="s">
        <v>778</v>
      </c>
      <c r="G975" s="199"/>
      <c r="H975" s="203">
        <v>67.599999999999994</v>
      </c>
      <c r="I975" s="204"/>
      <c r="J975" s="199"/>
      <c r="K975" s="199"/>
      <c r="L975" s="205"/>
      <c r="M975" s="206"/>
      <c r="N975" s="207"/>
      <c r="O975" s="207"/>
      <c r="P975" s="207"/>
      <c r="Q975" s="207"/>
      <c r="R975" s="207"/>
      <c r="S975" s="207"/>
      <c r="T975" s="208"/>
      <c r="AT975" s="209" t="s">
        <v>154</v>
      </c>
      <c r="AU975" s="209" t="s">
        <v>89</v>
      </c>
      <c r="AV975" s="13" t="s">
        <v>89</v>
      </c>
      <c r="AW975" s="13" t="s">
        <v>35</v>
      </c>
      <c r="AX975" s="13" t="s">
        <v>79</v>
      </c>
      <c r="AY975" s="209" t="s">
        <v>145</v>
      </c>
    </row>
    <row r="976" spans="1:65" s="13" customFormat="1">
      <c r="B976" s="198"/>
      <c r="C976" s="199"/>
      <c r="D976" s="200" t="s">
        <v>154</v>
      </c>
      <c r="E976" s="201" t="s">
        <v>1</v>
      </c>
      <c r="F976" s="202" t="s">
        <v>779</v>
      </c>
      <c r="G976" s="199"/>
      <c r="H976" s="203">
        <v>2.1</v>
      </c>
      <c r="I976" s="204"/>
      <c r="J976" s="199"/>
      <c r="K976" s="199"/>
      <c r="L976" s="205"/>
      <c r="M976" s="206"/>
      <c r="N976" s="207"/>
      <c r="O976" s="207"/>
      <c r="P976" s="207"/>
      <c r="Q976" s="207"/>
      <c r="R976" s="207"/>
      <c r="S976" s="207"/>
      <c r="T976" s="208"/>
      <c r="AT976" s="209" t="s">
        <v>154</v>
      </c>
      <c r="AU976" s="209" t="s">
        <v>89</v>
      </c>
      <c r="AV976" s="13" t="s">
        <v>89</v>
      </c>
      <c r="AW976" s="13" t="s">
        <v>35</v>
      </c>
      <c r="AX976" s="13" t="s">
        <v>79</v>
      </c>
      <c r="AY976" s="209" t="s">
        <v>145</v>
      </c>
    </row>
    <row r="977" spans="1:65" s="13" customFormat="1">
      <c r="B977" s="198"/>
      <c r="C977" s="199"/>
      <c r="D977" s="200" t="s">
        <v>154</v>
      </c>
      <c r="E977" s="201" t="s">
        <v>1</v>
      </c>
      <c r="F977" s="202" t="s">
        <v>780</v>
      </c>
      <c r="G977" s="199"/>
      <c r="H977" s="203">
        <v>11.7</v>
      </c>
      <c r="I977" s="204"/>
      <c r="J977" s="199"/>
      <c r="K977" s="199"/>
      <c r="L977" s="205"/>
      <c r="M977" s="206"/>
      <c r="N977" s="207"/>
      <c r="O977" s="207"/>
      <c r="P977" s="207"/>
      <c r="Q977" s="207"/>
      <c r="R977" s="207"/>
      <c r="S977" s="207"/>
      <c r="T977" s="208"/>
      <c r="AT977" s="209" t="s">
        <v>154</v>
      </c>
      <c r="AU977" s="209" t="s">
        <v>89</v>
      </c>
      <c r="AV977" s="13" t="s">
        <v>89</v>
      </c>
      <c r="AW977" s="13" t="s">
        <v>35</v>
      </c>
      <c r="AX977" s="13" t="s">
        <v>79</v>
      </c>
      <c r="AY977" s="209" t="s">
        <v>145</v>
      </c>
    </row>
    <row r="978" spans="1:65" s="13" customFormat="1">
      <c r="B978" s="198"/>
      <c r="C978" s="199"/>
      <c r="D978" s="200" t="s">
        <v>154</v>
      </c>
      <c r="E978" s="201" t="s">
        <v>1</v>
      </c>
      <c r="F978" s="202" t="s">
        <v>781</v>
      </c>
      <c r="G978" s="199"/>
      <c r="H978" s="203">
        <v>3.8</v>
      </c>
      <c r="I978" s="204"/>
      <c r="J978" s="199"/>
      <c r="K978" s="199"/>
      <c r="L978" s="205"/>
      <c r="M978" s="206"/>
      <c r="N978" s="207"/>
      <c r="O978" s="207"/>
      <c r="P978" s="207"/>
      <c r="Q978" s="207"/>
      <c r="R978" s="207"/>
      <c r="S978" s="207"/>
      <c r="T978" s="208"/>
      <c r="AT978" s="209" t="s">
        <v>154</v>
      </c>
      <c r="AU978" s="209" t="s">
        <v>89</v>
      </c>
      <c r="AV978" s="13" t="s">
        <v>89</v>
      </c>
      <c r="AW978" s="13" t="s">
        <v>35</v>
      </c>
      <c r="AX978" s="13" t="s">
        <v>79</v>
      </c>
      <c r="AY978" s="209" t="s">
        <v>145</v>
      </c>
    </row>
    <row r="979" spans="1:65" s="14" customFormat="1">
      <c r="B979" s="210"/>
      <c r="C979" s="211"/>
      <c r="D979" s="200" t="s">
        <v>154</v>
      </c>
      <c r="E979" s="212" t="s">
        <v>1</v>
      </c>
      <c r="F979" s="213" t="s">
        <v>156</v>
      </c>
      <c r="G979" s="211"/>
      <c r="H979" s="214">
        <v>85.2</v>
      </c>
      <c r="I979" s="215"/>
      <c r="J979" s="211"/>
      <c r="K979" s="211"/>
      <c r="L979" s="216"/>
      <c r="M979" s="217"/>
      <c r="N979" s="218"/>
      <c r="O979" s="218"/>
      <c r="P979" s="218"/>
      <c r="Q979" s="218"/>
      <c r="R979" s="218"/>
      <c r="S979" s="218"/>
      <c r="T979" s="219"/>
      <c r="AT979" s="220" t="s">
        <v>154</v>
      </c>
      <c r="AU979" s="220" t="s">
        <v>89</v>
      </c>
      <c r="AV979" s="14" t="s">
        <v>152</v>
      </c>
      <c r="AW979" s="14" t="s">
        <v>35</v>
      </c>
      <c r="AX979" s="14" t="s">
        <v>87</v>
      </c>
      <c r="AY979" s="220" t="s">
        <v>145</v>
      </c>
    </row>
    <row r="980" spans="1:65" s="2" customFormat="1" ht="37.9" customHeight="1">
      <c r="A980" s="33"/>
      <c r="B980" s="34"/>
      <c r="C980" s="185" t="s">
        <v>782</v>
      </c>
      <c r="D980" s="185" t="s">
        <v>147</v>
      </c>
      <c r="E980" s="186" t="s">
        <v>783</v>
      </c>
      <c r="F980" s="187" t="s">
        <v>784</v>
      </c>
      <c r="G980" s="188" t="s">
        <v>329</v>
      </c>
      <c r="H980" s="189">
        <v>27</v>
      </c>
      <c r="I980" s="190"/>
      <c r="J980" s="191">
        <f>ROUND(I980*H980,2)</f>
        <v>0</v>
      </c>
      <c r="K980" s="187" t="s">
        <v>1</v>
      </c>
      <c r="L980" s="38"/>
      <c r="M980" s="192" t="s">
        <v>1</v>
      </c>
      <c r="N980" s="193" t="s">
        <v>44</v>
      </c>
      <c r="O980" s="70"/>
      <c r="P980" s="194">
        <f>O980*H980</f>
        <v>0</v>
      </c>
      <c r="Q980" s="194">
        <v>4.4200000000000003E-3</v>
      </c>
      <c r="R980" s="194">
        <f>Q980*H980</f>
        <v>0.11934</v>
      </c>
      <c r="S980" s="194">
        <v>0</v>
      </c>
      <c r="T980" s="195">
        <f>S980*H980</f>
        <v>0</v>
      </c>
      <c r="U980" s="33"/>
      <c r="V980" s="33"/>
      <c r="W980" s="33"/>
      <c r="X980" s="33"/>
      <c r="Y980" s="33"/>
      <c r="Z980" s="33"/>
      <c r="AA980" s="33"/>
      <c r="AB980" s="33"/>
      <c r="AC980" s="33"/>
      <c r="AD980" s="33"/>
      <c r="AE980" s="33"/>
      <c r="AR980" s="196" t="s">
        <v>289</v>
      </c>
      <c r="AT980" s="196" t="s">
        <v>147</v>
      </c>
      <c r="AU980" s="196" t="s">
        <v>89</v>
      </c>
      <c r="AY980" s="17" t="s">
        <v>145</v>
      </c>
      <c r="BE980" s="197">
        <f>IF(N980="základní",J980,0)</f>
        <v>0</v>
      </c>
      <c r="BF980" s="197">
        <f>IF(N980="snížená",J980,0)</f>
        <v>0</v>
      </c>
      <c r="BG980" s="197">
        <f>IF(N980="zákl. přenesená",J980,0)</f>
        <v>0</v>
      </c>
      <c r="BH980" s="197">
        <f>IF(N980="sníž. přenesená",J980,0)</f>
        <v>0</v>
      </c>
      <c r="BI980" s="197">
        <f>IF(N980="nulová",J980,0)</f>
        <v>0</v>
      </c>
      <c r="BJ980" s="17" t="s">
        <v>87</v>
      </c>
      <c r="BK980" s="197">
        <f>ROUND(I980*H980,2)</f>
        <v>0</v>
      </c>
      <c r="BL980" s="17" t="s">
        <v>289</v>
      </c>
      <c r="BM980" s="196" t="s">
        <v>785</v>
      </c>
    </row>
    <row r="981" spans="1:65" s="13" customFormat="1">
      <c r="B981" s="198"/>
      <c r="C981" s="199"/>
      <c r="D981" s="200" t="s">
        <v>154</v>
      </c>
      <c r="E981" s="201" t="s">
        <v>1</v>
      </c>
      <c r="F981" s="202" t="s">
        <v>786</v>
      </c>
      <c r="G981" s="199"/>
      <c r="H981" s="203">
        <v>27</v>
      </c>
      <c r="I981" s="204"/>
      <c r="J981" s="199"/>
      <c r="K981" s="199"/>
      <c r="L981" s="205"/>
      <c r="M981" s="206"/>
      <c r="N981" s="207"/>
      <c r="O981" s="207"/>
      <c r="P981" s="207"/>
      <c r="Q981" s="207"/>
      <c r="R981" s="207"/>
      <c r="S981" s="207"/>
      <c r="T981" s="208"/>
      <c r="AT981" s="209" t="s">
        <v>154</v>
      </c>
      <c r="AU981" s="209" t="s">
        <v>89</v>
      </c>
      <c r="AV981" s="13" t="s">
        <v>89</v>
      </c>
      <c r="AW981" s="13" t="s">
        <v>35</v>
      </c>
      <c r="AX981" s="13" t="s">
        <v>79</v>
      </c>
      <c r="AY981" s="209" t="s">
        <v>145</v>
      </c>
    </row>
    <row r="982" spans="1:65" s="14" customFormat="1">
      <c r="B982" s="210"/>
      <c r="C982" s="211"/>
      <c r="D982" s="200" t="s">
        <v>154</v>
      </c>
      <c r="E982" s="212" t="s">
        <v>1</v>
      </c>
      <c r="F982" s="213" t="s">
        <v>156</v>
      </c>
      <c r="G982" s="211"/>
      <c r="H982" s="214">
        <v>27</v>
      </c>
      <c r="I982" s="215"/>
      <c r="J982" s="211"/>
      <c r="K982" s="211"/>
      <c r="L982" s="216"/>
      <c r="M982" s="217"/>
      <c r="N982" s="218"/>
      <c r="O982" s="218"/>
      <c r="P982" s="218"/>
      <c r="Q982" s="218"/>
      <c r="R982" s="218"/>
      <c r="S982" s="218"/>
      <c r="T982" s="219"/>
      <c r="AT982" s="220" t="s">
        <v>154</v>
      </c>
      <c r="AU982" s="220" t="s">
        <v>89</v>
      </c>
      <c r="AV982" s="14" t="s">
        <v>152</v>
      </c>
      <c r="AW982" s="14" t="s">
        <v>35</v>
      </c>
      <c r="AX982" s="14" t="s">
        <v>87</v>
      </c>
      <c r="AY982" s="220" t="s">
        <v>145</v>
      </c>
    </row>
    <row r="983" spans="1:65" s="2" customFormat="1" ht="44.25" customHeight="1">
      <c r="A983" s="33"/>
      <c r="B983" s="34"/>
      <c r="C983" s="185" t="s">
        <v>787</v>
      </c>
      <c r="D983" s="185" t="s">
        <v>147</v>
      </c>
      <c r="E983" s="186" t="s">
        <v>788</v>
      </c>
      <c r="F983" s="187" t="s">
        <v>789</v>
      </c>
      <c r="G983" s="188" t="s">
        <v>329</v>
      </c>
      <c r="H983" s="189">
        <v>64.5</v>
      </c>
      <c r="I983" s="190"/>
      <c r="J983" s="191">
        <f>ROUND(I983*H983,2)</f>
        <v>0</v>
      </c>
      <c r="K983" s="187" t="s">
        <v>151</v>
      </c>
      <c r="L983" s="38"/>
      <c r="M983" s="192" t="s">
        <v>1</v>
      </c>
      <c r="N983" s="193" t="s">
        <v>44</v>
      </c>
      <c r="O983" s="70"/>
      <c r="P983" s="194">
        <f>O983*H983</f>
        <v>0</v>
      </c>
      <c r="Q983" s="194">
        <v>2.8912500000000002E-3</v>
      </c>
      <c r="R983" s="194">
        <f>Q983*H983</f>
        <v>0.18648562500000002</v>
      </c>
      <c r="S983" s="194">
        <v>0</v>
      </c>
      <c r="T983" s="195">
        <f>S983*H983</f>
        <v>0</v>
      </c>
      <c r="U983" s="33"/>
      <c r="V983" s="33"/>
      <c r="W983" s="33"/>
      <c r="X983" s="33"/>
      <c r="Y983" s="33"/>
      <c r="Z983" s="33"/>
      <c r="AA983" s="33"/>
      <c r="AB983" s="33"/>
      <c r="AC983" s="33"/>
      <c r="AD983" s="33"/>
      <c r="AE983" s="33"/>
      <c r="AR983" s="196" t="s">
        <v>289</v>
      </c>
      <c r="AT983" s="196" t="s">
        <v>147</v>
      </c>
      <c r="AU983" s="196" t="s">
        <v>89</v>
      </c>
      <c r="AY983" s="17" t="s">
        <v>145</v>
      </c>
      <c r="BE983" s="197">
        <f>IF(N983="základní",J983,0)</f>
        <v>0</v>
      </c>
      <c r="BF983" s="197">
        <f>IF(N983="snížená",J983,0)</f>
        <v>0</v>
      </c>
      <c r="BG983" s="197">
        <f>IF(N983="zákl. přenesená",J983,0)</f>
        <v>0</v>
      </c>
      <c r="BH983" s="197">
        <f>IF(N983="sníž. přenesená",J983,0)</f>
        <v>0</v>
      </c>
      <c r="BI983" s="197">
        <f>IF(N983="nulová",J983,0)</f>
        <v>0</v>
      </c>
      <c r="BJ983" s="17" t="s">
        <v>87</v>
      </c>
      <c r="BK983" s="197">
        <f>ROUND(I983*H983,2)</f>
        <v>0</v>
      </c>
      <c r="BL983" s="17" t="s">
        <v>289</v>
      </c>
      <c r="BM983" s="196" t="s">
        <v>790</v>
      </c>
    </row>
    <row r="984" spans="1:65" s="13" customFormat="1">
      <c r="B984" s="198"/>
      <c r="C984" s="199"/>
      <c r="D984" s="200" t="s">
        <v>154</v>
      </c>
      <c r="E984" s="201" t="s">
        <v>1</v>
      </c>
      <c r="F984" s="202" t="s">
        <v>791</v>
      </c>
      <c r="G984" s="199"/>
      <c r="H984" s="203">
        <v>16</v>
      </c>
      <c r="I984" s="204"/>
      <c r="J984" s="199"/>
      <c r="K984" s="199"/>
      <c r="L984" s="205"/>
      <c r="M984" s="206"/>
      <c r="N984" s="207"/>
      <c r="O984" s="207"/>
      <c r="P984" s="207"/>
      <c r="Q984" s="207"/>
      <c r="R984" s="207"/>
      <c r="S984" s="207"/>
      <c r="T984" s="208"/>
      <c r="AT984" s="209" t="s">
        <v>154</v>
      </c>
      <c r="AU984" s="209" t="s">
        <v>89</v>
      </c>
      <c r="AV984" s="13" t="s">
        <v>89</v>
      </c>
      <c r="AW984" s="13" t="s">
        <v>35</v>
      </c>
      <c r="AX984" s="13" t="s">
        <v>79</v>
      </c>
      <c r="AY984" s="209" t="s">
        <v>145</v>
      </c>
    </row>
    <row r="985" spans="1:65" s="13" customFormat="1">
      <c r="B985" s="198"/>
      <c r="C985" s="199"/>
      <c r="D985" s="200" t="s">
        <v>154</v>
      </c>
      <c r="E985" s="201" t="s">
        <v>1</v>
      </c>
      <c r="F985" s="202" t="s">
        <v>792</v>
      </c>
      <c r="G985" s="199"/>
      <c r="H985" s="203">
        <v>48.5</v>
      </c>
      <c r="I985" s="204"/>
      <c r="J985" s="199"/>
      <c r="K985" s="199"/>
      <c r="L985" s="205"/>
      <c r="M985" s="206"/>
      <c r="N985" s="207"/>
      <c r="O985" s="207"/>
      <c r="P985" s="207"/>
      <c r="Q985" s="207"/>
      <c r="R985" s="207"/>
      <c r="S985" s="207"/>
      <c r="T985" s="208"/>
      <c r="AT985" s="209" t="s">
        <v>154</v>
      </c>
      <c r="AU985" s="209" t="s">
        <v>89</v>
      </c>
      <c r="AV985" s="13" t="s">
        <v>89</v>
      </c>
      <c r="AW985" s="13" t="s">
        <v>35</v>
      </c>
      <c r="AX985" s="13" t="s">
        <v>79</v>
      </c>
      <c r="AY985" s="209" t="s">
        <v>145</v>
      </c>
    </row>
    <row r="986" spans="1:65" s="14" customFormat="1">
      <c r="B986" s="210"/>
      <c r="C986" s="211"/>
      <c r="D986" s="200" t="s">
        <v>154</v>
      </c>
      <c r="E986" s="212" t="s">
        <v>1</v>
      </c>
      <c r="F986" s="213" t="s">
        <v>156</v>
      </c>
      <c r="G986" s="211"/>
      <c r="H986" s="214">
        <v>64.5</v>
      </c>
      <c r="I986" s="215"/>
      <c r="J986" s="211"/>
      <c r="K986" s="211"/>
      <c r="L986" s="216"/>
      <c r="M986" s="217"/>
      <c r="N986" s="218"/>
      <c r="O986" s="218"/>
      <c r="P986" s="218"/>
      <c r="Q986" s="218"/>
      <c r="R986" s="218"/>
      <c r="S986" s="218"/>
      <c r="T986" s="219"/>
      <c r="AT986" s="220" t="s">
        <v>154</v>
      </c>
      <c r="AU986" s="220" t="s">
        <v>89</v>
      </c>
      <c r="AV986" s="14" t="s">
        <v>152</v>
      </c>
      <c r="AW986" s="14" t="s">
        <v>35</v>
      </c>
      <c r="AX986" s="14" t="s">
        <v>87</v>
      </c>
      <c r="AY986" s="220" t="s">
        <v>145</v>
      </c>
    </row>
    <row r="987" spans="1:65" s="2" customFormat="1" ht="44.25" customHeight="1">
      <c r="A987" s="33"/>
      <c r="B987" s="34"/>
      <c r="C987" s="185" t="s">
        <v>793</v>
      </c>
      <c r="D987" s="185" t="s">
        <v>147</v>
      </c>
      <c r="E987" s="186" t="s">
        <v>794</v>
      </c>
      <c r="F987" s="187" t="s">
        <v>795</v>
      </c>
      <c r="G987" s="188" t="s">
        <v>329</v>
      </c>
      <c r="H987" s="189">
        <v>63</v>
      </c>
      <c r="I987" s="190"/>
      <c r="J987" s="191">
        <f>ROUND(I987*H987,2)</f>
        <v>0</v>
      </c>
      <c r="K987" s="187" t="s">
        <v>151</v>
      </c>
      <c r="L987" s="38"/>
      <c r="M987" s="192" t="s">
        <v>1</v>
      </c>
      <c r="N987" s="193" t="s">
        <v>44</v>
      </c>
      <c r="O987" s="70"/>
      <c r="P987" s="194">
        <f>O987*H987</f>
        <v>0</v>
      </c>
      <c r="Q987" s="194">
        <v>4.3575000000000003E-3</v>
      </c>
      <c r="R987" s="194">
        <f>Q987*H987</f>
        <v>0.2745225</v>
      </c>
      <c r="S987" s="194">
        <v>0</v>
      </c>
      <c r="T987" s="195">
        <f>S987*H987</f>
        <v>0</v>
      </c>
      <c r="U987" s="33"/>
      <c r="V987" s="33"/>
      <c r="W987" s="33"/>
      <c r="X987" s="33"/>
      <c r="Y987" s="33"/>
      <c r="Z987" s="33"/>
      <c r="AA987" s="33"/>
      <c r="AB987" s="33"/>
      <c r="AC987" s="33"/>
      <c r="AD987" s="33"/>
      <c r="AE987" s="33"/>
      <c r="AR987" s="196" t="s">
        <v>289</v>
      </c>
      <c r="AT987" s="196" t="s">
        <v>147</v>
      </c>
      <c r="AU987" s="196" t="s">
        <v>89</v>
      </c>
      <c r="AY987" s="17" t="s">
        <v>145</v>
      </c>
      <c r="BE987" s="197">
        <f>IF(N987="základní",J987,0)</f>
        <v>0</v>
      </c>
      <c r="BF987" s="197">
        <f>IF(N987="snížená",J987,0)</f>
        <v>0</v>
      </c>
      <c r="BG987" s="197">
        <f>IF(N987="zákl. přenesená",J987,0)</f>
        <v>0</v>
      </c>
      <c r="BH987" s="197">
        <f>IF(N987="sníž. přenesená",J987,0)</f>
        <v>0</v>
      </c>
      <c r="BI987" s="197">
        <f>IF(N987="nulová",J987,0)</f>
        <v>0</v>
      </c>
      <c r="BJ987" s="17" t="s">
        <v>87</v>
      </c>
      <c r="BK987" s="197">
        <f>ROUND(I987*H987,2)</f>
        <v>0</v>
      </c>
      <c r="BL987" s="17" t="s">
        <v>289</v>
      </c>
      <c r="BM987" s="196" t="s">
        <v>796</v>
      </c>
    </row>
    <row r="988" spans="1:65" s="13" customFormat="1">
      <c r="B988" s="198"/>
      <c r="C988" s="199"/>
      <c r="D988" s="200" t="s">
        <v>154</v>
      </c>
      <c r="E988" s="201" t="s">
        <v>1</v>
      </c>
      <c r="F988" s="202" t="s">
        <v>797</v>
      </c>
      <c r="G988" s="199"/>
      <c r="H988" s="203">
        <v>63</v>
      </c>
      <c r="I988" s="204"/>
      <c r="J988" s="199"/>
      <c r="K988" s="199"/>
      <c r="L988" s="205"/>
      <c r="M988" s="206"/>
      <c r="N988" s="207"/>
      <c r="O988" s="207"/>
      <c r="P988" s="207"/>
      <c r="Q988" s="207"/>
      <c r="R988" s="207"/>
      <c r="S988" s="207"/>
      <c r="T988" s="208"/>
      <c r="AT988" s="209" t="s">
        <v>154</v>
      </c>
      <c r="AU988" s="209" t="s">
        <v>89</v>
      </c>
      <c r="AV988" s="13" t="s">
        <v>89</v>
      </c>
      <c r="AW988" s="13" t="s">
        <v>35</v>
      </c>
      <c r="AX988" s="13" t="s">
        <v>79</v>
      </c>
      <c r="AY988" s="209" t="s">
        <v>145</v>
      </c>
    </row>
    <row r="989" spans="1:65" s="14" customFormat="1">
      <c r="B989" s="210"/>
      <c r="C989" s="211"/>
      <c r="D989" s="200" t="s">
        <v>154</v>
      </c>
      <c r="E989" s="212" t="s">
        <v>1</v>
      </c>
      <c r="F989" s="213" t="s">
        <v>156</v>
      </c>
      <c r="G989" s="211"/>
      <c r="H989" s="214">
        <v>63</v>
      </c>
      <c r="I989" s="215"/>
      <c r="J989" s="211"/>
      <c r="K989" s="211"/>
      <c r="L989" s="216"/>
      <c r="M989" s="217"/>
      <c r="N989" s="218"/>
      <c r="O989" s="218"/>
      <c r="P989" s="218"/>
      <c r="Q989" s="218"/>
      <c r="R989" s="218"/>
      <c r="S989" s="218"/>
      <c r="T989" s="219"/>
      <c r="AT989" s="220" t="s">
        <v>154</v>
      </c>
      <c r="AU989" s="220" t="s">
        <v>89</v>
      </c>
      <c r="AV989" s="14" t="s">
        <v>152</v>
      </c>
      <c r="AW989" s="14" t="s">
        <v>35</v>
      </c>
      <c r="AX989" s="14" t="s">
        <v>87</v>
      </c>
      <c r="AY989" s="220" t="s">
        <v>145</v>
      </c>
    </row>
    <row r="990" spans="1:65" s="2" customFormat="1" ht="37.9" customHeight="1">
      <c r="A990" s="33"/>
      <c r="B990" s="34"/>
      <c r="C990" s="185" t="s">
        <v>798</v>
      </c>
      <c r="D990" s="185" t="s">
        <v>147</v>
      </c>
      <c r="E990" s="186" t="s">
        <v>799</v>
      </c>
      <c r="F990" s="187" t="s">
        <v>800</v>
      </c>
      <c r="G990" s="188" t="s">
        <v>490</v>
      </c>
      <c r="H990" s="189">
        <v>4</v>
      </c>
      <c r="I990" s="190"/>
      <c r="J990" s="191">
        <f>ROUND(I990*H990,2)</f>
        <v>0</v>
      </c>
      <c r="K990" s="187" t="s">
        <v>151</v>
      </c>
      <c r="L990" s="38"/>
      <c r="M990" s="192" t="s">
        <v>1</v>
      </c>
      <c r="N990" s="193" t="s">
        <v>44</v>
      </c>
      <c r="O990" s="70"/>
      <c r="P990" s="194">
        <f>O990*H990</f>
        <v>0</v>
      </c>
      <c r="Q990" s="194">
        <v>4.4200000000000001E-4</v>
      </c>
      <c r="R990" s="194">
        <f>Q990*H990</f>
        <v>1.768E-3</v>
      </c>
      <c r="S990" s="194">
        <v>0</v>
      </c>
      <c r="T990" s="195">
        <f>S990*H990</f>
        <v>0</v>
      </c>
      <c r="U990" s="33"/>
      <c r="V990" s="33"/>
      <c r="W990" s="33"/>
      <c r="X990" s="33"/>
      <c r="Y990" s="33"/>
      <c r="Z990" s="33"/>
      <c r="AA990" s="33"/>
      <c r="AB990" s="33"/>
      <c r="AC990" s="33"/>
      <c r="AD990" s="33"/>
      <c r="AE990" s="33"/>
      <c r="AR990" s="196" t="s">
        <v>289</v>
      </c>
      <c r="AT990" s="196" t="s">
        <v>147</v>
      </c>
      <c r="AU990" s="196" t="s">
        <v>89</v>
      </c>
      <c r="AY990" s="17" t="s">
        <v>145</v>
      </c>
      <c r="BE990" s="197">
        <f>IF(N990="základní",J990,0)</f>
        <v>0</v>
      </c>
      <c r="BF990" s="197">
        <f>IF(N990="snížená",J990,0)</f>
        <v>0</v>
      </c>
      <c r="BG990" s="197">
        <f>IF(N990="zákl. přenesená",J990,0)</f>
        <v>0</v>
      </c>
      <c r="BH990" s="197">
        <f>IF(N990="sníž. přenesená",J990,0)</f>
        <v>0</v>
      </c>
      <c r="BI990" s="197">
        <f>IF(N990="nulová",J990,0)</f>
        <v>0</v>
      </c>
      <c r="BJ990" s="17" t="s">
        <v>87</v>
      </c>
      <c r="BK990" s="197">
        <f>ROUND(I990*H990,2)</f>
        <v>0</v>
      </c>
      <c r="BL990" s="17" t="s">
        <v>289</v>
      </c>
      <c r="BM990" s="196" t="s">
        <v>801</v>
      </c>
    </row>
    <row r="991" spans="1:65" s="13" customFormat="1">
      <c r="B991" s="198"/>
      <c r="C991" s="199"/>
      <c r="D991" s="200" t="s">
        <v>154</v>
      </c>
      <c r="E991" s="201" t="s">
        <v>1</v>
      </c>
      <c r="F991" s="202" t="s">
        <v>802</v>
      </c>
      <c r="G991" s="199"/>
      <c r="H991" s="203">
        <v>2</v>
      </c>
      <c r="I991" s="204"/>
      <c r="J991" s="199"/>
      <c r="K991" s="199"/>
      <c r="L991" s="205"/>
      <c r="M991" s="206"/>
      <c r="N991" s="207"/>
      <c r="O991" s="207"/>
      <c r="P991" s="207"/>
      <c r="Q991" s="207"/>
      <c r="R991" s="207"/>
      <c r="S991" s="207"/>
      <c r="T991" s="208"/>
      <c r="AT991" s="209" t="s">
        <v>154</v>
      </c>
      <c r="AU991" s="209" t="s">
        <v>89</v>
      </c>
      <c r="AV991" s="13" t="s">
        <v>89</v>
      </c>
      <c r="AW991" s="13" t="s">
        <v>35</v>
      </c>
      <c r="AX991" s="13" t="s">
        <v>79</v>
      </c>
      <c r="AY991" s="209" t="s">
        <v>145</v>
      </c>
    </row>
    <row r="992" spans="1:65" s="13" customFormat="1">
      <c r="B992" s="198"/>
      <c r="C992" s="199"/>
      <c r="D992" s="200" t="s">
        <v>154</v>
      </c>
      <c r="E992" s="201" t="s">
        <v>1</v>
      </c>
      <c r="F992" s="202" t="s">
        <v>803</v>
      </c>
      <c r="G992" s="199"/>
      <c r="H992" s="203">
        <v>2</v>
      </c>
      <c r="I992" s="204"/>
      <c r="J992" s="199"/>
      <c r="K992" s="199"/>
      <c r="L992" s="205"/>
      <c r="M992" s="206"/>
      <c r="N992" s="207"/>
      <c r="O992" s="207"/>
      <c r="P992" s="207"/>
      <c r="Q992" s="207"/>
      <c r="R992" s="207"/>
      <c r="S992" s="207"/>
      <c r="T992" s="208"/>
      <c r="AT992" s="209" t="s">
        <v>154</v>
      </c>
      <c r="AU992" s="209" t="s">
        <v>89</v>
      </c>
      <c r="AV992" s="13" t="s">
        <v>89</v>
      </c>
      <c r="AW992" s="13" t="s">
        <v>35</v>
      </c>
      <c r="AX992" s="13" t="s">
        <v>79</v>
      </c>
      <c r="AY992" s="209" t="s">
        <v>145</v>
      </c>
    </row>
    <row r="993" spans="1:65" s="14" customFormat="1">
      <c r="B993" s="210"/>
      <c r="C993" s="211"/>
      <c r="D993" s="200" t="s">
        <v>154</v>
      </c>
      <c r="E993" s="212" t="s">
        <v>1</v>
      </c>
      <c r="F993" s="213" t="s">
        <v>156</v>
      </c>
      <c r="G993" s="211"/>
      <c r="H993" s="214">
        <v>4</v>
      </c>
      <c r="I993" s="215"/>
      <c r="J993" s="211"/>
      <c r="K993" s="211"/>
      <c r="L993" s="216"/>
      <c r="M993" s="217"/>
      <c r="N993" s="218"/>
      <c r="O993" s="218"/>
      <c r="P993" s="218"/>
      <c r="Q993" s="218"/>
      <c r="R993" s="218"/>
      <c r="S993" s="218"/>
      <c r="T993" s="219"/>
      <c r="AT993" s="220" t="s">
        <v>154</v>
      </c>
      <c r="AU993" s="220" t="s">
        <v>89</v>
      </c>
      <c r="AV993" s="14" t="s">
        <v>152</v>
      </c>
      <c r="AW993" s="14" t="s">
        <v>35</v>
      </c>
      <c r="AX993" s="14" t="s">
        <v>87</v>
      </c>
      <c r="AY993" s="220" t="s">
        <v>145</v>
      </c>
    </row>
    <row r="994" spans="1:65" s="2" customFormat="1" ht="37.9" customHeight="1">
      <c r="A994" s="33"/>
      <c r="B994" s="34"/>
      <c r="C994" s="185" t="s">
        <v>804</v>
      </c>
      <c r="D994" s="185" t="s">
        <v>147</v>
      </c>
      <c r="E994" s="186" t="s">
        <v>805</v>
      </c>
      <c r="F994" s="187" t="s">
        <v>806</v>
      </c>
      <c r="G994" s="188" t="s">
        <v>329</v>
      </c>
      <c r="H994" s="189">
        <v>56</v>
      </c>
      <c r="I994" s="190"/>
      <c r="J994" s="191">
        <f>ROUND(I994*H994,2)</f>
        <v>0</v>
      </c>
      <c r="K994" s="187" t="s">
        <v>151</v>
      </c>
      <c r="L994" s="38"/>
      <c r="M994" s="192" t="s">
        <v>1</v>
      </c>
      <c r="N994" s="193" t="s">
        <v>44</v>
      </c>
      <c r="O994" s="70"/>
      <c r="P994" s="194">
        <f>O994*H994</f>
        <v>0</v>
      </c>
      <c r="Q994" s="194">
        <v>2.0606000000000001E-3</v>
      </c>
      <c r="R994" s="194">
        <f>Q994*H994</f>
        <v>0.11539360000000001</v>
      </c>
      <c r="S994" s="194">
        <v>0</v>
      </c>
      <c r="T994" s="195">
        <f>S994*H994</f>
        <v>0</v>
      </c>
      <c r="U994" s="33"/>
      <c r="V994" s="33"/>
      <c r="W994" s="33"/>
      <c r="X994" s="33"/>
      <c r="Y994" s="33"/>
      <c r="Z994" s="33"/>
      <c r="AA994" s="33"/>
      <c r="AB994" s="33"/>
      <c r="AC994" s="33"/>
      <c r="AD994" s="33"/>
      <c r="AE994" s="33"/>
      <c r="AR994" s="196" t="s">
        <v>289</v>
      </c>
      <c r="AT994" s="196" t="s">
        <v>147</v>
      </c>
      <c r="AU994" s="196" t="s">
        <v>89</v>
      </c>
      <c r="AY994" s="17" t="s">
        <v>145</v>
      </c>
      <c r="BE994" s="197">
        <f>IF(N994="základní",J994,0)</f>
        <v>0</v>
      </c>
      <c r="BF994" s="197">
        <f>IF(N994="snížená",J994,0)</f>
        <v>0</v>
      </c>
      <c r="BG994" s="197">
        <f>IF(N994="zákl. přenesená",J994,0)</f>
        <v>0</v>
      </c>
      <c r="BH994" s="197">
        <f>IF(N994="sníž. přenesená",J994,0)</f>
        <v>0</v>
      </c>
      <c r="BI994" s="197">
        <f>IF(N994="nulová",J994,0)</f>
        <v>0</v>
      </c>
      <c r="BJ994" s="17" t="s">
        <v>87</v>
      </c>
      <c r="BK994" s="197">
        <f>ROUND(I994*H994,2)</f>
        <v>0</v>
      </c>
      <c r="BL994" s="17" t="s">
        <v>289</v>
      </c>
      <c r="BM994" s="196" t="s">
        <v>807</v>
      </c>
    </row>
    <row r="995" spans="1:65" s="13" customFormat="1">
      <c r="B995" s="198"/>
      <c r="C995" s="199"/>
      <c r="D995" s="200" t="s">
        <v>154</v>
      </c>
      <c r="E995" s="201" t="s">
        <v>1</v>
      </c>
      <c r="F995" s="202" t="s">
        <v>808</v>
      </c>
      <c r="G995" s="199"/>
      <c r="H995" s="203">
        <v>26</v>
      </c>
      <c r="I995" s="204"/>
      <c r="J995" s="199"/>
      <c r="K995" s="199"/>
      <c r="L995" s="205"/>
      <c r="M995" s="206"/>
      <c r="N995" s="207"/>
      <c r="O995" s="207"/>
      <c r="P995" s="207"/>
      <c r="Q995" s="207"/>
      <c r="R995" s="207"/>
      <c r="S995" s="207"/>
      <c r="T995" s="208"/>
      <c r="AT995" s="209" t="s">
        <v>154</v>
      </c>
      <c r="AU995" s="209" t="s">
        <v>89</v>
      </c>
      <c r="AV995" s="13" t="s">
        <v>89</v>
      </c>
      <c r="AW995" s="13" t="s">
        <v>35</v>
      </c>
      <c r="AX995" s="13" t="s">
        <v>79</v>
      </c>
      <c r="AY995" s="209" t="s">
        <v>145</v>
      </c>
    </row>
    <row r="996" spans="1:65" s="13" customFormat="1">
      <c r="B996" s="198"/>
      <c r="C996" s="199"/>
      <c r="D996" s="200" t="s">
        <v>154</v>
      </c>
      <c r="E996" s="201" t="s">
        <v>1</v>
      </c>
      <c r="F996" s="202" t="s">
        <v>809</v>
      </c>
      <c r="G996" s="199"/>
      <c r="H996" s="203">
        <v>30</v>
      </c>
      <c r="I996" s="204"/>
      <c r="J996" s="199"/>
      <c r="K996" s="199"/>
      <c r="L996" s="205"/>
      <c r="M996" s="206"/>
      <c r="N996" s="207"/>
      <c r="O996" s="207"/>
      <c r="P996" s="207"/>
      <c r="Q996" s="207"/>
      <c r="R996" s="207"/>
      <c r="S996" s="207"/>
      <c r="T996" s="208"/>
      <c r="AT996" s="209" t="s">
        <v>154</v>
      </c>
      <c r="AU996" s="209" t="s">
        <v>89</v>
      </c>
      <c r="AV996" s="13" t="s">
        <v>89</v>
      </c>
      <c r="AW996" s="13" t="s">
        <v>35</v>
      </c>
      <c r="AX996" s="13" t="s">
        <v>79</v>
      </c>
      <c r="AY996" s="209" t="s">
        <v>145</v>
      </c>
    </row>
    <row r="997" spans="1:65" s="14" customFormat="1">
      <c r="B997" s="210"/>
      <c r="C997" s="211"/>
      <c r="D997" s="200" t="s">
        <v>154</v>
      </c>
      <c r="E997" s="212" t="s">
        <v>1</v>
      </c>
      <c r="F997" s="213" t="s">
        <v>156</v>
      </c>
      <c r="G997" s="211"/>
      <c r="H997" s="214">
        <v>56</v>
      </c>
      <c r="I997" s="215"/>
      <c r="J997" s="211"/>
      <c r="K997" s="211"/>
      <c r="L997" s="216"/>
      <c r="M997" s="217"/>
      <c r="N997" s="218"/>
      <c r="O997" s="218"/>
      <c r="P997" s="218"/>
      <c r="Q997" s="218"/>
      <c r="R997" s="218"/>
      <c r="S997" s="218"/>
      <c r="T997" s="219"/>
      <c r="AT997" s="220" t="s">
        <v>154</v>
      </c>
      <c r="AU997" s="220" t="s">
        <v>89</v>
      </c>
      <c r="AV997" s="14" t="s">
        <v>152</v>
      </c>
      <c r="AW997" s="14" t="s">
        <v>35</v>
      </c>
      <c r="AX997" s="14" t="s">
        <v>87</v>
      </c>
      <c r="AY997" s="220" t="s">
        <v>145</v>
      </c>
    </row>
    <row r="998" spans="1:65" s="2" customFormat="1" ht="49.15" customHeight="1">
      <c r="A998" s="33"/>
      <c r="B998" s="34"/>
      <c r="C998" s="185" t="s">
        <v>810</v>
      </c>
      <c r="D998" s="185" t="s">
        <v>147</v>
      </c>
      <c r="E998" s="186" t="s">
        <v>811</v>
      </c>
      <c r="F998" s="187" t="s">
        <v>812</v>
      </c>
      <c r="G998" s="188" t="s">
        <v>562</v>
      </c>
      <c r="H998" s="189">
        <v>1.5780000000000001</v>
      </c>
      <c r="I998" s="190"/>
      <c r="J998" s="191">
        <f>ROUND(I998*H998,2)</f>
        <v>0</v>
      </c>
      <c r="K998" s="187" t="s">
        <v>151</v>
      </c>
      <c r="L998" s="38"/>
      <c r="M998" s="192" t="s">
        <v>1</v>
      </c>
      <c r="N998" s="193" t="s">
        <v>44</v>
      </c>
      <c r="O998" s="70"/>
      <c r="P998" s="194">
        <f>O998*H998</f>
        <v>0</v>
      </c>
      <c r="Q998" s="194">
        <v>0</v>
      </c>
      <c r="R998" s="194">
        <f>Q998*H998</f>
        <v>0</v>
      </c>
      <c r="S998" s="194">
        <v>0</v>
      </c>
      <c r="T998" s="195">
        <f>S998*H998</f>
        <v>0</v>
      </c>
      <c r="U998" s="33"/>
      <c r="V998" s="33"/>
      <c r="W998" s="33"/>
      <c r="X998" s="33"/>
      <c r="Y998" s="33"/>
      <c r="Z998" s="33"/>
      <c r="AA998" s="33"/>
      <c r="AB998" s="33"/>
      <c r="AC998" s="33"/>
      <c r="AD998" s="33"/>
      <c r="AE998" s="33"/>
      <c r="AR998" s="196" t="s">
        <v>289</v>
      </c>
      <c r="AT998" s="196" t="s">
        <v>147</v>
      </c>
      <c r="AU998" s="196" t="s">
        <v>89</v>
      </c>
      <c r="AY998" s="17" t="s">
        <v>145</v>
      </c>
      <c r="BE998" s="197">
        <f>IF(N998="základní",J998,0)</f>
        <v>0</v>
      </c>
      <c r="BF998" s="197">
        <f>IF(N998="snížená",J998,0)</f>
        <v>0</v>
      </c>
      <c r="BG998" s="197">
        <f>IF(N998="zákl. přenesená",J998,0)</f>
        <v>0</v>
      </c>
      <c r="BH998" s="197">
        <f>IF(N998="sníž. přenesená",J998,0)</f>
        <v>0</v>
      </c>
      <c r="BI998" s="197">
        <f>IF(N998="nulová",J998,0)</f>
        <v>0</v>
      </c>
      <c r="BJ998" s="17" t="s">
        <v>87</v>
      </c>
      <c r="BK998" s="197">
        <f>ROUND(I998*H998,2)</f>
        <v>0</v>
      </c>
      <c r="BL998" s="17" t="s">
        <v>289</v>
      </c>
      <c r="BM998" s="196" t="s">
        <v>813</v>
      </c>
    </row>
    <row r="999" spans="1:65" s="12" customFormat="1" ht="22.9" customHeight="1">
      <c r="B999" s="169"/>
      <c r="C999" s="170"/>
      <c r="D999" s="171" t="s">
        <v>78</v>
      </c>
      <c r="E999" s="183" t="s">
        <v>814</v>
      </c>
      <c r="F999" s="183" t="s">
        <v>815</v>
      </c>
      <c r="G999" s="170"/>
      <c r="H999" s="170"/>
      <c r="I999" s="173"/>
      <c r="J999" s="184">
        <f>BK999</f>
        <v>0</v>
      </c>
      <c r="K999" s="170"/>
      <c r="L999" s="175"/>
      <c r="M999" s="176"/>
      <c r="N999" s="177"/>
      <c r="O999" s="177"/>
      <c r="P999" s="178">
        <f>SUM(P1000:P1003)</f>
        <v>0</v>
      </c>
      <c r="Q999" s="177"/>
      <c r="R999" s="178">
        <f>SUM(R1000:R1003)</f>
        <v>0</v>
      </c>
      <c r="S999" s="177"/>
      <c r="T999" s="179">
        <f>SUM(T1000:T1003)</f>
        <v>0.21121999999999999</v>
      </c>
      <c r="AR999" s="180" t="s">
        <v>89</v>
      </c>
      <c r="AT999" s="181" t="s">
        <v>78</v>
      </c>
      <c r="AU999" s="181" t="s">
        <v>87</v>
      </c>
      <c r="AY999" s="180" t="s">
        <v>145</v>
      </c>
      <c r="BK999" s="182">
        <f>SUM(BK1000:BK1003)</f>
        <v>0</v>
      </c>
    </row>
    <row r="1000" spans="1:65" s="2" customFormat="1" ht="37.9" customHeight="1">
      <c r="A1000" s="33"/>
      <c r="B1000" s="34"/>
      <c r="C1000" s="185" t="s">
        <v>816</v>
      </c>
      <c r="D1000" s="185" t="s">
        <v>147</v>
      </c>
      <c r="E1000" s="186" t="s">
        <v>817</v>
      </c>
      <c r="F1000" s="187" t="s">
        <v>818</v>
      </c>
      <c r="G1000" s="188" t="s">
        <v>329</v>
      </c>
      <c r="H1000" s="189">
        <v>11.8</v>
      </c>
      <c r="I1000" s="190"/>
      <c r="J1000" s="191">
        <f>ROUND(I1000*H1000,2)</f>
        <v>0</v>
      </c>
      <c r="K1000" s="187" t="s">
        <v>151</v>
      </c>
      <c r="L1000" s="38"/>
      <c r="M1000" s="192" t="s">
        <v>1</v>
      </c>
      <c r="N1000" s="193" t="s">
        <v>44</v>
      </c>
      <c r="O1000" s="70"/>
      <c r="P1000" s="194">
        <f>O1000*H1000</f>
        <v>0</v>
      </c>
      <c r="Q1000" s="194">
        <v>0</v>
      </c>
      <c r="R1000" s="194">
        <f>Q1000*H1000</f>
        <v>0</v>
      </c>
      <c r="S1000" s="194">
        <v>1.7899999999999999E-2</v>
      </c>
      <c r="T1000" s="195">
        <f>S1000*H1000</f>
        <v>0.21121999999999999</v>
      </c>
      <c r="U1000" s="33"/>
      <c r="V1000" s="33"/>
      <c r="W1000" s="33"/>
      <c r="X1000" s="33"/>
      <c r="Y1000" s="33"/>
      <c r="Z1000" s="33"/>
      <c r="AA1000" s="33"/>
      <c r="AB1000" s="33"/>
      <c r="AC1000" s="33"/>
      <c r="AD1000" s="33"/>
      <c r="AE1000" s="33"/>
      <c r="AR1000" s="196" t="s">
        <v>289</v>
      </c>
      <c r="AT1000" s="196" t="s">
        <v>147</v>
      </c>
      <c r="AU1000" s="196" t="s">
        <v>89</v>
      </c>
      <c r="AY1000" s="17" t="s">
        <v>145</v>
      </c>
      <c r="BE1000" s="197">
        <f>IF(N1000="základní",J1000,0)</f>
        <v>0</v>
      </c>
      <c r="BF1000" s="197">
        <f>IF(N1000="snížená",J1000,0)</f>
        <v>0</v>
      </c>
      <c r="BG1000" s="197">
        <f>IF(N1000="zákl. přenesená",J1000,0)</f>
        <v>0</v>
      </c>
      <c r="BH1000" s="197">
        <f>IF(N1000="sníž. přenesená",J1000,0)</f>
        <v>0</v>
      </c>
      <c r="BI1000" s="197">
        <f>IF(N1000="nulová",J1000,0)</f>
        <v>0</v>
      </c>
      <c r="BJ1000" s="17" t="s">
        <v>87</v>
      </c>
      <c r="BK1000" s="197">
        <f>ROUND(I1000*H1000,2)</f>
        <v>0</v>
      </c>
      <c r="BL1000" s="17" t="s">
        <v>289</v>
      </c>
      <c r="BM1000" s="196" t="s">
        <v>819</v>
      </c>
    </row>
    <row r="1001" spans="1:65" s="15" customFormat="1">
      <c r="B1001" s="221"/>
      <c r="C1001" s="222"/>
      <c r="D1001" s="200" t="s">
        <v>154</v>
      </c>
      <c r="E1001" s="223" t="s">
        <v>1</v>
      </c>
      <c r="F1001" s="224" t="s">
        <v>170</v>
      </c>
      <c r="G1001" s="222"/>
      <c r="H1001" s="223" t="s">
        <v>1</v>
      </c>
      <c r="I1001" s="225"/>
      <c r="J1001" s="222"/>
      <c r="K1001" s="222"/>
      <c r="L1001" s="226"/>
      <c r="M1001" s="227"/>
      <c r="N1001" s="228"/>
      <c r="O1001" s="228"/>
      <c r="P1001" s="228"/>
      <c r="Q1001" s="228"/>
      <c r="R1001" s="228"/>
      <c r="S1001" s="228"/>
      <c r="T1001" s="229"/>
      <c r="AT1001" s="230" t="s">
        <v>154</v>
      </c>
      <c r="AU1001" s="230" t="s">
        <v>89</v>
      </c>
      <c r="AV1001" s="15" t="s">
        <v>87</v>
      </c>
      <c r="AW1001" s="15" t="s">
        <v>35</v>
      </c>
      <c r="AX1001" s="15" t="s">
        <v>79</v>
      </c>
      <c r="AY1001" s="230" t="s">
        <v>145</v>
      </c>
    </row>
    <row r="1002" spans="1:65" s="13" customFormat="1">
      <c r="B1002" s="198"/>
      <c r="C1002" s="199"/>
      <c r="D1002" s="200" t="s">
        <v>154</v>
      </c>
      <c r="E1002" s="201" t="s">
        <v>1</v>
      </c>
      <c r="F1002" s="202" t="s">
        <v>820</v>
      </c>
      <c r="G1002" s="199"/>
      <c r="H1002" s="203">
        <v>11.8</v>
      </c>
      <c r="I1002" s="204"/>
      <c r="J1002" s="199"/>
      <c r="K1002" s="199"/>
      <c r="L1002" s="205"/>
      <c r="M1002" s="206"/>
      <c r="N1002" s="207"/>
      <c r="O1002" s="207"/>
      <c r="P1002" s="207"/>
      <c r="Q1002" s="207"/>
      <c r="R1002" s="207"/>
      <c r="S1002" s="207"/>
      <c r="T1002" s="208"/>
      <c r="AT1002" s="209" t="s">
        <v>154</v>
      </c>
      <c r="AU1002" s="209" t="s">
        <v>89</v>
      </c>
      <c r="AV1002" s="13" t="s">
        <v>89</v>
      </c>
      <c r="AW1002" s="13" t="s">
        <v>35</v>
      </c>
      <c r="AX1002" s="13" t="s">
        <v>79</v>
      </c>
      <c r="AY1002" s="209" t="s">
        <v>145</v>
      </c>
    </row>
    <row r="1003" spans="1:65" s="14" customFormat="1">
      <c r="B1003" s="210"/>
      <c r="C1003" s="211"/>
      <c r="D1003" s="200" t="s">
        <v>154</v>
      </c>
      <c r="E1003" s="212" t="s">
        <v>1</v>
      </c>
      <c r="F1003" s="213" t="s">
        <v>156</v>
      </c>
      <c r="G1003" s="211"/>
      <c r="H1003" s="214">
        <v>11.8</v>
      </c>
      <c r="I1003" s="215"/>
      <c r="J1003" s="211"/>
      <c r="K1003" s="211"/>
      <c r="L1003" s="216"/>
      <c r="M1003" s="217"/>
      <c r="N1003" s="218"/>
      <c r="O1003" s="218"/>
      <c r="P1003" s="218"/>
      <c r="Q1003" s="218"/>
      <c r="R1003" s="218"/>
      <c r="S1003" s="218"/>
      <c r="T1003" s="219"/>
      <c r="AT1003" s="220" t="s">
        <v>154</v>
      </c>
      <c r="AU1003" s="220" t="s">
        <v>89</v>
      </c>
      <c r="AV1003" s="14" t="s">
        <v>152</v>
      </c>
      <c r="AW1003" s="14" t="s">
        <v>35</v>
      </c>
      <c r="AX1003" s="14" t="s">
        <v>87</v>
      </c>
      <c r="AY1003" s="220" t="s">
        <v>145</v>
      </c>
    </row>
    <row r="1004" spans="1:65" s="12" customFormat="1" ht="22.9" customHeight="1">
      <c r="B1004" s="169"/>
      <c r="C1004" s="170"/>
      <c r="D1004" s="171" t="s">
        <v>78</v>
      </c>
      <c r="E1004" s="183" t="s">
        <v>821</v>
      </c>
      <c r="F1004" s="183" t="s">
        <v>822</v>
      </c>
      <c r="G1004" s="170"/>
      <c r="H1004" s="170"/>
      <c r="I1004" s="173"/>
      <c r="J1004" s="184">
        <f>BK1004</f>
        <v>0</v>
      </c>
      <c r="K1004" s="170"/>
      <c r="L1004" s="175"/>
      <c r="M1004" s="176"/>
      <c r="N1004" s="177"/>
      <c r="O1004" s="177"/>
      <c r="P1004" s="178">
        <f>SUM(P1005:P1038)</f>
        <v>0</v>
      </c>
      <c r="Q1004" s="177"/>
      <c r="R1004" s="178">
        <f>SUM(R1005:R1038)</f>
        <v>0.34636877631600005</v>
      </c>
      <c r="S1004" s="177"/>
      <c r="T1004" s="179">
        <f>SUM(T1005:T1038)</f>
        <v>0</v>
      </c>
      <c r="AR1004" s="180" t="s">
        <v>89</v>
      </c>
      <c r="AT1004" s="181" t="s">
        <v>78</v>
      </c>
      <c r="AU1004" s="181" t="s">
        <v>87</v>
      </c>
      <c r="AY1004" s="180" t="s">
        <v>145</v>
      </c>
      <c r="BK1004" s="182">
        <f>SUM(BK1005:BK1038)</f>
        <v>0</v>
      </c>
    </row>
    <row r="1005" spans="1:65" s="2" customFormat="1" ht="33" customHeight="1">
      <c r="A1005" s="33"/>
      <c r="B1005" s="34"/>
      <c r="C1005" s="185" t="s">
        <v>823</v>
      </c>
      <c r="D1005" s="185" t="s">
        <v>147</v>
      </c>
      <c r="E1005" s="186" t="s">
        <v>824</v>
      </c>
      <c r="F1005" s="187" t="s">
        <v>825</v>
      </c>
      <c r="G1005" s="188" t="s">
        <v>150</v>
      </c>
      <c r="H1005" s="189">
        <v>2.46</v>
      </c>
      <c r="I1005" s="190"/>
      <c r="J1005" s="191">
        <f>ROUND(I1005*H1005,2)</f>
        <v>0</v>
      </c>
      <c r="K1005" s="187" t="s">
        <v>151</v>
      </c>
      <c r="L1005" s="38"/>
      <c r="M1005" s="192" t="s">
        <v>1</v>
      </c>
      <c r="N1005" s="193" t="s">
        <v>44</v>
      </c>
      <c r="O1005" s="70"/>
      <c r="P1005" s="194">
        <f>O1005*H1005</f>
        <v>0</v>
      </c>
      <c r="Q1005" s="194">
        <v>2.4792459999999999E-4</v>
      </c>
      <c r="R1005" s="194">
        <f>Q1005*H1005</f>
        <v>6.0989451599999993E-4</v>
      </c>
      <c r="S1005" s="194">
        <v>0</v>
      </c>
      <c r="T1005" s="195">
        <f>S1005*H1005</f>
        <v>0</v>
      </c>
      <c r="U1005" s="33"/>
      <c r="V1005" s="33"/>
      <c r="W1005" s="33"/>
      <c r="X1005" s="33"/>
      <c r="Y1005" s="33"/>
      <c r="Z1005" s="33"/>
      <c r="AA1005" s="33"/>
      <c r="AB1005" s="33"/>
      <c r="AC1005" s="33"/>
      <c r="AD1005" s="33"/>
      <c r="AE1005" s="33"/>
      <c r="AR1005" s="196" t="s">
        <v>289</v>
      </c>
      <c r="AT1005" s="196" t="s">
        <v>147</v>
      </c>
      <c r="AU1005" s="196" t="s">
        <v>89</v>
      </c>
      <c r="AY1005" s="17" t="s">
        <v>145</v>
      </c>
      <c r="BE1005" s="197">
        <f>IF(N1005="základní",J1005,0)</f>
        <v>0</v>
      </c>
      <c r="BF1005" s="197">
        <f>IF(N1005="snížená",J1005,0)</f>
        <v>0</v>
      </c>
      <c r="BG1005" s="197">
        <f>IF(N1005="zákl. přenesená",J1005,0)</f>
        <v>0</v>
      </c>
      <c r="BH1005" s="197">
        <f>IF(N1005="sníž. přenesená",J1005,0)</f>
        <v>0</v>
      </c>
      <c r="BI1005" s="197">
        <f>IF(N1005="nulová",J1005,0)</f>
        <v>0</v>
      </c>
      <c r="BJ1005" s="17" t="s">
        <v>87</v>
      </c>
      <c r="BK1005" s="197">
        <f>ROUND(I1005*H1005,2)</f>
        <v>0</v>
      </c>
      <c r="BL1005" s="17" t="s">
        <v>289</v>
      </c>
      <c r="BM1005" s="196" t="s">
        <v>826</v>
      </c>
    </row>
    <row r="1006" spans="1:65" s="13" customFormat="1">
      <c r="B1006" s="198"/>
      <c r="C1006" s="199"/>
      <c r="D1006" s="200" t="s">
        <v>154</v>
      </c>
      <c r="E1006" s="201" t="s">
        <v>1</v>
      </c>
      <c r="F1006" s="202" t="s">
        <v>827</v>
      </c>
      <c r="G1006" s="199"/>
      <c r="H1006" s="203">
        <v>2.46</v>
      </c>
      <c r="I1006" s="204"/>
      <c r="J1006" s="199"/>
      <c r="K1006" s="199"/>
      <c r="L1006" s="205"/>
      <c r="M1006" s="206"/>
      <c r="N1006" s="207"/>
      <c r="O1006" s="207"/>
      <c r="P1006" s="207"/>
      <c r="Q1006" s="207"/>
      <c r="R1006" s="207"/>
      <c r="S1006" s="207"/>
      <c r="T1006" s="208"/>
      <c r="AT1006" s="209" t="s">
        <v>154</v>
      </c>
      <c r="AU1006" s="209" t="s">
        <v>89</v>
      </c>
      <c r="AV1006" s="13" t="s">
        <v>89</v>
      </c>
      <c r="AW1006" s="13" t="s">
        <v>35</v>
      </c>
      <c r="AX1006" s="13" t="s">
        <v>79</v>
      </c>
      <c r="AY1006" s="209" t="s">
        <v>145</v>
      </c>
    </row>
    <row r="1007" spans="1:65" s="14" customFormat="1">
      <c r="B1007" s="210"/>
      <c r="C1007" s="211"/>
      <c r="D1007" s="200" t="s">
        <v>154</v>
      </c>
      <c r="E1007" s="212" t="s">
        <v>1</v>
      </c>
      <c r="F1007" s="213" t="s">
        <v>156</v>
      </c>
      <c r="G1007" s="211"/>
      <c r="H1007" s="214">
        <v>2.46</v>
      </c>
      <c r="I1007" s="215"/>
      <c r="J1007" s="211"/>
      <c r="K1007" s="211"/>
      <c r="L1007" s="216"/>
      <c r="M1007" s="217"/>
      <c r="N1007" s="218"/>
      <c r="O1007" s="218"/>
      <c r="P1007" s="218"/>
      <c r="Q1007" s="218"/>
      <c r="R1007" s="218"/>
      <c r="S1007" s="218"/>
      <c r="T1007" s="219"/>
      <c r="AT1007" s="220" t="s">
        <v>154</v>
      </c>
      <c r="AU1007" s="220" t="s">
        <v>89</v>
      </c>
      <c r="AV1007" s="14" t="s">
        <v>152</v>
      </c>
      <c r="AW1007" s="14" t="s">
        <v>35</v>
      </c>
      <c r="AX1007" s="14" t="s">
        <v>87</v>
      </c>
      <c r="AY1007" s="220" t="s">
        <v>145</v>
      </c>
    </row>
    <row r="1008" spans="1:65" s="2" customFormat="1" ht="24.2" customHeight="1">
      <c r="A1008" s="33"/>
      <c r="B1008" s="34"/>
      <c r="C1008" s="231" t="s">
        <v>828</v>
      </c>
      <c r="D1008" s="231" t="s">
        <v>290</v>
      </c>
      <c r="E1008" s="232" t="s">
        <v>829</v>
      </c>
      <c r="F1008" s="233" t="s">
        <v>830</v>
      </c>
      <c r="G1008" s="234" t="s">
        <v>150</v>
      </c>
      <c r="H1008" s="235">
        <v>2.46</v>
      </c>
      <c r="I1008" s="236"/>
      <c r="J1008" s="237">
        <f>ROUND(I1008*H1008,2)</f>
        <v>0</v>
      </c>
      <c r="K1008" s="233" t="s">
        <v>151</v>
      </c>
      <c r="L1008" s="238"/>
      <c r="M1008" s="239" t="s">
        <v>1</v>
      </c>
      <c r="N1008" s="240" t="s">
        <v>44</v>
      </c>
      <c r="O1008" s="70"/>
      <c r="P1008" s="194">
        <f>O1008*H1008</f>
        <v>0</v>
      </c>
      <c r="Q1008" s="194">
        <v>3.6420000000000001E-2</v>
      </c>
      <c r="R1008" s="194">
        <f>Q1008*H1008</f>
        <v>8.9593199999999998E-2</v>
      </c>
      <c r="S1008" s="194">
        <v>0</v>
      </c>
      <c r="T1008" s="195">
        <f>S1008*H1008</f>
        <v>0</v>
      </c>
      <c r="U1008" s="33"/>
      <c r="V1008" s="33"/>
      <c r="W1008" s="33"/>
      <c r="X1008" s="33"/>
      <c r="Y1008" s="33"/>
      <c r="Z1008" s="33"/>
      <c r="AA1008" s="33"/>
      <c r="AB1008" s="33"/>
      <c r="AC1008" s="33"/>
      <c r="AD1008" s="33"/>
      <c r="AE1008" s="33"/>
      <c r="AR1008" s="196" t="s">
        <v>424</v>
      </c>
      <c r="AT1008" s="196" t="s">
        <v>290</v>
      </c>
      <c r="AU1008" s="196" t="s">
        <v>89</v>
      </c>
      <c r="AY1008" s="17" t="s">
        <v>145</v>
      </c>
      <c r="BE1008" s="197">
        <f>IF(N1008="základní",J1008,0)</f>
        <v>0</v>
      </c>
      <c r="BF1008" s="197">
        <f>IF(N1008="snížená",J1008,0)</f>
        <v>0</v>
      </c>
      <c r="BG1008" s="197">
        <f>IF(N1008="zákl. přenesená",J1008,0)</f>
        <v>0</v>
      </c>
      <c r="BH1008" s="197">
        <f>IF(N1008="sníž. přenesená",J1008,0)</f>
        <v>0</v>
      </c>
      <c r="BI1008" s="197">
        <f>IF(N1008="nulová",J1008,0)</f>
        <v>0</v>
      </c>
      <c r="BJ1008" s="17" t="s">
        <v>87</v>
      </c>
      <c r="BK1008" s="197">
        <f>ROUND(I1008*H1008,2)</f>
        <v>0</v>
      </c>
      <c r="BL1008" s="17" t="s">
        <v>289</v>
      </c>
      <c r="BM1008" s="196" t="s">
        <v>831</v>
      </c>
    </row>
    <row r="1009" spans="1:65" s="2" customFormat="1" ht="24.2" customHeight="1">
      <c r="A1009" s="33"/>
      <c r="B1009" s="34"/>
      <c r="C1009" s="185" t="s">
        <v>832</v>
      </c>
      <c r="D1009" s="185" t="s">
        <v>147</v>
      </c>
      <c r="E1009" s="186" t="s">
        <v>833</v>
      </c>
      <c r="F1009" s="187" t="s">
        <v>834</v>
      </c>
      <c r="G1009" s="188" t="s">
        <v>490</v>
      </c>
      <c r="H1009" s="189">
        <v>2</v>
      </c>
      <c r="I1009" s="190"/>
      <c r="J1009" s="191">
        <f>ROUND(I1009*H1009,2)</f>
        <v>0</v>
      </c>
      <c r="K1009" s="187" t="s">
        <v>151</v>
      </c>
      <c r="L1009" s="38"/>
      <c r="M1009" s="192" t="s">
        <v>1</v>
      </c>
      <c r="N1009" s="193" t="s">
        <v>44</v>
      </c>
      <c r="O1009" s="70"/>
      <c r="P1009" s="194">
        <f>O1009*H1009</f>
        <v>0</v>
      </c>
      <c r="Q1009" s="194">
        <v>2.5560010000000001E-4</v>
      </c>
      <c r="R1009" s="194">
        <f>Q1009*H1009</f>
        <v>5.1120020000000003E-4</v>
      </c>
      <c r="S1009" s="194">
        <v>0</v>
      </c>
      <c r="T1009" s="195">
        <f>S1009*H1009</f>
        <v>0</v>
      </c>
      <c r="U1009" s="33"/>
      <c r="V1009" s="33"/>
      <c r="W1009" s="33"/>
      <c r="X1009" s="33"/>
      <c r="Y1009" s="33"/>
      <c r="Z1009" s="33"/>
      <c r="AA1009" s="33"/>
      <c r="AB1009" s="33"/>
      <c r="AC1009" s="33"/>
      <c r="AD1009" s="33"/>
      <c r="AE1009" s="33"/>
      <c r="AR1009" s="196" t="s">
        <v>289</v>
      </c>
      <c r="AT1009" s="196" t="s">
        <v>147</v>
      </c>
      <c r="AU1009" s="196" t="s">
        <v>89</v>
      </c>
      <c r="AY1009" s="17" t="s">
        <v>145</v>
      </c>
      <c r="BE1009" s="197">
        <f>IF(N1009="základní",J1009,0)</f>
        <v>0</v>
      </c>
      <c r="BF1009" s="197">
        <f>IF(N1009="snížená",J1009,0)</f>
        <v>0</v>
      </c>
      <c r="BG1009" s="197">
        <f>IF(N1009="zákl. přenesená",J1009,0)</f>
        <v>0</v>
      </c>
      <c r="BH1009" s="197">
        <f>IF(N1009="sníž. přenesená",J1009,0)</f>
        <v>0</v>
      </c>
      <c r="BI1009" s="197">
        <f>IF(N1009="nulová",J1009,0)</f>
        <v>0</v>
      </c>
      <c r="BJ1009" s="17" t="s">
        <v>87</v>
      </c>
      <c r="BK1009" s="197">
        <f>ROUND(I1009*H1009,2)</f>
        <v>0</v>
      </c>
      <c r="BL1009" s="17" t="s">
        <v>289</v>
      </c>
      <c r="BM1009" s="196" t="s">
        <v>835</v>
      </c>
    </row>
    <row r="1010" spans="1:65" s="13" customFormat="1">
      <c r="B1010" s="198"/>
      <c r="C1010" s="199"/>
      <c r="D1010" s="200" t="s">
        <v>154</v>
      </c>
      <c r="E1010" s="201" t="s">
        <v>1</v>
      </c>
      <c r="F1010" s="202" t="s">
        <v>836</v>
      </c>
      <c r="G1010" s="199"/>
      <c r="H1010" s="203">
        <v>1</v>
      </c>
      <c r="I1010" s="204"/>
      <c r="J1010" s="199"/>
      <c r="K1010" s="199"/>
      <c r="L1010" s="205"/>
      <c r="M1010" s="206"/>
      <c r="N1010" s="207"/>
      <c r="O1010" s="207"/>
      <c r="P1010" s="207"/>
      <c r="Q1010" s="207"/>
      <c r="R1010" s="207"/>
      <c r="S1010" s="207"/>
      <c r="T1010" s="208"/>
      <c r="AT1010" s="209" t="s">
        <v>154</v>
      </c>
      <c r="AU1010" s="209" t="s">
        <v>89</v>
      </c>
      <c r="AV1010" s="13" t="s">
        <v>89</v>
      </c>
      <c r="AW1010" s="13" t="s">
        <v>35</v>
      </c>
      <c r="AX1010" s="13" t="s">
        <v>79</v>
      </c>
      <c r="AY1010" s="209" t="s">
        <v>145</v>
      </c>
    </row>
    <row r="1011" spans="1:65" s="13" customFormat="1">
      <c r="B1011" s="198"/>
      <c r="C1011" s="199"/>
      <c r="D1011" s="200" t="s">
        <v>154</v>
      </c>
      <c r="E1011" s="201" t="s">
        <v>1</v>
      </c>
      <c r="F1011" s="202" t="s">
        <v>837</v>
      </c>
      <c r="G1011" s="199"/>
      <c r="H1011" s="203">
        <v>1</v>
      </c>
      <c r="I1011" s="204"/>
      <c r="J1011" s="199"/>
      <c r="K1011" s="199"/>
      <c r="L1011" s="205"/>
      <c r="M1011" s="206"/>
      <c r="N1011" s="207"/>
      <c r="O1011" s="207"/>
      <c r="P1011" s="207"/>
      <c r="Q1011" s="207"/>
      <c r="R1011" s="207"/>
      <c r="S1011" s="207"/>
      <c r="T1011" s="208"/>
      <c r="AT1011" s="209" t="s">
        <v>154</v>
      </c>
      <c r="AU1011" s="209" t="s">
        <v>89</v>
      </c>
      <c r="AV1011" s="13" t="s">
        <v>89</v>
      </c>
      <c r="AW1011" s="13" t="s">
        <v>35</v>
      </c>
      <c r="AX1011" s="13" t="s">
        <v>79</v>
      </c>
      <c r="AY1011" s="209" t="s">
        <v>145</v>
      </c>
    </row>
    <row r="1012" spans="1:65" s="14" customFormat="1">
      <c r="B1012" s="210"/>
      <c r="C1012" s="211"/>
      <c r="D1012" s="200" t="s">
        <v>154</v>
      </c>
      <c r="E1012" s="212" t="s">
        <v>1</v>
      </c>
      <c r="F1012" s="213" t="s">
        <v>156</v>
      </c>
      <c r="G1012" s="211"/>
      <c r="H1012" s="214">
        <v>2</v>
      </c>
      <c r="I1012" s="215"/>
      <c r="J1012" s="211"/>
      <c r="K1012" s="211"/>
      <c r="L1012" s="216"/>
      <c r="M1012" s="217"/>
      <c r="N1012" s="218"/>
      <c r="O1012" s="218"/>
      <c r="P1012" s="218"/>
      <c r="Q1012" s="218"/>
      <c r="R1012" s="218"/>
      <c r="S1012" s="218"/>
      <c r="T1012" s="219"/>
      <c r="AT1012" s="220" t="s">
        <v>154</v>
      </c>
      <c r="AU1012" s="220" t="s">
        <v>89</v>
      </c>
      <c r="AV1012" s="14" t="s">
        <v>152</v>
      </c>
      <c r="AW1012" s="14" t="s">
        <v>35</v>
      </c>
      <c r="AX1012" s="14" t="s">
        <v>87</v>
      </c>
      <c r="AY1012" s="220" t="s">
        <v>145</v>
      </c>
    </row>
    <row r="1013" spans="1:65" s="2" customFormat="1" ht="21.75" customHeight="1">
      <c r="A1013" s="33"/>
      <c r="B1013" s="34"/>
      <c r="C1013" s="231" t="s">
        <v>838</v>
      </c>
      <c r="D1013" s="231" t="s">
        <v>290</v>
      </c>
      <c r="E1013" s="232" t="s">
        <v>839</v>
      </c>
      <c r="F1013" s="233" t="s">
        <v>840</v>
      </c>
      <c r="G1013" s="234" t="s">
        <v>150</v>
      </c>
      <c r="H1013" s="235">
        <v>1.62</v>
      </c>
      <c r="I1013" s="236"/>
      <c r="J1013" s="237">
        <f>ROUND(I1013*H1013,2)</f>
        <v>0</v>
      </c>
      <c r="K1013" s="233" t="s">
        <v>151</v>
      </c>
      <c r="L1013" s="238"/>
      <c r="M1013" s="239" t="s">
        <v>1</v>
      </c>
      <c r="N1013" s="240" t="s">
        <v>44</v>
      </c>
      <c r="O1013" s="70"/>
      <c r="P1013" s="194">
        <f>O1013*H1013</f>
        <v>0</v>
      </c>
      <c r="Q1013" s="194">
        <v>4.0280000000000003E-2</v>
      </c>
      <c r="R1013" s="194">
        <f>Q1013*H1013</f>
        <v>6.5253600000000009E-2</v>
      </c>
      <c r="S1013" s="194">
        <v>0</v>
      </c>
      <c r="T1013" s="195">
        <f>S1013*H1013</f>
        <v>0</v>
      </c>
      <c r="U1013" s="33"/>
      <c r="V1013" s="33"/>
      <c r="W1013" s="33"/>
      <c r="X1013" s="33"/>
      <c r="Y1013" s="33"/>
      <c r="Z1013" s="33"/>
      <c r="AA1013" s="33"/>
      <c r="AB1013" s="33"/>
      <c r="AC1013" s="33"/>
      <c r="AD1013" s="33"/>
      <c r="AE1013" s="33"/>
      <c r="AR1013" s="196" t="s">
        <v>424</v>
      </c>
      <c r="AT1013" s="196" t="s">
        <v>290</v>
      </c>
      <c r="AU1013" s="196" t="s">
        <v>89</v>
      </c>
      <c r="AY1013" s="17" t="s">
        <v>145</v>
      </c>
      <c r="BE1013" s="197">
        <f>IF(N1013="základní",J1013,0)</f>
        <v>0</v>
      </c>
      <c r="BF1013" s="197">
        <f>IF(N1013="snížená",J1013,0)</f>
        <v>0</v>
      </c>
      <c r="BG1013" s="197">
        <f>IF(N1013="zákl. přenesená",J1013,0)</f>
        <v>0</v>
      </c>
      <c r="BH1013" s="197">
        <f>IF(N1013="sníž. přenesená",J1013,0)</f>
        <v>0</v>
      </c>
      <c r="BI1013" s="197">
        <f>IF(N1013="nulová",J1013,0)</f>
        <v>0</v>
      </c>
      <c r="BJ1013" s="17" t="s">
        <v>87</v>
      </c>
      <c r="BK1013" s="197">
        <f>ROUND(I1013*H1013,2)</f>
        <v>0</v>
      </c>
      <c r="BL1013" s="17" t="s">
        <v>289</v>
      </c>
      <c r="BM1013" s="196" t="s">
        <v>841</v>
      </c>
    </row>
    <row r="1014" spans="1:65" s="13" customFormat="1">
      <c r="B1014" s="198"/>
      <c r="C1014" s="199"/>
      <c r="D1014" s="200" t="s">
        <v>154</v>
      </c>
      <c r="E1014" s="201" t="s">
        <v>1</v>
      </c>
      <c r="F1014" s="202" t="s">
        <v>842</v>
      </c>
      <c r="G1014" s="199"/>
      <c r="H1014" s="203">
        <v>1.08</v>
      </c>
      <c r="I1014" s="204"/>
      <c r="J1014" s="199"/>
      <c r="K1014" s="199"/>
      <c r="L1014" s="205"/>
      <c r="M1014" s="206"/>
      <c r="N1014" s="207"/>
      <c r="O1014" s="207"/>
      <c r="P1014" s="207"/>
      <c r="Q1014" s="207"/>
      <c r="R1014" s="207"/>
      <c r="S1014" s="207"/>
      <c r="T1014" s="208"/>
      <c r="AT1014" s="209" t="s">
        <v>154</v>
      </c>
      <c r="AU1014" s="209" t="s">
        <v>89</v>
      </c>
      <c r="AV1014" s="13" t="s">
        <v>89</v>
      </c>
      <c r="AW1014" s="13" t="s">
        <v>35</v>
      </c>
      <c r="AX1014" s="13" t="s">
        <v>79</v>
      </c>
      <c r="AY1014" s="209" t="s">
        <v>145</v>
      </c>
    </row>
    <row r="1015" spans="1:65" s="13" customFormat="1">
      <c r="B1015" s="198"/>
      <c r="C1015" s="199"/>
      <c r="D1015" s="200" t="s">
        <v>154</v>
      </c>
      <c r="E1015" s="201" t="s">
        <v>1</v>
      </c>
      <c r="F1015" s="202" t="s">
        <v>843</v>
      </c>
      <c r="G1015" s="199"/>
      <c r="H1015" s="203">
        <v>0.54</v>
      </c>
      <c r="I1015" s="204"/>
      <c r="J1015" s="199"/>
      <c r="K1015" s="199"/>
      <c r="L1015" s="205"/>
      <c r="M1015" s="206"/>
      <c r="N1015" s="207"/>
      <c r="O1015" s="207"/>
      <c r="P1015" s="207"/>
      <c r="Q1015" s="207"/>
      <c r="R1015" s="207"/>
      <c r="S1015" s="207"/>
      <c r="T1015" s="208"/>
      <c r="AT1015" s="209" t="s">
        <v>154</v>
      </c>
      <c r="AU1015" s="209" t="s">
        <v>89</v>
      </c>
      <c r="AV1015" s="13" t="s">
        <v>89</v>
      </c>
      <c r="AW1015" s="13" t="s">
        <v>35</v>
      </c>
      <c r="AX1015" s="13" t="s">
        <v>79</v>
      </c>
      <c r="AY1015" s="209" t="s">
        <v>145</v>
      </c>
    </row>
    <row r="1016" spans="1:65" s="14" customFormat="1">
      <c r="B1016" s="210"/>
      <c r="C1016" s="211"/>
      <c r="D1016" s="200" t="s">
        <v>154</v>
      </c>
      <c r="E1016" s="212" t="s">
        <v>1</v>
      </c>
      <c r="F1016" s="213" t="s">
        <v>156</v>
      </c>
      <c r="G1016" s="211"/>
      <c r="H1016" s="214">
        <v>1.62</v>
      </c>
      <c r="I1016" s="215"/>
      <c r="J1016" s="211"/>
      <c r="K1016" s="211"/>
      <c r="L1016" s="216"/>
      <c r="M1016" s="217"/>
      <c r="N1016" s="218"/>
      <c r="O1016" s="218"/>
      <c r="P1016" s="218"/>
      <c r="Q1016" s="218"/>
      <c r="R1016" s="218"/>
      <c r="S1016" s="218"/>
      <c r="T1016" s="219"/>
      <c r="AT1016" s="220" t="s">
        <v>154</v>
      </c>
      <c r="AU1016" s="220" t="s">
        <v>89</v>
      </c>
      <c r="AV1016" s="14" t="s">
        <v>152</v>
      </c>
      <c r="AW1016" s="14" t="s">
        <v>35</v>
      </c>
      <c r="AX1016" s="14" t="s">
        <v>87</v>
      </c>
      <c r="AY1016" s="220" t="s">
        <v>145</v>
      </c>
    </row>
    <row r="1017" spans="1:65" s="2" customFormat="1" ht="24.2" customHeight="1">
      <c r="A1017" s="33"/>
      <c r="B1017" s="34"/>
      <c r="C1017" s="185" t="s">
        <v>844</v>
      </c>
      <c r="D1017" s="185" t="s">
        <v>147</v>
      </c>
      <c r="E1017" s="186" t="s">
        <v>845</v>
      </c>
      <c r="F1017" s="187" t="s">
        <v>846</v>
      </c>
      <c r="G1017" s="188" t="s">
        <v>490</v>
      </c>
      <c r="H1017" s="189">
        <v>2</v>
      </c>
      <c r="I1017" s="190"/>
      <c r="J1017" s="191">
        <f>ROUND(I1017*H1017,2)</f>
        <v>0</v>
      </c>
      <c r="K1017" s="187" t="s">
        <v>151</v>
      </c>
      <c r="L1017" s="38"/>
      <c r="M1017" s="192" t="s">
        <v>1</v>
      </c>
      <c r="N1017" s="193" t="s">
        <v>44</v>
      </c>
      <c r="O1017" s="70"/>
      <c r="P1017" s="194">
        <f>O1017*H1017</f>
        <v>0</v>
      </c>
      <c r="Q1017" s="194">
        <v>8.7384080000000002E-4</v>
      </c>
      <c r="R1017" s="194">
        <f>Q1017*H1017</f>
        <v>1.7476816E-3</v>
      </c>
      <c r="S1017" s="194">
        <v>0</v>
      </c>
      <c r="T1017" s="195">
        <f>S1017*H1017</f>
        <v>0</v>
      </c>
      <c r="U1017" s="33"/>
      <c r="V1017" s="33"/>
      <c r="W1017" s="33"/>
      <c r="X1017" s="33"/>
      <c r="Y1017" s="33"/>
      <c r="Z1017" s="33"/>
      <c r="AA1017" s="33"/>
      <c r="AB1017" s="33"/>
      <c r="AC1017" s="33"/>
      <c r="AD1017" s="33"/>
      <c r="AE1017" s="33"/>
      <c r="AR1017" s="196" t="s">
        <v>289</v>
      </c>
      <c r="AT1017" s="196" t="s">
        <v>147</v>
      </c>
      <c r="AU1017" s="196" t="s">
        <v>89</v>
      </c>
      <c r="AY1017" s="17" t="s">
        <v>145</v>
      </c>
      <c r="BE1017" s="197">
        <f>IF(N1017="základní",J1017,0)</f>
        <v>0</v>
      </c>
      <c r="BF1017" s="197">
        <f>IF(N1017="snížená",J1017,0)</f>
        <v>0</v>
      </c>
      <c r="BG1017" s="197">
        <f>IF(N1017="zákl. přenesená",J1017,0)</f>
        <v>0</v>
      </c>
      <c r="BH1017" s="197">
        <f>IF(N1017="sníž. přenesená",J1017,0)</f>
        <v>0</v>
      </c>
      <c r="BI1017" s="197">
        <f>IF(N1017="nulová",J1017,0)</f>
        <v>0</v>
      </c>
      <c r="BJ1017" s="17" t="s">
        <v>87</v>
      </c>
      <c r="BK1017" s="197">
        <f>ROUND(I1017*H1017,2)</f>
        <v>0</v>
      </c>
      <c r="BL1017" s="17" t="s">
        <v>289</v>
      </c>
      <c r="BM1017" s="196" t="s">
        <v>847</v>
      </c>
    </row>
    <row r="1018" spans="1:65" s="13" customFormat="1">
      <c r="B1018" s="198"/>
      <c r="C1018" s="199"/>
      <c r="D1018" s="200" t="s">
        <v>154</v>
      </c>
      <c r="E1018" s="201" t="s">
        <v>1</v>
      </c>
      <c r="F1018" s="202" t="s">
        <v>848</v>
      </c>
      <c r="G1018" s="199"/>
      <c r="H1018" s="203">
        <v>1</v>
      </c>
      <c r="I1018" s="204"/>
      <c r="J1018" s="199"/>
      <c r="K1018" s="199"/>
      <c r="L1018" s="205"/>
      <c r="M1018" s="206"/>
      <c r="N1018" s="207"/>
      <c r="O1018" s="207"/>
      <c r="P1018" s="207"/>
      <c r="Q1018" s="207"/>
      <c r="R1018" s="207"/>
      <c r="S1018" s="207"/>
      <c r="T1018" s="208"/>
      <c r="AT1018" s="209" t="s">
        <v>154</v>
      </c>
      <c r="AU1018" s="209" t="s">
        <v>89</v>
      </c>
      <c r="AV1018" s="13" t="s">
        <v>89</v>
      </c>
      <c r="AW1018" s="13" t="s">
        <v>35</v>
      </c>
      <c r="AX1018" s="13" t="s">
        <v>79</v>
      </c>
      <c r="AY1018" s="209" t="s">
        <v>145</v>
      </c>
    </row>
    <row r="1019" spans="1:65" s="13" customFormat="1">
      <c r="B1019" s="198"/>
      <c r="C1019" s="199"/>
      <c r="D1019" s="200" t="s">
        <v>154</v>
      </c>
      <c r="E1019" s="201" t="s">
        <v>1</v>
      </c>
      <c r="F1019" s="202" t="s">
        <v>849</v>
      </c>
      <c r="G1019" s="199"/>
      <c r="H1019" s="203">
        <v>1</v>
      </c>
      <c r="I1019" s="204"/>
      <c r="J1019" s="199"/>
      <c r="K1019" s="199"/>
      <c r="L1019" s="205"/>
      <c r="M1019" s="206"/>
      <c r="N1019" s="207"/>
      <c r="O1019" s="207"/>
      <c r="P1019" s="207"/>
      <c r="Q1019" s="207"/>
      <c r="R1019" s="207"/>
      <c r="S1019" s="207"/>
      <c r="T1019" s="208"/>
      <c r="AT1019" s="209" t="s">
        <v>154</v>
      </c>
      <c r="AU1019" s="209" t="s">
        <v>89</v>
      </c>
      <c r="AV1019" s="13" t="s">
        <v>89</v>
      </c>
      <c r="AW1019" s="13" t="s">
        <v>35</v>
      </c>
      <c r="AX1019" s="13" t="s">
        <v>79</v>
      </c>
      <c r="AY1019" s="209" t="s">
        <v>145</v>
      </c>
    </row>
    <row r="1020" spans="1:65" s="14" customFormat="1">
      <c r="B1020" s="210"/>
      <c r="C1020" s="211"/>
      <c r="D1020" s="200" t="s">
        <v>154</v>
      </c>
      <c r="E1020" s="212" t="s">
        <v>1</v>
      </c>
      <c r="F1020" s="213" t="s">
        <v>156</v>
      </c>
      <c r="G1020" s="211"/>
      <c r="H1020" s="214">
        <v>2</v>
      </c>
      <c r="I1020" s="215"/>
      <c r="J1020" s="211"/>
      <c r="K1020" s="211"/>
      <c r="L1020" s="216"/>
      <c r="M1020" s="217"/>
      <c r="N1020" s="218"/>
      <c r="O1020" s="218"/>
      <c r="P1020" s="218"/>
      <c r="Q1020" s="218"/>
      <c r="R1020" s="218"/>
      <c r="S1020" s="218"/>
      <c r="T1020" s="219"/>
      <c r="AT1020" s="220" t="s">
        <v>154</v>
      </c>
      <c r="AU1020" s="220" t="s">
        <v>89</v>
      </c>
      <c r="AV1020" s="14" t="s">
        <v>152</v>
      </c>
      <c r="AW1020" s="14" t="s">
        <v>35</v>
      </c>
      <c r="AX1020" s="14" t="s">
        <v>87</v>
      </c>
      <c r="AY1020" s="220" t="s">
        <v>145</v>
      </c>
    </row>
    <row r="1021" spans="1:65" s="2" customFormat="1" ht="24.2" customHeight="1">
      <c r="A1021" s="33"/>
      <c r="B1021" s="34"/>
      <c r="C1021" s="231" t="s">
        <v>850</v>
      </c>
      <c r="D1021" s="231" t="s">
        <v>290</v>
      </c>
      <c r="E1021" s="232" t="s">
        <v>851</v>
      </c>
      <c r="F1021" s="233" t="s">
        <v>852</v>
      </c>
      <c r="G1021" s="234" t="s">
        <v>150</v>
      </c>
      <c r="H1021" s="235">
        <v>1.8</v>
      </c>
      <c r="I1021" s="236"/>
      <c r="J1021" s="237">
        <f>ROUND(I1021*H1021,2)</f>
        <v>0</v>
      </c>
      <c r="K1021" s="233" t="s">
        <v>151</v>
      </c>
      <c r="L1021" s="238"/>
      <c r="M1021" s="239" t="s">
        <v>1</v>
      </c>
      <c r="N1021" s="240" t="s">
        <v>44</v>
      </c>
      <c r="O1021" s="70"/>
      <c r="P1021" s="194">
        <f>O1021*H1021</f>
        <v>0</v>
      </c>
      <c r="Q1021" s="194">
        <v>4.0210000000000003E-2</v>
      </c>
      <c r="R1021" s="194">
        <f>Q1021*H1021</f>
        <v>7.2378000000000012E-2</v>
      </c>
      <c r="S1021" s="194">
        <v>0</v>
      </c>
      <c r="T1021" s="195">
        <f>S1021*H1021</f>
        <v>0</v>
      </c>
      <c r="U1021" s="33"/>
      <c r="V1021" s="33"/>
      <c r="W1021" s="33"/>
      <c r="X1021" s="33"/>
      <c r="Y1021" s="33"/>
      <c r="Z1021" s="33"/>
      <c r="AA1021" s="33"/>
      <c r="AB1021" s="33"/>
      <c r="AC1021" s="33"/>
      <c r="AD1021" s="33"/>
      <c r="AE1021" s="33"/>
      <c r="AR1021" s="196" t="s">
        <v>424</v>
      </c>
      <c r="AT1021" s="196" t="s">
        <v>290</v>
      </c>
      <c r="AU1021" s="196" t="s">
        <v>89</v>
      </c>
      <c r="AY1021" s="17" t="s">
        <v>145</v>
      </c>
      <c r="BE1021" s="197">
        <f>IF(N1021="základní",J1021,0)</f>
        <v>0</v>
      </c>
      <c r="BF1021" s="197">
        <f>IF(N1021="snížená",J1021,0)</f>
        <v>0</v>
      </c>
      <c r="BG1021" s="197">
        <f>IF(N1021="zákl. přenesená",J1021,0)</f>
        <v>0</v>
      </c>
      <c r="BH1021" s="197">
        <f>IF(N1021="sníž. přenesená",J1021,0)</f>
        <v>0</v>
      </c>
      <c r="BI1021" s="197">
        <f>IF(N1021="nulová",J1021,0)</f>
        <v>0</v>
      </c>
      <c r="BJ1021" s="17" t="s">
        <v>87</v>
      </c>
      <c r="BK1021" s="197">
        <f>ROUND(I1021*H1021,2)</f>
        <v>0</v>
      </c>
      <c r="BL1021" s="17" t="s">
        <v>289</v>
      </c>
      <c r="BM1021" s="196" t="s">
        <v>853</v>
      </c>
    </row>
    <row r="1022" spans="1:65" s="2" customFormat="1" ht="19.5">
      <c r="A1022" s="33"/>
      <c r="B1022" s="34"/>
      <c r="C1022" s="35"/>
      <c r="D1022" s="200" t="s">
        <v>854</v>
      </c>
      <c r="E1022" s="35"/>
      <c r="F1022" s="241" t="s">
        <v>855</v>
      </c>
      <c r="G1022" s="35"/>
      <c r="H1022" s="35"/>
      <c r="I1022" s="242"/>
      <c r="J1022" s="35"/>
      <c r="K1022" s="35"/>
      <c r="L1022" s="38"/>
      <c r="M1022" s="243"/>
      <c r="N1022" s="244"/>
      <c r="O1022" s="70"/>
      <c r="P1022" s="70"/>
      <c r="Q1022" s="70"/>
      <c r="R1022" s="70"/>
      <c r="S1022" s="70"/>
      <c r="T1022" s="71"/>
      <c r="U1022" s="33"/>
      <c r="V1022" s="33"/>
      <c r="W1022" s="33"/>
      <c r="X1022" s="33"/>
      <c r="Y1022" s="33"/>
      <c r="Z1022" s="33"/>
      <c r="AA1022" s="33"/>
      <c r="AB1022" s="33"/>
      <c r="AC1022" s="33"/>
      <c r="AD1022" s="33"/>
      <c r="AE1022" s="33"/>
      <c r="AT1022" s="17" t="s">
        <v>854</v>
      </c>
      <c r="AU1022" s="17" t="s">
        <v>89</v>
      </c>
    </row>
    <row r="1023" spans="1:65" s="13" customFormat="1">
      <c r="B1023" s="198"/>
      <c r="C1023" s="199"/>
      <c r="D1023" s="200" t="s">
        <v>154</v>
      </c>
      <c r="E1023" s="201" t="s">
        <v>1</v>
      </c>
      <c r="F1023" s="202" t="s">
        <v>856</v>
      </c>
      <c r="G1023" s="199"/>
      <c r="H1023" s="203">
        <v>1.8</v>
      </c>
      <c r="I1023" s="204"/>
      <c r="J1023" s="199"/>
      <c r="K1023" s="199"/>
      <c r="L1023" s="205"/>
      <c r="M1023" s="206"/>
      <c r="N1023" s="207"/>
      <c r="O1023" s="207"/>
      <c r="P1023" s="207"/>
      <c r="Q1023" s="207"/>
      <c r="R1023" s="207"/>
      <c r="S1023" s="207"/>
      <c r="T1023" s="208"/>
      <c r="AT1023" s="209" t="s">
        <v>154</v>
      </c>
      <c r="AU1023" s="209" t="s">
        <v>89</v>
      </c>
      <c r="AV1023" s="13" t="s">
        <v>89</v>
      </c>
      <c r="AW1023" s="13" t="s">
        <v>35</v>
      </c>
      <c r="AX1023" s="13" t="s">
        <v>79</v>
      </c>
      <c r="AY1023" s="209" t="s">
        <v>145</v>
      </c>
    </row>
    <row r="1024" spans="1:65" s="14" customFormat="1">
      <c r="B1024" s="210"/>
      <c r="C1024" s="211"/>
      <c r="D1024" s="200" t="s">
        <v>154</v>
      </c>
      <c r="E1024" s="212" t="s">
        <v>1</v>
      </c>
      <c r="F1024" s="213" t="s">
        <v>156</v>
      </c>
      <c r="G1024" s="211"/>
      <c r="H1024" s="214">
        <v>1.8</v>
      </c>
      <c r="I1024" s="215"/>
      <c r="J1024" s="211"/>
      <c r="K1024" s="211"/>
      <c r="L1024" s="216"/>
      <c r="M1024" s="217"/>
      <c r="N1024" s="218"/>
      <c r="O1024" s="218"/>
      <c r="P1024" s="218"/>
      <c r="Q1024" s="218"/>
      <c r="R1024" s="218"/>
      <c r="S1024" s="218"/>
      <c r="T1024" s="219"/>
      <c r="AT1024" s="220" t="s">
        <v>154</v>
      </c>
      <c r="AU1024" s="220" t="s">
        <v>89</v>
      </c>
      <c r="AV1024" s="14" t="s">
        <v>152</v>
      </c>
      <c r="AW1024" s="14" t="s">
        <v>35</v>
      </c>
      <c r="AX1024" s="14" t="s">
        <v>87</v>
      </c>
      <c r="AY1024" s="220" t="s">
        <v>145</v>
      </c>
    </row>
    <row r="1025" spans="1:65" s="2" customFormat="1" ht="24.2" customHeight="1">
      <c r="A1025" s="33"/>
      <c r="B1025" s="34"/>
      <c r="C1025" s="231" t="s">
        <v>857</v>
      </c>
      <c r="D1025" s="231" t="s">
        <v>290</v>
      </c>
      <c r="E1025" s="232" t="s">
        <v>858</v>
      </c>
      <c r="F1025" s="233" t="s">
        <v>859</v>
      </c>
      <c r="G1025" s="234" t="s">
        <v>150</v>
      </c>
      <c r="H1025" s="235">
        <v>2.88</v>
      </c>
      <c r="I1025" s="236"/>
      <c r="J1025" s="237">
        <f>ROUND(I1025*H1025,2)</f>
        <v>0</v>
      </c>
      <c r="K1025" s="233" t="s">
        <v>151</v>
      </c>
      <c r="L1025" s="238"/>
      <c r="M1025" s="239" t="s">
        <v>1</v>
      </c>
      <c r="N1025" s="240" t="s">
        <v>44</v>
      </c>
      <c r="O1025" s="70"/>
      <c r="P1025" s="194">
        <f>O1025*H1025</f>
        <v>0</v>
      </c>
      <c r="Q1025" s="194">
        <v>3.8289999999999998E-2</v>
      </c>
      <c r="R1025" s="194">
        <f>Q1025*H1025</f>
        <v>0.11027519999999999</v>
      </c>
      <c r="S1025" s="194">
        <v>0</v>
      </c>
      <c r="T1025" s="195">
        <f>S1025*H1025</f>
        <v>0</v>
      </c>
      <c r="U1025" s="33"/>
      <c r="V1025" s="33"/>
      <c r="W1025" s="33"/>
      <c r="X1025" s="33"/>
      <c r="Y1025" s="33"/>
      <c r="Z1025" s="33"/>
      <c r="AA1025" s="33"/>
      <c r="AB1025" s="33"/>
      <c r="AC1025" s="33"/>
      <c r="AD1025" s="33"/>
      <c r="AE1025" s="33"/>
      <c r="AR1025" s="196" t="s">
        <v>424</v>
      </c>
      <c r="AT1025" s="196" t="s">
        <v>290</v>
      </c>
      <c r="AU1025" s="196" t="s">
        <v>89</v>
      </c>
      <c r="AY1025" s="17" t="s">
        <v>145</v>
      </c>
      <c r="BE1025" s="197">
        <f>IF(N1025="základní",J1025,0)</f>
        <v>0</v>
      </c>
      <c r="BF1025" s="197">
        <f>IF(N1025="snížená",J1025,0)</f>
        <v>0</v>
      </c>
      <c r="BG1025" s="197">
        <f>IF(N1025="zákl. přenesená",J1025,0)</f>
        <v>0</v>
      </c>
      <c r="BH1025" s="197">
        <f>IF(N1025="sníž. přenesená",J1025,0)</f>
        <v>0</v>
      </c>
      <c r="BI1025" s="197">
        <f>IF(N1025="nulová",J1025,0)</f>
        <v>0</v>
      </c>
      <c r="BJ1025" s="17" t="s">
        <v>87</v>
      </c>
      <c r="BK1025" s="197">
        <f>ROUND(I1025*H1025,2)</f>
        <v>0</v>
      </c>
      <c r="BL1025" s="17" t="s">
        <v>289</v>
      </c>
      <c r="BM1025" s="196" t="s">
        <v>860</v>
      </c>
    </row>
    <row r="1026" spans="1:65" s="2" customFormat="1" ht="19.5">
      <c r="A1026" s="33"/>
      <c r="B1026" s="34"/>
      <c r="C1026" s="35"/>
      <c r="D1026" s="200" t="s">
        <v>854</v>
      </c>
      <c r="E1026" s="35"/>
      <c r="F1026" s="241" t="s">
        <v>855</v>
      </c>
      <c r="G1026" s="35"/>
      <c r="H1026" s="35"/>
      <c r="I1026" s="242"/>
      <c r="J1026" s="35"/>
      <c r="K1026" s="35"/>
      <c r="L1026" s="38"/>
      <c r="M1026" s="243"/>
      <c r="N1026" s="244"/>
      <c r="O1026" s="70"/>
      <c r="P1026" s="70"/>
      <c r="Q1026" s="70"/>
      <c r="R1026" s="70"/>
      <c r="S1026" s="70"/>
      <c r="T1026" s="71"/>
      <c r="U1026" s="33"/>
      <c r="V1026" s="33"/>
      <c r="W1026" s="33"/>
      <c r="X1026" s="33"/>
      <c r="Y1026" s="33"/>
      <c r="Z1026" s="33"/>
      <c r="AA1026" s="33"/>
      <c r="AB1026" s="33"/>
      <c r="AC1026" s="33"/>
      <c r="AD1026" s="33"/>
      <c r="AE1026" s="33"/>
      <c r="AT1026" s="17" t="s">
        <v>854</v>
      </c>
      <c r="AU1026" s="17" t="s">
        <v>89</v>
      </c>
    </row>
    <row r="1027" spans="1:65" s="13" customFormat="1">
      <c r="B1027" s="198"/>
      <c r="C1027" s="199"/>
      <c r="D1027" s="200" t="s">
        <v>154</v>
      </c>
      <c r="E1027" s="201" t="s">
        <v>1</v>
      </c>
      <c r="F1027" s="202" t="s">
        <v>861</v>
      </c>
      <c r="G1027" s="199"/>
      <c r="H1027" s="203">
        <v>1.6</v>
      </c>
      <c r="I1027" s="204"/>
      <c r="J1027" s="199"/>
      <c r="K1027" s="199"/>
      <c r="L1027" s="205"/>
      <c r="M1027" s="206"/>
      <c r="N1027" s="207"/>
      <c r="O1027" s="207"/>
      <c r="P1027" s="207"/>
      <c r="Q1027" s="207"/>
      <c r="R1027" s="207"/>
      <c r="S1027" s="207"/>
      <c r="T1027" s="208"/>
      <c r="AT1027" s="209" t="s">
        <v>154</v>
      </c>
      <c r="AU1027" s="209" t="s">
        <v>89</v>
      </c>
      <c r="AV1027" s="13" t="s">
        <v>89</v>
      </c>
      <c r="AW1027" s="13" t="s">
        <v>35</v>
      </c>
      <c r="AX1027" s="13" t="s">
        <v>79</v>
      </c>
      <c r="AY1027" s="209" t="s">
        <v>145</v>
      </c>
    </row>
    <row r="1028" spans="1:65" s="14" customFormat="1">
      <c r="B1028" s="210"/>
      <c r="C1028" s="211"/>
      <c r="D1028" s="200" t="s">
        <v>154</v>
      </c>
      <c r="E1028" s="212" t="s">
        <v>1</v>
      </c>
      <c r="F1028" s="213" t="s">
        <v>156</v>
      </c>
      <c r="G1028" s="211"/>
      <c r="H1028" s="214">
        <v>1.6</v>
      </c>
      <c r="I1028" s="215"/>
      <c r="J1028" s="211"/>
      <c r="K1028" s="211"/>
      <c r="L1028" s="216"/>
      <c r="M1028" s="217"/>
      <c r="N1028" s="218"/>
      <c r="O1028" s="218"/>
      <c r="P1028" s="218"/>
      <c r="Q1028" s="218"/>
      <c r="R1028" s="218"/>
      <c r="S1028" s="218"/>
      <c r="T1028" s="219"/>
      <c r="AT1028" s="220" t="s">
        <v>154</v>
      </c>
      <c r="AU1028" s="220" t="s">
        <v>89</v>
      </c>
      <c r="AV1028" s="14" t="s">
        <v>152</v>
      </c>
      <c r="AW1028" s="14" t="s">
        <v>35</v>
      </c>
      <c r="AX1028" s="14" t="s">
        <v>87</v>
      </c>
      <c r="AY1028" s="220" t="s">
        <v>145</v>
      </c>
    </row>
    <row r="1029" spans="1:65" s="13" customFormat="1">
      <c r="B1029" s="198"/>
      <c r="C1029" s="199"/>
      <c r="D1029" s="200" t="s">
        <v>154</v>
      </c>
      <c r="E1029" s="199"/>
      <c r="F1029" s="202" t="s">
        <v>862</v>
      </c>
      <c r="G1029" s="199"/>
      <c r="H1029" s="203">
        <v>2.88</v>
      </c>
      <c r="I1029" s="204"/>
      <c r="J1029" s="199"/>
      <c r="K1029" s="199"/>
      <c r="L1029" s="205"/>
      <c r="M1029" s="206"/>
      <c r="N1029" s="207"/>
      <c r="O1029" s="207"/>
      <c r="P1029" s="207"/>
      <c r="Q1029" s="207"/>
      <c r="R1029" s="207"/>
      <c r="S1029" s="207"/>
      <c r="T1029" s="208"/>
      <c r="AT1029" s="209" t="s">
        <v>154</v>
      </c>
      <c r="AU1029" s="209" t="s">
        <v>89</v>
      </c>
      <c r="AV1029" s="13" t="s">
        <v>89</v>
      </c>
      <c r="AW1029" s="13" t="s">
        <v>4</v>
      </c>
      <c r="AX1029" s="13" t="s">
        <v>87</v>
      </c>
      <c r="AY1029" s="209" t="s">
        <v>145</v>
      </c>
    </row>
    <row r="1030" spans="1:65" s="2" customFormat="1" ht="33" customHeight="1">
      <c r="A1030" s="33"/>
      <c r="B1030" s="34"/>
      <c r="C1030" s="185" t="s">
        <v>863</v>
      </c>
      <c r="D1030" s="185" t="s">
        <v>147</v>
      </c>
      <c r="E1030" s="186" t="s">
        <v>864</v>
      </c>
      <c r="F1030" s="187" t="s">
        <v>865</v>
      </c>
      <c r="G1030" s="188" t="s">
        <v>329</v>
      </c>
      <c r="H1030" s="189">
        <v>3</v>
      </c>
      <c r="I1030" s="190"/>
      <c r="J1030" s="191">
        <f>ROUND(I1030*H1030,2)</f>
        <v>0</v>
      </c>
      <c r="K1030" s="187" t="s">
        <v>151</v>
      </c>
      <c r="L1030" s="38"/>
      <c r="M1030" s="192" t="s">
        <v>1</v>
      </c>
      <c r="N1030" s="193" t="s">
        <v>44</v>
      </c>
      <c r="O1030" s="70"/>
      <c r="P1030" s="194">
        <f>O1030*H1030</f>
        <v>0</v>
      </c>
      <c r="Q1030" s="194">
        <v>0</v>
      </c>
      <c r="R1030" s="194">
        <f>Q1030*H1030</f>
        <v>0</v>
      </c>
      <c r="S1030" s="194">
        <v>0</v>
      </c>
      <c r="T1030" s="195">
        <f>S1030*H1030</f>
        <v>0</v>
      </c>
      <c r="U1030" s="33"/>
      <c r="V1030" s="33"/>
      <c r="W1030" s="33"/>
      <c r="X1030" s="33"/>
      <c r="Y1030" s="33"/>
      <c r="Z1030" s="33"/>
      <c r="AA1030" s="33"/>
      <c r="AB1030" s="33"/>
      <c r="AC1030" s="33"/>
      <c r="AD1030" s="33"/>
      <c r="AE1030" s="33"/>
      <c r="AR1030" s="196" t="s">
        <v>289</v>
      </c>
      <c r="AT1030" s="196" t="s">
        <v>147</v>
      </c>
      <c r="AU1030" s="196" t="s">
        <v>89</v>
      </c>
      <c r="AY1030" s="17" t="s">
        <v>145</v>
      </c>
      <c r="BE1030" s="197">
        <f>IF(N1030="základní",J1030,0)</f>
        <v>0</v>
      </c>
      <c r="BF1030" s="197">
        <f>IF(N1030="snížená",J1030,0)</f>
        <v>0</v>
      </c>
      <c r="BG1030" s="197">
        <f>IF(N1030="zákl. přenesená",J1030,0)</f>
        <v>0</v>
      </c>
      <c r="BH1030" s="197">
        <f>IF(N1030="sníž. přenesená",J1030,0)</f>
        <v>0</v>
      </c>
      <c r="BI1030" s="197">
        <f>IF(N1030="nulová",J1030,0)</f>
        <v>0</v>
      </c>
      <c r="BJ1030" s="17" t="s">
        <v>87</v>
      </c>
      <c r="BK1030" s="197">
        <f>ROUND(I1030*H1030,2)</f>
        <v>0</v>
      </c>
      <c r="BL1030" s="17" t="s">
        <v>289</v>
      </c>
      <c r="BM1030" s="196" t="s">
        <v>866</v>
      </c>
    </row>
    <row r="1031" spans="1:65" s="13" customFormat="1">
      <c r="B1031" s="198"/>
      <c r="C1031" s="199"/>
      <c r="D1031" s="200" t="s">
        <v>154</v>
      </c>
      <c r="E1031" s="201" t="s">
        <v>1</v>
      </c>
      <c r="F1031" s="202" t="s">
        <v>396</v>
      </c>
      <c r="G1031" s="199"/>
      <c r="H1031" s="203">
        <v>2.4</v>
      </c>
      <c r="I1031" s="204"/>
      <c r="J1031" s="199"/>
      <c r="K1031" s="199"/>
      <c r="L1031" s="205"/>
      <c r="M1031" s="206"/>
      <c r="N1031" s="207"/>
      <c r="O1031" s="207"/>
      <c r="P1031" s="207"/>
      <c r="Q1031" s="207"/>
      <c r="R1031" s="207"/>
      <c r="S1031" s="207"/>
      <c r="T1031" s="208"/>
      <c r="AT1031" s="209" t="s">
        <v>154</v>
      </c>
      <c r="AU1031" s="209" t="s">
        <v>89</v>
      </c>
      <c r="AV1031" s="13" t="s">
        <v>89</v>
      </c>
      <c r="AW1031" s="13" t="s">
        <v>35</v>
      </c>
      <c r="AX1031" s="13" t="s">
        <v>79</v>
      </c>
      <c r="AY1031" s="209" t="s">
        <v>145</v>
      </c>
    </row>
    <row r="1032" spans="1:65" s="13" customFormat="1">
      <c r="B1032" s="198"/>
      <c r="C1032" s="199"/>
      <c r="D1032" s="200" t="s">
        <v>154</v>
      </c>
      <c r="E1032" s="201" t="s">
        <v>1</v>
      </c>
      <c r="F1032" s="202" t="s">
        <v>867</v>
      </c>
      <c r="G1032" s="199"/>
      <c r="H1032" s="203">
        <v>0.6</v>
      </c>
      <c r="I1032" s="204"/>
      <c r="J1032" s="199"/>
      <c r="K1032" s="199"/>
      <c r="L1032" s="205"/>
      <c r="M1032" s="206"/>
      <c r="N1032" s="207"/>
      <c r="O1032" s="207"/>
      <c r="P1032" s="207"/>
      <c r="Q1032" s="207"/>
      <c r="R1032" s="207"/>
      <c r="S1032" s="207"/>
      <c r="T1032" s="208"/>
      <c r="AT1032" s="209" t="s">
        <v>154</v>
      </c>
      <c r="AU1032" s="209" t="s">
        <v>89</v>
      </c>
      <c r="AV1032" s="13" t="s">
        <v>89</v>
      </c>
      <c r="AW1032" s="13" t="s">
        <v>35</v>
      </c>
      <c r="AX1032" s="13" t="s">
        <v>79</v>
      </c>
      <c r="AY1032" s="209" t="s">
        <v>145</v>
      </c>
    </row>
    <row r="1033" spans="1:65" s="14" customFormat="1">
      <c r="B1033" s="210"/>
      <c r="C1033" s="211"/>
      <c r="D1033" s="200" t="s">
        <v>154</v>
      </c>
      <c r="E1033" s="212" t="s">
        <v>1</v>
      </c>
      <c r="F1033" s="213" t="s">
        <v>156</v>
      </c>
      <c r="G1033" s="211"/>
      <c r="H1033" s="214">
        <v>3</v>
      </c>
      <c r="I1033" s="215"/>
      <c r="J1033" s="211"/>
      <c r="K1033" s="211"/>
      <c r="L1033" s="216"/>
      <c r="M1033" s="217"/>
      <c r="N1033" s="218"/>
      <c r="O1033" s="218"/>
      <c r="P1033" s="218"/>
      <c r="Q1033" s="218"/>
      <c r="R1033" s="218"/>
      <c r="S1033" s="218"/>
      <c r="T1033" s="219"/>
      <c r="AT1033" s="220" t="s">
        <v>154</v>
      </c>
      <c r="AU1033" s="220" t="s">
        <v>89</v>
      </c>
      <c r="AV1033" s="14" t="s">
        <v>152</v>
      </c>
      <c r="AW1033" s="14" t="s">
        <v>35</v>
      </c>
      <c r="AX1033" s="14" t="s">
        <v>87</v>
      </c>
      <c r="AY1033" s="220" t="s">
        <v>145</v>
      </c>
    </row>
    <row r="1034" spans="1:65" s="2" customFormat="1" ht="16.5" customHeight="1">
      <c r="A1034" s="33"/>
      <c r="B1034" s="34"/>
      <c r="C1034" s="231" t="s">
        <v>868</v>
      </c>
      <c r="D1034" s="231" t="s">
        <v>290</v>
      </c>
      <c r="E1034" s="232" t="s">
        <v>869</v>
      </c>
      <c r="F1034" s="233" t="s">
        <v>870</v>
      </c>
      <c r="G1034" s="234" t="s">
        <v>329</v>
      </c>
      <c r="H1034" s="235">
        <v>3</v>
      </c>
      <c r="I1034" s="236"/>
      <c r="J1034" s="237">
        <f>ROUND(I1034*H1034,2)</f>
        <v>0</v>
      </c>
      <c r="K1034" s="233" t="s">
        <v>151</v>
      </c>
      <c r="L1034" s="238"/>
      <c r="M1034" s="239" t="s">
        <v>1</v>
      </c>
      <c r="N1034" s="240" t="s">
        <v>44</v>
      </c>
      <c r="O1034" s="70"/>
      <c r="P1034" s="194">
        <f>O1034*H1034</f>
        <v>0</v>
      </c>
      <c r="Q1034" s="194">
        <v>1.8E-3</v>
      </c>
      <c r="R1034" s="194">
        <f>Q1034*H1034</f>
        <v>5.4000000000000003E-3</v>
      </c>
      <c r="S1034" s="194">
        <v>0</v>
      </c>
      <c r="T1034" s="195">
        <f>S1034*H1034</f>
        <v>0</v>
      </c>
      <c r="U1034" s="33"/>
      <c r="V1034" s="33"/>
      <c r="W1034" s="33"/>
      <c r="X1034" s="33"/>
      <c r="Y1034" s="33"/>
      <c r="Z1034" s="33"/>
      <c r="AA1034" s="33"/>
      <c r="AB1034" s="33"/>
      <c r="AC1034" s="33"/>
      <c r="AD1034" s="33"/>
      <c r="AE1034" s="33"/>
      <c r="AR1034" s="196" t="s">
        <v>424</v>
      </c>
      <c r="AT1034" s="196" t="s">
        <v>290</v>
      </c>
      <c r="AU1034" s="196" t="s">
        <v>89</v>
      </c>
      <c r="AY1034" s="17" t="s">
        <v>145</v>
      </c>
      <c r="BE1034" s="197">
        <f>IF(N1034="základní",J1034,0)</f>
        <v>0</v>
      </c>
      <c r="BF1034" s="197">
        <f>IF(N1034="snížená",J1034,0)</f>
        <v>0</v>
      </c>
      <c r="BG1034" s="197">
        <f>IF(N1034="zákl. přenesená",J1034,0)</f>
        <v>0</v>
      </c>
      <c r="BH1034" s="197">
        <f>IF(N1034="sníž. přenesená",J1034,0)</f>
        <v>0</v>
      </c>
      <c r="BI1034" s="197">
        <f>IF(N1034="nulová",J1034,0)</f>
        <v>0</v>
      </c>
      <c r="BJ1034" s="17" t="s">
        <v>87</v>
      </c>
      <c r="BK1034" s="197">
        <f>ROUND(I1034*H1034,2)</f>
        <v>0</v>
      </c>
      <c r="BL1034" s="17" t="s">
        <v>289</v>
      </c>
      <c r="BM1034" s="196" t="s">
        <v>871</v>
      </c>
    </row>
    <row r="1035" spans="1:65" s="2" customFormat="1" ht="16.5" customHeight="1">
      <c r="A1035" s="33"/>
      <c r="B1035" s="34"/>
      <c r="C1035" s="231" t="s">
        <v>872</v>
      </c>
      <c r="D1035" s="231" t="s">
        <v>290</v>
      </c>
      <c r="E1035" s="232" t="s">
        <v>873</v>
      </c>
      <c r="F1035" s="233" t="s">
        <v>874</v>
      </c>
      <c r="G1035" s="234" t="s">
        <v>686</v>
      </c>
      <c r="H1035" s="235">
        <v>3</v>
      </c>
      <c r="I1035" s="236"/>
      <c r="J1035" s="237">
        <f>ROUND(I1035*H1035,2)</f>
        <v>0</v>
      </c>
      <c r="K1035" s="233" t="s">
        <v>151</v>
      </c>
      <c r="L1035" s="238"/>
      <c r="M1035" s="239" t="s">
        <v>1</v>
      </c>
      <c r="N1035" s="240" t="s">
        <v>44</v>
      </c>
      <c r="O1035" s="70"/>
      <c r="P1035" s="194">
        <f>O1035*H1035</f>
        <v>0</v>
      </c>
      <c r="Q1035" s="194">
        <v>2.0000000000000001E-4</v>
      </c>
      <c r="R1035" s="194">
        <f>Q1035*H1035</f>
        <v>6.0000000000000006E-4</v>
      </c>
      <c r="S1035" s="194">
        <v>0</v>
      </c>
      <c r="T1035" s="195">
        <f>S1035*H1035</f>
        <v>0</v>
      </c>
      <c r="U1035" s="33"/>
      <c r="V1035" s="33"/>
      <c r="W1035" s="33"/>
      <c r="X1035" s="33"/>
      <c r="Y1035" s="33"/>
      <c r="Z1035" s="33"/>
      <c r="AA1035" s="33"/>
      <c r="AB1035" s="33"/>
      <c r="AC1035" s="33"/>
      <c r="AD1035" s="33"/>
      <c r="AE1035" s="33"/>
      <c r="AR1035" s="196" t="s">
        <v>424</v>
      </c>
      <c r="AT1035" s="196" t="s">
        <v>290</v>
      </c>
      <c r="AU1035" s="196" t="s">
        <v>89</v>
      </c>
      <c r="AY1035" s="17" t="s">
        <v>145</v>
      </c>
      <c r="BE1035" s="197">
        <f>IF(N1035="základní",J1035,0)</f>
        <v>0</v>
      </c>
      <c r="BF1035" s="197">
        <f>IF(N1035="snížená",J1035,0)</f>
        <v>0</v>
      </c>
      <c r="BG1035" s="197">
        <f>IF(N1035="zákl. přenesená",J1035,0)</f>
        <v>0</v>
      </c>
      <c r="BH1035" s="197">
        <f>IF(N1035="sníž. přenesená",J1035,0)</f>
        <v>0</v>
      </c>
      <c r="BI1035" s="197">
        <f>IF(N1035="nulová",J1035,0)</f>
        <v>0</v>
      </c>
      <c r="BJ1035" s="17" t="s">
        <v>87</v>
      </c>
      <c r="BK1035" s="197">
        <f>ROUND(I1035*H1035,2)</f>
        <v>0</v>
      </c>
      <c r="BL1035" s="17" t="s">
        <v>289</v>
      </c>
      <c r="BM1035" s="196" t="s">
        <v>875</v>
      </c>
    </row>
    <row r="1036" spans="1:65" s="13" customFormat="1">
      <c r="B1036" s="198"/>
      <c r="C1036" s="199"/>
      <c r="D1036" s="200" t="s">
        <v>154</v>
      </c>
      <c r="E1036" s="201" t="s">
        <v>1</v>
      </c>
      <c r="F1036" s="202" t="s">
        <v>677</v>
      </c>
      <c r="G1036" s="199"/>
      <c r="H1036" s="203">
        <v>3</v>
      </c>
      <c r="I1036" s="204"/>
      <c r="J1036" s="199"/>
      <c r="K1036" s="199"/>
      <c r="L1036" s="205"/>
      <c r="M1036" s="206"/>
      <c r="N1036" s="207"/>
      <c r="O1036" s="207"/>
      <c r="P1036" s="207"/>
      <c r="Q1036" s="207"/>
      <c r="R1036" s="207"/>
      <c r="S1036" s="207"/>
      <c r="T1036" s="208"/>
      <c r="AT1036" s="209" t="s">
        <v>154</v>
      </c>
      <c r="AU1036" s="209" t="s">
        <v>89</v>
      </c>
      <c r="AV1036" s="13" t="s">
        <v>89</v>
      </c>
      <c r="AW1036" s="13" t="s">
        <v>35</v>
      </c>
      <c r="AX1036" s="13" t="s">
        <v>79</v>
      </c>
      <c r="AY1036" s="209" t="s">
        <v>145</v>
      </c>
    </row>
    <row r="1037" spans="1:65" s="14" customFormat="1">
      <c r="B1037" s="210"/>
      <c r="C1037" s="211"/>
      <c r="D1037" s="200" t="s">
        <v>154</v>
      </c>
      <c r="E1037" s="212" t="s">
        <v>1</v>
      </c>
      <c r="F1037" s="213" t="s">
        <v>156</v>
      </c>
      <c r="G1037" s="211"/>
      <c r="H1037" s="214">
        <v>3</v>
      </c>
      <c r="I1037" s="215"/>
      <c r="J1037" s="211"/>
      <c r="K1037" s="211"/>
      <c r="L1037" s="216"/>
      <c r="M1037" s="217"/>
      <c r="N1037" s="218"/>
      <c r="O1037" s="218"/>
      <c r="P1037" s="218"/>
      <c r="Q1037" s="218"/>
      <c r="R1037" s="218"/>
      <c r="S1037" s="218"/>
      <c r="T1037" s="219"/>
      <c r="AT1037" s="220" t="s">
        <v>154</v>
      </c>
      <c r="AU1037" s="220" t="s">
        <v>89</v>
      </c>
      <c r="AV1037" s="14" t="s">
        <v>152</v>
      </c>
      <c r="AW1037" s="14" t="s">
        <v>35</v>
      </c>
      <c r="AX1037" s="14" t="s">
        <v>87</v>
      </c>
      <c r="AY1037" s="220" t="s">
        <v>145</v>
      </c>
    </row>
    <row r="1038" spans="1:65" s="2" customFormat="1" ht="49.15" customHeight="1">
      <c r="A1038" s="33"/>
      <c r="B1038" s="34"/>
      <c r="C1038" s="185" t="s">
        <v>876</v>
      </c>
      <c r="D1038" s="185" t="s">
        <v>147</v>
      </c>
      <c r="E1038" s="186" t="s">
        <v>877</v>
      </c>
      <c r="F1038" s="187" t="s">
        <v>878</v>
      </c>
      <c r="G1038" s="188" t="s">
        <v>562</v>
      </c>
      <c r="H1038" s="189">
        <v>0.34599999999999997</v>
      </c>
      <c r="I1038" s="190"/>
      <c r="J1038" s="191">
        <f>ROUND(I1038*H1038,2)</f>
        <v>0</v>
      </c>
      <c r="K1038" s="187" t="s">
        <v>151</v>
      </c>
      <c r="L1038" s="38"/>
      <c r="M1038" s="192" t="s">
        <v>1</v>
      </c>
      <c r="N1038" s="193" t="s">
        <v>44</v>
      </c>
      <c r="O1038" s="70"/>
      <c r="P1038" s="194">
        <f>O1038*H1038</f>
        <v>0</v>
      </c>
      <c r="Q1038" s="194">
        <v>0</v>
      </c>
      <c r="R1038" s="194">
        <f>Q1038*H1038</f>
        <v>0</v>
      </c>
      <c r="S1038" s="194">
        <v>0</v>
      </c>
      <c r="T1038" s="195">
        <f>S1038*H1038</f>
        <v>0</v>
      </c>
      <c r="U1038" s="33"/>
      <c r="V1038" s="33"/>
      <c r="W1038" s="33"/>
      <c r="X1038" s="33"/>
      <c r="Y1038" s="33"/>
      <c r="Z1038" s="33"/>
      <c r="AA1038" s="33"/>
      <c r="AB1038" s="33"/>
      <c r="AC1038" s="33"/>
      <c r="AD1038" s="33"/>
      <c r="AE1038" s="33"/>
      <c r="AR1038" s="196" t="s">
        <v>289</v>
      </c>
      <c r="AT1038" s="196" t="s">
        <v>147</v>
      </c>
      <c r="AU1038" s="196" t="s">
        <v>89</v>
      </c>
      <c r="AY1038" s="17" t="s">
        <v>145</v>
      </c>
      <c r="BE1038" s="197">
        <f>IF(N1038="základní",J1038,0)</f>
        <v>0</v>
      </c>
      <c r="BF1038" s="197">
        <f>IF(N1038="snížená",J1038,0)</f>
        <v>0</v>
      </c>
      <c r="BG1038" s="197">
        <f>IF(N1038="zákl. přenesená",J1038,0)</f>
        <v>0</v>
      </c>
      <c r="BH1038" s="197">
        <f>IF(N1038="sníž. přenesená",J1038,0)</f>
        <v>0</v>
      </c>
      <c r="BI1038" s="197">
        <f>IF(N1038="nulová",J1038,0)</f>
        <v>0</v>
      </c>
      <c r="BJ1038" s="17" t="s">
        <v>87</v>
      </c>
      <c r="BK1038" s="197">
        <f>ROUND(I1038*H1038,2)</f>
        <v>0</v>
      </c>
      <c r="BL1038" s="17" t="s">
        <v>289</v>
      </c>
      <c r="BM1038" s="196" t="s">
        <v>879</v>
      </c>
    </row>
    <row r="1039" spans="1:65" s="12" customFormat="1" ht="22.9" customHeight="1">
      <c r="B1039" s="169"/>
      <c r="C1039" s="170"/>
      <c r="D1039" s="171" t="s">
        <v>78</v>
      </c>
      <c r="E1039" s="183" t="s">
        <v>880</v>
      </c>
      <c r="F1039" s="183" t="s">
        <v>881</v>
      </c>
      <c r="G1039" s="170"/>
      <c r="H1039" s="170"/>
      <c r="I1039" s="173"/>
      <c r="J1039" s="184">
        <f>BK1039</f>
        <v>0</v>
      </c>
      <c r="K1039" s="170"/>
      <c r="L1039" s="175"/>
      <c r="M1039" s="176"/>
      <c r="N1039" s="177"/>
      <c r="O1039" s="177"/>
      <c r="P1039" s="178">
        <f>SUM(P1040:P1078)</f>
        <v>0</v>
      </c>
      <c r="Q1039" s="177"/>
      <c r="R1039" s="178">
        <f>SUM(R1040:R1078)</f>
        <v>0.43009546000000004</v>
      </c>
      <c r="S1039" s="177"/>
      <c r="T1039" s="179">
        <f>SUM(T1040:T1078)</f>
        <v>0.26400000000000001</v>
      </c>
      <c r="AR1039" s="180" t="s">
        <v>89</v>
      </c>
      <c r="AT1039" s="181" t="s">
        <v>78</v>
      </c>
      <c r="AU1039" s="181" t="s">
        <v>87</v>
      </c>
      <c r="AY1039" s="180" t="s">
        <v>145</v>
      </c>
      <c r="BK1039" s="182">
        <f>SUM(BK1040:BK1078)</f>
        <v>0</v>
      </c>
    </row>
    <row r="1040" spans="1:65" s="2" customFormat="1" ht="37.9" customHeight="1">
      <c r="A1040" s="33"/>
      <c r="B1040" s="34"/>
      <c r="C1040" s="185" t="s">
        <v>882</v>
      </c>
      <c r="D1040" s="185" t="s">
        <v>147</v>
      </c>
      <c r="E1040" s="186" t="s">
        <v>883</v>
      </c>
      <c r="F1040" s="187" t="s">
        <v>884</v>
      </c>
      <c r="G1040" s="188" t="s">
        <v>490</v>
      </c>
      <c r="H1040" s="189">
        <v>1</v>
      </c>
      <c r="I1040" s="190"/>
      <c r="J1040" s="191">
        <f>ROUND(I1040*H1040,2)</f>
        <v>0</v>
      </c>
      <c r="K1040" s="187" t="s">
        <v>151</v>
      </c>
      <c r="L1040" s="38"/>
      <c r="M1040" s="192" t="s">
        <v>1</v>
      </c>
      <c r="N1040" s="193" t="s">
        <v>44</v>
      </c>
      <c r="O1040" s="70"/>
      <c r="P1040" s="194">
        <f>O1040*H1040</f>
        <v>0</v>
      </c>
      <c r="Q1040" s="194">
        <v>0</v>
      </c>
      <c r="R1040" s="194">
        <f>Q1040*H1040</f>
        <v>0</v>
      </c>
      <c r="S1040" s="194">
        <v>0</v>
      </c>
      <c r="T1040" s="195">
        <f>S1040*H1040</f>
        <v>0</v>
      </c>
      <c r="U1040" s="33"/>
      <c r="V1040" s="33"/>
      <c r="W1040" s="33"/>
      <c r="X1040" s="33"/>
      <c r="Y1040" s="33"/>
      <c r="Z1040" s="33"/>
      <c r="AA1040" s="33"/>
      <c r="AB1040" s="33"/>
      <c r="AC1040" s="33"/>
      <c r="AD1040" s="33"/>
      <c r="AE1040" s="33"/>
      <c r="AR1040" s="196" t="s">
        <v>289</v>
      </c>
      <c r="AT1040" s="196" t="s">
        <v>147</v>
      </c>
      <c r="AU1040" s="196" t="s">
        <v>89</v>
      </c>
      <c r="AY1040" s="17" t="s">
        <v>145</v>
      </c>
      <c r="BE1040" s="197">
        <f>IF(N1040="základní",J1040,0)</f>
        <v>0</v>
      </c>
      <c r="BF1040" s="197">
        <f>IF(N1040="snížená",J1040,0)</f>
        <v>0</v>
      </c>
      <c r="BG1040" s="197">
        <f>IF(N1040="zákl. přenesená",J1040,0)</f>
        <v>0</v>
      </c>
      <c r="BH1040" s="197">
        <f>IF(N1040="sníž. přenesená",J1040,0)</f>
        <v>0</v>
      </c>
      <c r="BI1040" s="197">
        <f>IF(N1040="nulová",J1040,0)</f>
        <v>0</v>
      </c>
      <c r="BJ1040" s="17" t="s">
        <v>87</v>
      </c>
      <c r="BK1040" s="197">
        <f>ROUND(I1040*H1040,2)</f>
        <v>0</v>
      </c>
      <c r="BL1040" s="17" t="s">
        <v>289</v>
      </c>
      <c r="BM1040" s="196" t="s">
        <v>885</v>
      </c>
    </row>
    <row r="1041" spans="1:65" s="13" customFormat="1">
      <c r="B1041" s="198"/>
      <c r="C1041" s="199"/>
      <c r="D1041" s="200" t="s">
        <v>154</v>
      </c>
      <c r="E1041" s="201" t="s">
        <v>1</v>
      </c>
      <c r="F1041" s="202" t="s">
        <v>886</v>
      </c>
      <c r="G1041" s="199"/>
      <c r="H1041" s="203">
        <v>1</v>
      </c>
      <c r="I1041" s="204"/>
      <c r="J1041" s="199"/>
      <c r="K1041" s="199"/>
      <c r="L1041" s="205"/>
      <c r="M1041" s="206"/>
      <c r="N1041" s="207"/>
      <c r="O1041" s="207"/>
      <c r="P1041" s="207"/>
      <c r="Q1041" s="207"/>
      <c r="R1041" s="207"/>
      <c r="S1041" s="207"/>
      <c r="T1041" s="208"/>
      <c r="AT1041" s="209" t="s">
        <v>154</v>
      </c>
      <c r="AU1041" s="209" t="s">
        <v>89</v>
      </c>
      <c r="AV1041" s="13" t="s">
        <v>89</v>
      </c>
      <c r="AW1041" s="13" t="s">
        <v>35</v>
      </c>
      <c r="AX1041" s="13" t="s">
        <v>79</v>
      </c>
      <c r="AY1041" s="209" t="s">
        <v>145</v>
      </c>
    </row>
    <row r="1042" spans="1:65" s="14" customFormat="1">
      <c r="B1042" s="210"/>
      <c r="C1042" s="211"/>
      <c r="D1042" s="200" t="s">
        <v>154</v>
      </c>
      <c r="E1042" s="212" t="s">
        <v>1</v>
      </c>
      <c r="F1042" s="213" t="s">
        <v>156</v>
      </c>
      <c r="G1042" s="211"/>
      <c r="H1042" s="214">
        <v>1</v>
      </c>
      <c r="I1042" s="215"/>
      <c r="J1042" s="211"/>
      <c r="K1042" s="211"/>
      <c r="L1042" s="216"/>
      <c r="M1042" s="217"/>
      <c r="N1042" s="218"/>
      <c r="O1042" s="218"/>
      <c r="P1042" s="218"/>
      <c r="Q1042" s="218"/>
      <c r="R1042" s="218"/>
      <c r="S1042" s="218"/>
      <c r="T1042" s="219"/>
      <c r="AT1042" s="220" t="s">
        <v>154</v>
      </c>
      <c r="AU1042" s="220" t="s">
        <v>89</v>
      </c>
      <c r="AV1042" s="14" t="s">
        <v>152</v>
      </c>
      <c r="AW1042" s="14" t="s">
        <v>35</v>
      </c>
      <c r="AX1042" s="14" t="s">
        <v>87</v>
      </c>
      <c r="AY1042" s="220" t="s">
        <v>145</v>
      </c>
    </row>
    <row r="1043" spans="1:65" s="2" customFormat="1" ht="24.2" customHeight="1">
      <c r="A1043" s="33"/>
      <c r="B1043" s="34"/>
      <c r="C1043" s="231" t="s">
        <v>887</v>
      </c>
      <c r="D1043" s="231" t="s">
        <v>290</v>
      </c>
      <c r="E1043" s="232" t="s">
        <v>888</v>
      </c>
      <c r="F1043" s="233" t="s">
        <v>889</v>
      </c>
      <c r="G1043" s="234" t="s">
        <v>150</v>
      </c>
      <c r="H1043" s="235">
        <v>7.5339999999999998</v>
      </c>
      <c r="I1043" s="236"/>
      <c r="J1043" s="237">
        <f>ROUND(I1043*H1043,2)</f>
        <v>0</v>
      </c>
      <c r="K1043" s="233" t="s">
        <v>151</v>
      </c>
      <c r="L1043" s="238"/>
      <c r="M1043" s="239" t="s">
        <v>1</v>
      </c>
      <c r="N1043" s="240" t="s">
        <v>44</v>
      </c>
      <c r="O1043" s="70"/>
      <c r="P1043" s="194">
        <f>O1043*H1043</f>
        <v>0</v>
      </c>
      <c r="Q1043" s="194">
        <v>3.8289999999999998E-2</v>
      </c>
      <c r="R1043" s="194">
        <f>Q1043*H1043</f>
        <v>0.28847686</v>
      </c>
      <c r="S1043" s="194">
        <v>0</v>
      </c>
      <c r="T1043" s="195">
        <f>S1043*H1043</f>
        <v>0</v>
      </c>
      <c r="U1043" s="33"/>
      <c r="V1043" s="33"/>
      <c r="W1043" s="33"/>
      <c r="X1043" s="33"/>
      <c r="Y1043" s="33"/>
      <c r="Z1043" s="33"/>
      <c r="AA1043" s="33"/>
      <c r="AB1043" s="33"/>
      <c r="AC1043" s="33"/>
      <c r="AD1043" s="33"/>
      <c r="AE1043" s="33"/>
      <c r="AR1043" s="196" t="s">
        <v>424</v>
      </c>
      <c r="AT1043" s="196" t="s">
        <v>290</v>
      </c>
      <c r="AU1043" s="196" t="s">
        <v>89</v>
      </c>
      <c r="AY1043" s="17" t="s">
        <v>145</v>
      </c>
      <c r="BE1043" s="197">
        <f>IF(N1043="základní",J1043,0)</f>
        <v>0</v>
      </c>
      <c r="BF1043" s="197">
        <f>IF(N1043="snížená",J1043,0)</f>
        <v>0</v>
      </c>
      <c r="BG1043" s="197">
        <f>IF(N1043="zákl. přenesená",J1043,0)</f>
        <v>0</v>
      </c>
      <c r="BH1043" s="197">
        <f>IF(N1043="sníž. přenesená",J1043,0)</f>
        <v>0</v>
      </c>
      <c r="BI1043" s="197">
        <f>IF(N1043="nulová",J1043,0)</f>
        <v>0</v>
      </c>
      <c r="BJ1043" s="17" t="s">
        <v>87</v>
      </c>
      <c r="BK1043" s="197">
        <f>ROUND(I1043*H1043,2)</f>
        <v>0</v>
      </c>
      <c r="BL1043" s="17" t="s">
        <v>289</v>
      </c>
      <c r="BM1043" s="196" t="s">
        <v>890</v>
      </c>
    </row>
    <row r="1044" spans="1:65" s="2" customFormat="1" ht="19.5">
      <c r="A1044" s="33"/>
      <c r="B1044" s="34"/>
      <c r="C1044" s="35"/>
      <c r="D1044" s="200" t="s">
        <v>854</v>
      </c>
      <c r="E1044" s="35"/>
      <c r="F1044" s="241" t="s">
        <v>855</v>
      </c>
      <c r="G1044" s="35"/>
      <c r="H1044" s="35"/>
      <c r="I1044" s="242"/>
      <c r="J1044" s="35"/>
      <c r="K1044" s="35"/>
      <c r="L1044" s="38"/>
      <c r="M1044" s="243"/>
      <c r="N1044" s="244"/>
      <c r="O1044" s="70"/>
      <c r="P1044" s="70"/>
      <c r="Q1044" s="70"/>
      <c r="R1044" s="70"/>
      <c r="S1044" s="70"/>
      <c r="T1044" s="71"/>
      <c r="U1044" s="33"/>
      <c r="V1044" s="33"/>
      <c r="W1044" s="33"/>
      <c r="X1044" s="33"/>
      <c r="Y1044" s="33"/>
      <c r="Z1044" s="33"/>
      <c r="AA1044" s="33"/>
      <c r="AB1044" s="33"/>
      <c r="AC1044" s="33"/>
      <c r="AD1044" s="33"/>
      <c r="AE1044" s="33"/>
      <c r="AT1044" s="17" t="s">
        <v>854</v>
      </c>
      <c r="AU1044" s="17" t="s">
        <v>89</v>
      </c>
    </row>
    <row r="1045" spans="1:65" s="13" customFormat="1">
      <c r="B1045" s="198"/>
      <c r="C1045" s="199"/>
      <c r="D1045" s="200" t="s">
        <v>154</v>
      </c>
      <c r="E1045" s="201" t="s">
        <v>1</v>
      </c>
      <c r="F1045" s="202" t="s">
        <v>536</v>
      </c>
      <c r="G1045" s="199"/>
      <c r="H1045" s="203">
        <v>7.5339999999999998</v>
      </c>
      <c r="I1045" s="204"/>
      <c r="J1045" s="199"/>
      <c r="K1045" s="199"/>
      <c r="L1045" s="205"/>
      <c r="M1045" s="206"/>
      <c r="N1045" s="207"/>
      <c r="O1045" s="207"/>
      <c r="P1045" s="207"/>
      <c r="Q1045" s="207"/>
      <c r="R1045" s="207"/>
      <c r="S1045" s="207"/>
      <c r="T1045" s="208"/>
      <c r="AT1045" s="209" t="s">
        <v>154</v>
      </c>
      <c r="AU1045" s="209" t="s">
        <v>89</v>
      </c>
      <c r="AV1045" s="13" t="s">
        <v>89</v>
      </c>
      <c r="AW1045" s="13" t="s">
        <v>35</v>
      </c>
      <c r="AX1045" s="13" t="s">
        <v>79</v>
      </c>
      <c r="AY1045" s="209" t="s">
        <v>145</v>
      </c>
    </row>
    <row r="1046" spans="1:65" s="14" customFormat="1">
      <c r="B1046" s="210"/>
      <c r="C1046" s="211"/>
      <c r="D1046" s="200" t="s">
        <v>154</v>
      </c>
      <c r="E1046" s="212" t="s">
        <v>1</v>
      </c>
      <c r="F1046" s="213" t="s">
        <v>156</v>
      </c>
      <c r="G1046" s="211"/>
      <c r="H1046" s="214">
        <v>7.5339999999999998</v>
      </c>
      <c r="I1046" s="215"/>
      <c r="J1046" s="211"/>
      <c r="K1046" s="211"/>
      <c r="L1046" s="216"/>
      <c r="M1046" s="217"/>
      <c r="N1046" s="218"/>
      <c r="O1046" s="218"/>
      <c r="P1046" s="218"/>
      <c r="Q1046" s="218"/>
      <c r="R1046" s="218"/>
      <c r="S1046" s="218"/>
      <c r="T1046" s="219"/>
      <c r="AT1046" s="220" t="s">
        <v>154</v>
      </c>
      <c r="AU1046" s="220" t="s">
        <v>89</v>
      </c>
      <c r="AV1046" s="14" t="s">
        <v>152</v>
      </c>
      <c r="AW1046" s="14" t="s">
        <v>35</v>
      </c>
      <c r="AX1046" s="14" t="s">
        <v>87</v>
      </c>
      <c r="AY1046" s="220" t="s">
        <v>145</v>
      </c>
    </row>
    <row r="1047" spans="1:65" s="2" customFormat="1" ht="16.5" customHeight="1">
      <c r="A1047" s="33"/>
      <c r="B1047" s="34"/>
      <c r="C1047" s="185" t="s">
        <v>891</v>
      </c>
      <c r="D1047" s="185" t="s">
        <v>147</v>
      </c>
      <c r="E1047" s="186" t="s">
        <v>892</v>
      </c>
      <c r="F1047" s="187" t="s">
        <v>893</v>
      </c>
      <c r="G1047" s="188" t="s">
        <v>150</v>
      </c>
      <c r="H1047" s="189">
        <v>1.6</v>
      </c>
      <c r="I1047" s="190"/>
      <c r="J1047" s="191">
        <f>ROUND(I1047*H1047,2)</f>
        <v>0</v>
      </c>
      <c r="K1047" s="187" t="s">
        <v>151</v>
      </c>
      <c r="L1047" s="38"/>
      <c r="M1047" s="192" t="s">
        <v>1</v>
      </c>
      <c r="N1047" s="193" t="s">
        <v>44</v>
      </c>
      <c r="O1047" s="70"/>
      <c r="P1047" s="194">
        <f>O1047*H1047</f>
        <v>0</v>
      </c>
      <c r="Q1047" s="194">
        <v>0</v>
      </c>
      <c r="R1047" s="194">
        <f>Q1047*H1047</f>
        <v>0</v>
      </c>
      <c r="S1047" s="194">
        <v>0.02</v>
      </c>
      <c r="T1047" s="195">
        <f>S1047*H1047</f>
        <v>3.2000000000000001E-2</v>
      </c>
      <c r="U1047" s="33"/>
      <c r="V1047" s="33"/>
      <c r="W1047" s="33"/>
      <c r="X1047" s="33"/>
      <c r="Y1047" s="33"/>
      <c r="Z1047" s="33"/>
      <c r="AA1047" s="33"/>
      <c r="AB1047" s="33"/>
      <c r="AC1047" s="33"/>
      <c r="AD1047" s="33"/>
      <c r="AE1047" s="33"/>
      <c r="AR1047" s="196" t="s">
        <v>289</v>
      </c>
      <c r="AT1047" s="196" t="s">
        <v>147</v>
      </c>
      <c r="AU1047" s="196" t="s">
        <v>89</v>
      </c>
      <c r="AY1047" s="17" t="s">
        <v>145</v>
      </c>
      <c r="BE1047" s="197">
        <f>IF(N1047="základní",J1047,0)</f>
        <v>0</v>
      </c>
      <c r="BF1047" s="197">
        <f>IF(N1047="snížená",J1047,0)</f>
        <v>0</v>
      </c>
      <c r="BG1047" s="197">
        <f>IF(N1047="zákl. přenesená",J1047,0)</f>
        <v>0</v>
      </c>
      <c r="BH1047" s="197">
        <f>IF(N1047="sníž. přenesená",J1047,0)</f>
        <v>0</v>
      </c>
      <c r="BI1047" s="197">
        <f>IF(N1047="nulová",J1047,0)</f>
        <v>0</v>
      </c>
      <c r="BJ1047" s="17" t="s">
        <v>87</v>
      </c>
      <c r="BK1047" s="197">
        <f>ROUND(I1047*H1047,2)</f>
        <v>0</v>
      </c>
      <c r="BL1047" s="17" t="s">
        <v>289</v>
      </c>
      <c r="BM1047" s="196" t="s">
        <v>894</v>
      </c>
    </row>
    <row r="1048" spans="1:65" s="13" customFormat="1">
      <c r="B1048" s="198"/>
      <c r="C1048" s="199"/>
      <c r="D1048" s="200" t="s">
        <v>154</v>
      </c>
      <c r="E1048" s="201" t="s">
        <v>1</v>
      </c>
      <c r="F1048" s="202" t="s">
        <v>895</v>
      </c>
      <c r="G1048" s="199"/>
      <c r="H1048" s="203">
        <v>1.6</v>
      </c>
      <c r="I1048" s="204"/>
      <c r="J1048" s="199"/>
      <c r="K1048" s="199"/>
      <c r="L1048" s="205"/>
      <c r="M1048" s="206"/>
      <c r="N1048" s="207"/>
      <c r="O1048" s="207"/>
      <c r="P1048" s="207"/>
      <c r="Q1048" s="207"/>
      <c r="R1048" s="207"/>
      <c r="S1048" s="207"/>
      <c r="T1048" s="208"/>
      <c r="AT1048" s="209" t="s">
        <v>154</v>
      </c>
      <c r="AU1048" s="209" t="s">
        <v>89</v>
      </c>
      <c r="AV1048" s="13" t="s">
        <v>89</v>
      </c>
      <c r="AW1048" s="13" t="s">
        <v>35</v>
      </c>
      <c r="AX1048" s="13" t="s">
        <v>79</v>
      </c>
      <c r="AY1048" s="209" t="s">
        <v>145</v>
      </c>
    </row>
    <row r="1049" spans="1:65" s="14" customFormat="1">
      <c r="B1049" s="210"/>
      <c r="C1049" s="211"/>
      <c r="D1049" s="200" t="s">
        <v>154</v>
      </c>
      <c r="E1049" s="212" t="s">
        <v>1</v>
      </c>
      <c r="F1049" s="213" t="s">
        <v>156</v>
      </c>
      <c r="G1049" s="211"/>
      <c r="H1049" s="214">
        <v>1.6</v>
      </c>
      <c r="I1049" s="215"/>
      <c r="J1049" s="211"/>
      <c r="K1049" s="211"/>
      <c r="L1049" s="216"/>
      <c r="M1049" s="217"/>
      <c r="N1049" s="218"/>
      <c r="O1049" s="218"/>
      <c r="P1049" s="218"/>
      <c r="Q1049" s="218"/>
      <c r="R1049" s="218"/>
      <c r="S1049" s="218"/>
      <c r="T1049" s="219"/>
      <c r="AT1049" s="220" t="s">
        <v>154</v>
      </c>
      <c r="AU1049" s="220" t="s">
        <v>89</v>
      </c>
      <c r="AV1049" s="14" t="s">
        <v>152</v>
      </c>
      <c r="AW1049" s="14" t="s">
        <v>35</v>
      </c>
      <c r="AX1049" s="14" t="s">
        <v>87</v>
      </c>
      <c r="AY1049" s="220" t="s">
        <v>145</v>
      </c>
    </row>
    <row r="1050" spans="1:65" s="2" customFormat="1" ht="37.9" customHeight="1">
      <c r="A1050" s="33"/>
      <c r="B1050" s="34"/>
      <c r="C1050" s="185" t="s">
        <v>896</v>
      </c>
      <c r="D1050" s="185" t="s">
        <v>147</v>
      </c>
      <c r="E1050" s="186" t="s">
        <v>897</v>
      </c>
      <c r="F1050" s="187" t="s">
        <v>898</v>
      </c>
      <c r="G1050" s="188" t="s">
        <v>490</v>
      </c>
      <c r="H1050" s="189">
        <v>3</v>
      </c>
      <c r="I1050" s="190"/>
      <c r="J1050" s="191">
        <f>ROUND(I1050*H1050,2)</f>
        <v>0</v>
      </c>
      <c r="K1050" s="187" t="s">
        <v>151</v>
      </c>
      <c r="L1050" s="38"/>
      <c r="M1050" s="192" t="s">
        <v>1</v>
      </c>
      <c r="N1050" s="193" t="s">
        <v>44</v>
      </c>
      <c r="O1050" s="70"/>
      <c r="P1050" s="194">
        <f>O1050*H1050</f>
        <v>0</v>
      </c>
      <c r="Q1050" s="194">
        <v>4.1199999999999999E-5</v>
      </c>
      <c r="R1050" s="194">
        <f>Q1050*H1050</f>
        <v>1.236E-4</v>
      </c>
      <c r="S1050" s="194">
        <v>0</v>
      </c>
      <c r="T1050" s="195">
        <f>S1050*H1050</f>
        <v>0</v>
      </c>
      <c r="U1050" s="33"/>
      <c r="V1050" s="33"/>
      <c r="W1050" s="33"/>
      <c r="X1050" s="33"/>
      <c r="Y1050" s="33"/>
      <c r="Z1050" s="33"/>
      <c r="AA1050" s="33"/>
      <c r="AB1050" s="33"/>
      <c r="AC1050" s="33"/>
      <c r="AD1050" s="33"/>
      <c r="AE1050" s="33"/>
      <c r="AR1050" s="196" t="s">
        <v>289</v>
      </c>
      <c r="AT1050" s="196" t="s">
        <v>147</v>
      </c>
      <c r="AU1050" s="196" t="s">
        <v>89</v>
      </c>
      <c r="AY1050" s="17" t="s">
        <v>145</v>
      </c>
      <c r="BE1050" s="197">
        <f>IF(N1050="základní",J1050,0)</f>
        <v>0</v>
      </c>
      <c r="BF1050" s="197">
        <f>IF(N1050="snížená",J1050,0)</f>
        <v>0</v>
      </c>
      <c r="BG1050" s="197">
        <f>IF(N1050="zákl. přenesená",J1050,0)</f>
        <v>0</v>
      </c>
      <c r="BH1050" s="197">
        <f>IF(N1050="sníž. přenesená",J1050,0)</f>
        <v>0</v>
      </c>
      <c r="BI1050" s="197">
        <f>IF(N1050="nulová",J1050,0)</f>
        <v>0</v>
      </c>
      <c r="BJ1050" s="17" t="s">
        <v>87</v>
      </c>
      <c r="BK1050" s="197">
        <f>ROUND(I1050*H1050,2)</f>
        <v>0</v>
      </c>
      <c r="BL1050" s="17" t="s">
        <v>289</v>
      </c>
      <c r="BM1050" s="196" t="s">
        <v>899</v>
      </c>
    </row>
    <row r="1051" spans="1:65" s="13" customFormat="1">
      <c r="B1051" s="198"/>
      <c r="C1051" s="199"/>
      <c r="D1051" s="200" t="s">
        <v>154</v>
      </c>
      <c r="E1051" s="201" t="s">
        <v>1</v>
      </c>
      <c r="F1051" s="202" t="s">
        <v>900</v>
      </c>
      <c r="G1051" s="199"/>
      <c r="H1051" s="203">
        <v>1</v>
      </c>
      <c r="I1051" s="204"/>
      <c r="J1051" s="199"/>
      <c r="K1051" s="199"/>
      <c r="L1051" s="205"/>
      <c r="M1051" s="206"/>
      <c r="N1051" s="207"/>
      <c r="O1051" s="207"/>
      <c r="P1051" s="207"/>
      <c r="Q1051" s="207"/>
      <c r="R1051" s="207"/>
      <c r="S1051" s="207"/>
      <c r="T1051" s="208"/>
      <c r="AT1051" s="209" t="s">
        <v>154</v>
      </c>
      <c r="AU1051" s="209" t="s">
        <v>89</v>
      </c>
      <c r="AV1051" s="13" t="s">
        <v>89</v>
      </c>
      <c r="AW1051" s="13" t="s">
        <v>35</v>
      </c>
      <c r="AX1051" s="13" t="s">
        <v>79</v>
      </c>
      <c r="AY1051" s="209" t="s">
        <v>145</v>
      </c>
    </row>
    <row r="1052" spans="1:65" s="13" customFormat="1">
      <c r="B1052" s="198"/>
      <c r="C1052" s="199"/>
      <c r="D1052" s="200" t="s">
        <v>154</v>
      </c>
      <c r="E1052" s="201" t="s">
        <v>1</v>
      </c>
      <c r="F1052" s="202" t="s">
        <v>901</v>
      </c>
      <c r="G1052" s="199"/>
      <c r="H1052" s="203">
        <v>2</v>
      </c>
      <c r="I1052" s="204"/>
      <c r="J1052" s="199"/>
      <c r="K1052" s="199"/>
      <c r="L1052" s="205"/>
      <c r="M1052" s="206"/>
      <c r="N1052" s="207"/>
      <c r="O1052" s="207"/>
      <c r="P1052" s="207"/>
      <c r="Q1052" s="207"/>
      <c r="R1052" s="207"/>
      <c r="S1052" s="207"/>
      <c r="T1052" s="208"/>
      <c r="AT1052" s="209" t="s">
        <v>154</v>
      </c>
      <c r="AU1052" s="209" t="s">
        <v>89</v>
      </c>
      <c r="AV1052" s="13" t="s">
        <v>89</v>
      </c>
      <c r="AW1052" s="13" t="s">
        <v>35</v>
      </c>
      <c r="AX1052" s="13" t="s">
        <v>79</v>
      </c>
      <c r="AY1052" s="209" t="s">
        <v>145</v>
      </c>
    </row>
    <row r="1053" spans="1:65" s="14" customFormat="1">
      <c r="B1053" s="210"/>
      <c r="C1053" s="211"/>
      <c r="D1053" s="200" t="s">
        <v>154</v>
      </c>
      <c r="E1053" s="212" t="s">
        <v>1</v>
      </c>
      <c r="F1053" s="213" t="s">
        <v>156</v>
      </c>
      <c r="G1053" s="211"/>
      <c r="H1053" s="214">
        <v>3</v>
      </c>
      <c r="I1053" s="215"/>
      <c r="J1053" s="211"/>
      <c r="K1053" s="211"/>
      <c r="L1053" s="216"/>
      <c r="M1053" s="217"/>
      <c r="N1053" s="218"/>
      <c r="O1053" s="218"/>
      <c r="P1053" s="218"/>
      <c r="Q1053" s="218"/>
      <c r="R1053" s="218"/>
      <c r="S1053" s="218"/>
      <c r="T1053" s="219"/>
      <c r="AT1053" s="220" t="s">
        <v>154</v>
      </c>
      <c r="AU1053" s="220" t="s">
        <v>89</v>
      </c>
      <c r="AV1053" s="14" t="s">
        <v>152</v>
      </c>
      <c r="AW1053" s="14" t="s">
        <v>35</v>
      </c>
      <c r="AX1053" s="14" t="s">
        <v>87</v>
      </c>
      <c r="AY1053" s="220" t="s">
        <v>145</v>
      </c>
    </row>
    <row r="1054" spans="1:65" s="2" customFormat="1" ht="16.5" customHeight="1">
      <c r="A1054" s="33"/>
      <c r="B1054" s="34"/>
      <c r="C1054" s="231" t="s">
        <v>902</v>
      </c>
      <c r="D1054" s="231" t="s">
        <v>290</v>
      </c>
      <c r="E1054" s="232" t="s">
        <v>903</v>
      </c>
      <c r="F1054" s="233" t="s">
        <v>904</v>
      </c>
      <c r="G1054" s="234" t="s">
        <v>490</v>
      </c>
      <c r="H1054" s="235">
        <v>1</v>
      </c>
      <c r="I1054" s="236"/>
      <c r="J1054" s="237">
        <f>ROUND(I1054*H1054,2)</f>
        <v>0</v>
      </c>
      <c r="K1054" s="233" t="s">
        <v>1</v>
      </c>
      <c r="L1054" s="238"/>
      <c r="M1054" s="239" t="s">
        <v>1</v>
      </c>
      <c r="N1054" s="240" t="s">
        <v>44</v>
      </c>
      <c r="O1054" s="70"/>
      <c r="P1054" s="194">
        <f>O1054*H1054</f>
        <v>0</v>
      </c>
      <c r="Q1054" s="194">
        <v>0.04</v>
      </c>
      <c r="R1054" s="194">
        <f>Q1054*H1054</f>
        <v>0.04</v>
      </c>
      <c r="S1054" s="194">
        <v>0</v>
      </c>
      <c r="T1054" s="195">
        <f>S1054*H1054</f>
        <v>0</v>
      </c>
      <c r="U1054" s="33"/>
      <c r="V1054" s="33"/>
      <c r="W1054" s="33"/>
      <c r="X1054" s="33"/>
      <c r="Y1054" s="33"/>
      <c r="Z1054" s="33"/>
      <c r="AA1054" s="33"/>
      <c r="AB1054" s="33"/>
      <c r="AC1054" s="33"/>
      <c r="AD1054" s="33"/>
      <c r="AE1054" s="33"/>
      <c r="AR1054" s="196" t="s">
        <v>424</v>
      </c>
      <c r="AT1054" s="196" t="s">
        <v>290</v>
      </c>
      <c r="AU1054" s="196" t="s">
        <v>89</v>
      </c>
      <c r="AY1054" s="17" t="s">
        <v>145</v>
      </c>
      <c r="BE1054" s="197">
        <f>IF(N1054="základní",J1054,0)</f>
        <v>0</v>
      </c>
      <c r="BF1054" s="197">
        <f>IF(N1054="snížená",J1054,0)</f>
        <v>0</v>
      </c>
      <c r="BG1054" s="197">
        <f>IF(N1054="zákl. přenesená",J1054,0)</f>
        <v>0</v>
      </c>
      <c r="BH1054" s="197">
        <f>IF(N1054="sníž. přenesená",J1054,0)</f>
        <v>0</v>
      </c>
      <c r="BI1054" s="197">
        <f>IF(N1054="nulová",J1054,0)</f>
        <v>0</v>
      </c>
      <c r="BJ1054" s="17" t="s">
        <v>87</v>
      </c>
      <c r="BK1054" s="197">
        <f>ROUND(I1054*H1054,2)</f>
        <v>0</v>
      </c>
      <c r="BL1054" s="17" t="s">
        <v>289</v>
      </c>
      <c r="BM1054" s="196" t="s">
        <v>905</v>
      </c>
    </row>
    <row r="1055" spans="1:65" s="2" customFormat="1" ht="16.5" customHeight="1">
      <c r="A1055" s="33"/>
      <c r="B1055" s="34"/>
      <c r="C1055" s="231" t="s">
        <v>906</v>
      </c>
      <c r="D1055" s="231" t="s">
        <v>290</v>
      </c>
      <c r="E1055" s="232" t="s">
        <v>907</v>
      </c>
      <c r="F1055" s="233" t="s">
        <v>908</v>
      </c>
      <c r="G1055" s="234" t="s">
        <v>490</v>
      </c>
      <c r="H1055" s="235">
        <v>2</v>
      </c>
      <c r="I1055" s="236"/>
      <c r="J1055" s="237">
        <f>ROUND(I1055*H1055,2)</f>
        <v>0</v>
      </c>
      <c r="K1055" s="233" t="s">
        <v>1</v>
      </c>
      <c r="L1055" s="238"/>
      <c r="M1055" s="239" t="s">
        <v>1</v>
      </c>
      <c r="N1055" s="240" t="s">
        <v>44</v>
      </c>
      <c r="O1055" s="70"/>
      <c r="P1055" s="194">
        <f>O1055*H1055</f>
        <v>0</v>
      </c>
      <c r="Q1055" s="194">
        <v>0.04</v>
      </c>
      <c r="R1055" s="194">
        <f>Q1055*H1055</f>
        <v>0.08</v>
      </c>
      <c r="S1055" s="194">
        <v>0</v>
      </c>
      <c r="T1055" s="195">
        <f>S1055*H1055</f>
        <v>0</v>
      </c>
      <c r="U1055" s="33"/>
      <c r="V1055" s="33"/>
      <c r="W1055" s="33"/>
      <c r="X1055" s="33"/>
      <c r="Y1055" s="33"/>
      <c r="Z1055" s="33"/>
      <c r="AA1055" s="33"/>
      <c r="AB1055" s="33"/>
      <c r="AC1055" s="33"/>
      <c r="AD1055" s="33"/>
      <c r="AE1055" s="33"/>
      <c r="AR1055" s="196" t="s">
        <v>424</v>
      </c>
      <c r="AT1055" s="196" t="s">
        <v>290</v>
      </c>
      <c r="AU1055" s="196" t="s">
        <v>89</v>
      </c>
      <c r="AY1055" s="17" t="s">
        <v>145</v>
      </c>
      <c r="BE1055" s="197">
        <f>IF(N1055="základní",J1055,0)</f>
        <v>0</v>
      </c>
      <c r="BF1055" s="197">
        <f>IF(N1055="snížená",J1055,0)</f>
        <v>0</v>
      </c>
      <c r="BG1055" s="197">
        <f>IF(N1055="zákl. přenesená",J1055,0)</f>
        <v>0</v>
      </c>
      <c r="BH1055" s="197">
        <f>IF(N1055="sníž. přenesená",J1055,0)</f>
        <v>0</v>
      </c>
      <c r="BI1055" s="197">
        <f>IF(N1055="nulová",J1055,0)</f>
        <v>0</v>
      </c>
      <c r="BJ1055" s="17" t="s">
        <v>87</v>
      </c>
      <c r="BK1055" s="197">
        <f>ROUND(I1055*H1055,2)</f>
        <v>0</v>
      </c>
      <c r="BL1055" s="17" t="s">
        <v>289</v>
      </c>
      <c r="BM1055" s="196" t="s">
        <v>909</v>
      </c>
    </row>
    <row r="1056" spans="1:65" s="2" customFormat="1" ht="16.5" customHeight="1">
      <c r="A1056" s="33"/>
      <c r="B1056" s="34"/>
      <c r="C1056" s="185" t="s">
        <v>910</v>
      </c>
      <c r="D1056" s="185" t="s">
        <v>147</v>
      </c>
      <c r="E1056" s="186" t="s">
        <v>911</v>
      </c>
      <c r="F1056" s="187" t="s">
        <v>912</v>
      </c>
      <c r="G1056" s="188" t="s">
        <v>490</v>
      </c>
      <c r="H1056" s="189">
        <v>1</v>
      </c>
      <c r="I1056" s="190"/>
      <c r="J1056" s="191">
        <f>ROUND(I1056*H1056,2)</f>
        <v>0</v>
      </c>
      <c r="K1056" s="187" t="s">
        <v>1</v>
      </c>
      <c r="L1056" s="38"/>
      <c r="M1056" s="192" t="s">
        <v>1</v>
      </c>
      <c r="N1056" s="193" t="s">
        <v>44</v>
      </c>
      <c r="O1056" s="70"/>
      <c r="P1056" s="194">
        <f>O1056*H1056</f>
        <v>0</v>
      </c>
      <c r="Q1056" s="194">
        <v>6.0000000000000002E-5</v>
      </c>
      <c r="R1056" s="194">
        <f>Q1056*H1056</f>
        <v>6.0000000000000002E-5</v>
      </c>
      <c r="S1056" s="194">
        <v>0</v>
      </c>
      <c r="T1056" s="195">
        <f>S1056*H1056</f>
        <v>0</v>
      </c>
      <c r="U1056" s="33"/>
      <c r="V1056" s="33"/>
      <c r="W1056" s="33"/>
      <c r="X1056" s="33"/>
      <c r="Y1056" s="33"/>
      <c r="Z1056" s="33"/>
      <c r="AA1056" s="33"/>
      <c r="AB1056" s="33"/>
      <c r="AC1056" s="33"/>
      <c r="AD1056" s="33"/>
      <c r="AE1056" s="33"/>
      <c r="AR1056" s="196" t="s">
        <v>289</v>
      </c>
      <c r="AT1056" s="196" t="s">
        <v>147</v>
      </c>
      <c r="AU1056" s="196" t="s">
        <v>89</v>
      </c>
      <c r="AY1056" s="17" t="s">
        <v>145</v>
      </c>
      <c r="BE1056" s="197">
        <f>IF(N1056="základní",J1056,0)</f>
        <v>0</v>
      </c>
      <c r="BF1056" s="197">
        <f>IF(N1056="snížená",J1056,0)</f>
        <v>0</v>
      </c>
      <c r="BG1056" s="197">
        <f>IF(N1056="zákl. přenesená",J1056,0)</f>
        <v>0</v>
      </c>
      <c r="BH1056" s="197">
        <f>IF(N1056="sníž. přenesená",J1056,0)</f>
        <v>0</v>
      </c>
      <c r="BI1056" s="197">
        <f>IF(N1056="nulová",J1056,0)</f>
        <v>0</v>
      </c>
      <c r="BJ1056" s="17" t="s">
        <v>87</v>
      </c>
      <c r="BK1056" s="197">
        <f>ROUND(I1056*H1056,2)</f>
        <v>0</v>
      </c>
      <c r="BL1056" s="17" t="s">
        <v>289</v>
      </c>
      <c r="BM1056" s="196" t="s">
        <v>913</v>
      </c>
    </row>
    <row r="1057" spans="1:65" s="2" customFormat="1" ht="24.2" customHeight="1">
      <c r="A1057" s="33"/>
      <c r="B1057" s="34"/>
      <c r="C1057" s="185" t="s">
        <v>914</v>
      </c>
      <c r="D1057" s="185" t="s">
        <v>147</v>
      </c>
      <c r="E1057" s="186" t="s">
        <v>915</v>
      </c>
      <c r="F1057" s="187" t="s">
        <v>916</v>
      </c>
      <c r="G1057" s="188" t="s">
        <v>917</v>
      </c>
      <c r="H1057" s="189">
        <v>20</v>
      </c>
      <c r="I1057" s="190"/>
      <c r="J1057" s="191">
        <f>ROUND(I1057*H1057,2)</f>
        <v>0</v>
      </c>
      <c r="K1057" s="187" t="s">
        <v>151</v>
      </c>
      <c r="L1057" s="38"/>
      <c r="M1057" s="192" t="s">
        <v>1</v>
      </c>
      <c r="N1057" s="193" t="s">
        <v>44</v>
      </c>
      <c r="O1057" s="70"/>
      <c r="P1057" s="194">
        <f>O1057*H1057</f>
        <v>0</v>
      </c>
      <c r="Q1057" s="194">
        <v>7.1749999999999996E-5</v>
      </c>
      <c r="R1057" s="194">
        <f>Q1057*H1057</f>
        <v>1.4349999999999999E-3</v>
      </c>
      <c r="S1057" s="194">
        <v>0</v>
      </c>
      <c r="T1057" s="195">
        <f>S1057*H1057</f>
        <v>0</v>
      </c>
      <c r="U1057" s="33"/>
      <c r="V1057" s="33"/>
      <c r="W1057" s="33"/>
      <c r="X1057" s="33"/>
      <c r="Y1057" s="33"/>
      <c r="Z1057" s="33"/>
      <c r="AA1057" s="33"/>
      <c r="AB1057" s="33"/>
      <c r="AC1057" s="33"/>
      <c r="AD1057" s="33"/>
      <c r="AE1057" s="33"/>
      <c r="AR1057" s="196" t="s">
        <v>289</v>
      </c>
      <c r="AT1057" s="196" t="s">
        <v>147</v>
      </c>
      <c r="AU1057" s="196" t="s">
        <v>89</v>
      </c>
      <c r="AY1057" s="17" t="s">
        <v>145</v>
      </c>
      <c r="BE1057" s="197">
        <f>IF(N1057="základní",J1057,0)</f>
        <v>0</v>
      </c>
      <c r="BF1057" s="197">
        <f>IF(N1057="snížená",J1057,0)</f>
        <v>0</v>
      </c>
      <c r="BG1057" s="197">
        <f>IF(N1057="zákl. přenesená",J1057,0)</f>
        <v>0</v>
      </c>
      <c r="BH1057" s="197">
        <f>IF(N1057="sníž. přenesená",J1057,0)</f>
        <v>0</v>
      </c>
      <c r="BI1057" s="197">
        <f>IF(N1057="nulová",J1057,0)</f>
        <v>0</v>
      </c>
      <c r="BJ1057" s="17" t="s">
        <v>87</v>
      </c>
      <c r="BK1057" s="197">
        <f>ROUND(I1057*H1057,2)</f>
        <v>0</v>
      </c>
      <c r="BL1057" s="17" t="s">
        <v>289</v>
      </c>
      <c r="BM1057" s="196" t="s">
        <v>918</v>
      </c>
    </row>
    <row r="1058" spans="1:65" s="15" customFormat="1">
      <c r="B1058" s="221"/>
      <c r="C1058" s="222"/>
      <c r="D1058" s="200" t="s">
        <v>154</v>
      </c>
      <c r="E1058" s="223" t="s">
        <v>1</v>
      </c>
      <c r="F1058" s="224" t="s">
        <v>919</v>
      </c>
      <c r="G1058" s="222"/>
      <c r="H1058" s="223" t="s">
        <v>1</v>
      </c>
      <c r="I1058" s="225"/>
      <c r="J1058" s="222"/>
      <c r="K1058" s="222"/>
      <c r="L1058" s="226"/>
      <c r="M1058" s="227"/>
      <c r="N1058" s="228"/>
      <c r="O1058" s="228"/>
      <c r="P1058" s="228"/>
      <c r="Q1058" s="228"/>
      <c r="R1058" s="228"/>
      <c r="S1058" s="228"/>
      <c r="T1058" s="229"/>
      <c r="AT1058" s="230" t="s">
        <v>154</v>
      </c>
      <c r="AU1058" s="230" t="s">
        <v>89</v>
      </c>
      <c r="AV1058" s="15" t="s">
        <v>87</v>
      </c>
      <c r="AW1058" s="15" t="s">
        <v>35</v>
      </c>
      <c r="AX1058" s="15" t="s">
        <v>79</v>
      </c>
      <c r="AY1058" s="230" t="s">
        <v>145</v>
      </c>
    </row>
    <row r="1059" spans="1:65" s="13" customFormat="1">
      <c r="B1059" s="198"/>
      <c r="C1059" s="199"/>
      <c r="D1059" s="200" t="s">
        <v>154</v>
      </c>
      <c r="E1059" s="201" t="s">
        <v>1</v>
      </c>
      <c r="F1059" s="202" t="s">
        <v>657</v>
      </c>
      <c r="G1059" s="199"/>
      <c r="H1059" s="203">
        <v>20</v>
      </c>
      <c r="I1059" s="204"/>
      <c r="J1059" s="199"/>
      <c r="K1059" s="199"/>
      <c r="L1059" s="205"/>
      <c r="M1059" s="206"/>
      <c r="N1059" s="207"/>
      <c r="O1059" s="207"/>
      <c r="P1059" s="207"/>
      <c r="Q1059" s="207"/>
      <c r="R1059" s="207"/>
      <c r="S1059" s="207"/>
      <c r="T1059" s="208"/>
      <c r="AT1059" s="209" t="s">
        <v>154</v>
      </c>
      <c r="AU1059" s="209" t="s">
        <v>89</v>
      </c>
      <c r="AV1059" s="13" t="s">
        <v>89</v>
      </c>
      <c r="AW1059" s="13" t="s">
        <v>35</v>
      </c>
      <c r="AX1059" s="13" t="s">
        <v>79</v>
      </c>
      <c r="AY1059" s="209" t="s">
        <v>145</v>
      </c>
    </row>
    <row r="1060" spans="1:65" s="14" customFormat="1">
      <c r="B1060" s="210"/>
      <c r="C1060" s="211"/>
      <c r="D1060" s="200" t="s">
        <v>154</v>
      </c>
      <c r="E1060" s="212" t="s">
        <v>1</v>
      </c>
      <c r="F1060" s="213" t="s">
        <v>156</v>
      </c>
      <c r="G1060" s="211"/>
      <c r="H1060" s="214">
        <v>20</v>
      </c>
      <c r="I1060" s="215"/>
      <c r="J1060" s="211"/>
      <c r="K1060" s="211"/>
      <c r="L1060" s="216"/>
      <c r="M1060" s="217"/>
      <c r="N1060" s="218"/>
      <c r="O1060" s="218"/>
      <c r="P1060" s="218"/>
      <c r="Q1060" s="218"/>
      <c r="R1060" s="218"/>
      <c r="S1060" s="218"/>
      <c r="T1060" s="219"/>
      <c r="AT1060" s="220" t="s">
        <v>154</v>
      </c>
      <c r="AU1060" s="220" t="s">
        <v>89</v>
      </c>
      <c r="AV1060" s="14" t="s">
        <v>152</v>
      </c>
      <c r="AW1060" s="14" t="s">
        <v>35</v>
      </c>
      <c r="AX1060" s="14" t="s">
        <v>87</v>
      </c>
      <c r="AY1060" s="220" t="s">
        <v>145</v>
      </c>
    </row>
    <row r="1061" spans="1:65" s="2" customFormat="1" ht="24.2" customHeight="1">
      <c r="A1061" s="33"/>
      <c r="B1061" s="34"/>
      <c r="C1061" s="231" t="s">
        <v>920</v>
      </c>
      <c r="D1061" s="231" t="s">
        <v>290</v>
      </c>
      <c r="E1061" s="232" t="s">
        <v>921</v>
      </c>
      <c r="F1061" s="233" t="s">
        <v>922</v>
      </c>
      <c r="G1061" s="234" t="s">
        <v>562</v>
      </c>
      <c r="H1061" s="235">
        <v>0.02</v>
      </c>
      <c r="I1061" s="236"/>
      <c r="J1061" s="237">
        <f>ROUND(I1061*H1061,2)</f>
        <v>0</v>
      </c>
      <c r="K1061" s="233" t="s">
        <v>151</v>
      </c>
      <c r="L1061" s="238"/>
      <c r="M1061" s="239" t="s">
        <v>1</v>
      </c>
      <c r="N1061" s="240" t="s">
        <v>44</v>
      </c>
      <c r="O1061" s="70"/>
      <c r="P1061" s="194">
        <f>O1061*H1061</f>
        <v>0</v>
      </c>
      <c r="Q1061" s="194">
        <v>1</v>
      </c>
      <c r="R1061" s="194">
        <f>Q1061*H1061</f>
        <v>0.02</v>
      </c>
      <c r="S1061" s="194">
        <v>0</v>
      </c>
      <c r="T1061" s="195">
        <f>S1061*H1061</f>
        <v>0</v>
      </c>
      <c r="U1061" s="33"/>
      <c r="V1061" s="33"/>
      <c r="W1061" s="33"/>
      <c r="X1061" s="33"/>
      <c r="Y1061" s="33"/>
      <c r="Z1061" s="33"/>
      <c r="AA1061" s="33"/>
      <c r="AB1061" s="33"/>
      <c r="AC1061" s="33"/>
      <c r="AD1061" s="33"/>
      <c r="AE1061" s="33"/>
      <c r="AR1061" s="196" t="s">
        <v>424</v>
      </c>
      <c r="AT1061" s="196" t="s">
        <v>290</v>
      </c>
      <c r="AU1061" s="196" t="s">
        <v>89</v>
      </c>
      <c r="AY1061" s="17" t="s">
        <v>145</v>
      </c>
      <c r="BE1061" s="197">
        <f>IF(N1061="základní",J1061,0)</f>
        <v>0</v>
      </c>
      <c r="BF1061" s="197">
        <f>IF(N1061="snížená",J1061,0)</f>
        <v>0</v>
      </c>
      <c r="BG1061" s="197">
        <f>IF(N1061="zákl. přenesená",J1061,0)</f>
        <v>0</v>
      </c>
      <c r="BH1061" s="197">
        <f>IF(N1061="sníž. přenesená",J1061,0)</f>
        <v>0</v>
      </c>
      <c r="BI1061" s="197">
        <f>IF(N1061="nulová",J1061,0)</f>
        <v>0</v>
      </c>
      <c r="BJ1061" s="17" t="s">
        <v>87</v>
      </c>
      <c r="BK1061" s="197">
        <f>ROUND(I1061*H1061,2)</f>
        <v>0</v>
      </c>
      <c r="BL1061" s="17" t="s">
        <v>289</v>
      </c>
      <c r="BM1061" s="196" t="s">
        <v>923</v>
      </c>
    </row>
    <row r="1062" spans="1:65" s="2" customFormat="1" ht="19.5">
      <c r="A1062" s="33"/>
      <c r="B1062" s="34"/>
      <c r="C1062" s="35"/>
      <c r="D1062" s="200" t="s">
        <v>854</v>
      </c>
      <c r="E1062" s="35"/>
      <c r="F1062" s="241" t="s">
        <v>924</v>
      </c>
      <c r="G1062" s="35"/>
      <c r="H1062" s="35"/>
      <c r="I1062" s="242"/>
      <c r="J1062" s="35"/>
      <c r="K1062" s="35"/>
      <c r="L1062" s="38"/>
      <c r="M1062" s="243"/>
      <c r="N1062" s="244"/>
      <c r="O1062" s="70"/>
      <c r="P1062" s="70"/>
      <c r="Q1062" s="70"/>
      <c r="R1062" s="70"/>
      <c r="S1062" s="70"/>
      <c r="T1062" s="71"/>
      <c r="U1062" s="33"/>
      <c r="V1062" s="33"/>
      <c r="W1062" s="33"/>
      <c r="X1062" s="33"/>
      <c r="Y1062" s="33"/>
      <c r="Z1062" s="33"/>
      <c r="AA1062" s="33"/>
      <c r="AB1062" s="33"/>
      <c r="AC1062" s="33"/>
      <c r="AD1062" s="33"/>
      <c r="AE1062" s="33"/>
      <c r="AT1062" s="17" t="s">
        <v>854</v>
      </c>
      <c r="AU1062" s="17" t="s">
        <v>89</v>
      </c>
    </row>
    <row r="1063" spans="1:65" s="13" customFormat="1">
      <c r="B1063" s="198"/>
      <c r="C1063" s="199"/>
      <c r="D1063" s="200" t="s">
        <v>154</v>
      </c>
      <c r="E1063" s="201" t="s">
        <v>1</v>
      </c>
      <c r="F1063" s="202" t="s">
        <v>925</v>
      </c>
      <c r="G1063" s="199"/>
      <c r="H1063" s="203">
        <v>0.02</v>
      </c>
      <c r="I1063" s="204"/>
      <c r="J1063" s="199"/>
      <c r="K1063" s="199"/>
      <c r="L1063" s="205"/>
      <c r="M1063" s="206"/>
      <c r="N1063" s="207"/>
      <c r="O1063" s="207"/>
      <c r="P1063" s="207"/>
      <c r="Q1063" s="207"/>
      <c r="R1063" s="207"/>
      <c r="S1063" s="207"/>
      <c r="T1063" s="208"/>
      <c r="AT1063" s="209" t="s">
        <v>154</v>
      </c>
      <c r="AU1063" s="209" t="s">
        <v>89</v>
      </c>
      <c r="AV1063" s="13" t="s">
        <v>89</v>
      </c>
      <c r="AW1063" s="13" t="s">
        <v>35</v>
      </c>
      <c r="AX1063" s="13" t="s">
        <v>79</v>
      </c>
      <c r="AY1063" s="209" t="s">
        <v>145</v>
      </c>
    </row>
    <row r="1064" spans="1:65" s="14" customFormat="1">
      <c r="B1064" s="210"/>
      <c r="C1064" s="211"/>
      <c r="D1064" s="200" t="s">
        <v>154</v>
      </c>
      <c r="E1064" s="212" t="s">
        <v>1</v>
      </c>
      <c r="F1064" s="213" t="s">
        <v>156</v>
      </c>
      <c r="G1064" s="211"/>
      <c r="H1064" s="214">
        <v>0.02</v>
      </c>
      <c r="I1064" s="215"/>
      <c r="J1064" s="211"/>
      <c r="K1064" s="211"/>
      <c r="L1064" s="216"/>
      <c r="M1064" s="217"/>
      <c r="N1064" s="218"/>
      <c r="O1064" s="218"/>
      <c r="P1064" s="218"/>
      <c r="Q1064" s="218"/>
      <c r="R1064" s="218"/>
      <c r="S1064" s="218"/>
      <c r="T1064" s="219"/>
      <c r="AT1064" s="220" t="s">
        <v>154</v>
      </c>
      <c r="AU1064" s="220" t="s">
        <v>89</v>
      </c>
      <c r="AV1064" s="14" t="s">
        <v>152</v>
      </c>
      <c r="AW1064" s="14" t="s">
        <v>35</v>
      </c>
      <c r="AX1064" s="14" t="s">
        <v>87</v>
      </c>
      <c r="AY1064" s="220" t="s">
        <v>145</v>
      </c>
    </row>
    <row r="1065" spans="1:65" s="2" customFormat="1" ht="24.2" customHeight="1">
      <c r="A1065" s="33"/>
      <c r="B1065" s="34"/>
      <c r="C1065" s="185" t="s">
        <v>926</v>
      </c>
      <c r="D1065" s="185" t="s">
        <v>147</v>
      </c>
      <c r="E1065" s="186" t="s">
        <v>927</v>
      </c>
      <c r="F1065" s="187" t="s">
        <v>928</v>
      </c>
      <c r="G1065" s="188" t="s">
        <v>917</v>
      </c>
      <c r="H1065" s="189">
        <v>32</v>
      </c>
      <c r="I1065" s="190"/>
      <c r="J1065" s="191">
        <f>ROUND(I1065*H1065,2)</f>
        <v>0</v>
      </c>
      <c r="K1065" s="187" t="s">
        <v>151</v>
      </c>
      <c r="L1065" s="38"/>
      <c r="M1065" s="192" t="s">
        <v>1</v>
      </c>
      <c r="N1065" s="193" t="s">
        <v>44</v>
      </c>
      <c r="O1065" s="70"/>
      <c r="P1065" s="194">
        <f>O1065*H1065</f>
        <v>0</v>
      </c>
      <c r="Q1065" s="194">
        <v>0</v>
      </c>
      <c r="R1065" s="194">
        <f>Q1065*H1065</f>
        <v>0</v>
      </c>
      <c r="S1065" s="194">
        <v>1E-3</v>
      </c>
      <c r="T1065" s="195">
        <f>S1065*H1065</f>
        <v>3.2000000000000001E-2</v>
      </c>
      <c r="U1065" s="33"/>
      <c r="V1065" s="33"/>
      <c r="W1065" s="33"/>
      <c r="X1065" s="33"/>
      <c r="Y1065" s="33"/>
      <c r="Z1065" s="33"/>
      <c r="AA1065" s="33"/>
      <c r="AB1065" s="33"/>
      <c r="AC1065" s="33"/>
      <c r="AD1065" s="33"/>
      <c r="AE1065" s="33"/>
      <c r="AR1065" s="196" t="s">
        <v>289</v>
      </c>
      <c r="AT1065" s="196" t="s">
        <v>147</v>
      </c>
      <c r="AU1065" s="196" t="s">
        <v>89</v>
      </c>
      <c r="AY1065" s="17" t="s">
        <v>145</v>
      </c>
      <c r="BE1065" s="197">
        <f>IF(N1065="základní",J1065,0)</f>
        <v>0</v>
      </c>
      <c r="BF1065" s="197">
        <f>IF(N1065="snížená",J1065,0)</f>
        <v>0</v>
      </c>
      <c r="BG1065" s="197">
        <f>IF(N1065="zákl. přenesená",J1065,0)</f>
        <v>0</v>
      </c>
      <c r="BH1065" s="197">
        <f>IF(N1065="sníž. přenesená",J1065,0)</f>
        <v>0</v>
      </c>
      <c r="BI1065" s="197">
        <f>IF(N1065="nulová",J1065,0)</f>
        <v>0</v>
      </c>
      <c r="BJ1065" s="17" t="s">
        <v>87</v>
      </c>
      <c r="BK1065" s="197">
        <f>ROUND(I1065*H1065,2)</f>
        <v>0</v>
      </c>
      <c r="BL1065" s="17" t="s">
        <v>289</v>
      </c>
      <c r="BM1065" s="196" t="s">
        <v>929</v>
      </c>
    </row>
    <row r="1066" spans="1:65" s="15" customFormat="1">
      <c r="B1066" s="221"/>
      <c r="C1066" s="222"/>
      <c r="D1066" s="200" t="s">
        <v>154</v>
      </c>
      <c r="E1066" s="223" t="s">
        <v>1</v>
      </c>
      <c r="F1066" s="224" t="s">
        <v>234</v>
      </c>
      <c r="G1066" s="222"/>
      <c r="H1066" s="223" t="s">
        <v>1</v>
      </c>
      <c r="I1066" s="225"/>
      <c r="J1066" s="222"/>
      <c r="K1066" s="222"/>
      <c r="L1066" s="226"/>
      <c r="M1066" s="227"/>
      <c r="N1066" s="228"/>
      <c r="O1066" s="228"/>
      <c r="P1066" s="228"/>
      <c r="Q1066" s="228"/>
      <c r="R1066" s="228"/>
      <c r="S1066" s="228"/>
      <c r="T1066" s="229"/>
      <c r="AT1066" s="230" t="s">
        <v>154</v>
      </c>
      <c r="AU1066" s="230" t="s">
        <v>89</v>
      </c>
      <c r="AV1066" s="15" t="s">
        <v>87</v>
      </c>
      <c r="AW1066" s="15" t="s">
        <v>35</v>
      </c>
      <c r="AX1066" s="15" t="s">
        <v>79</v>
      </c>
      <c r="AY1066" s="230" t="s">
        <v>145</v>
      </c>
    </row>
    <row r="1067" spans="1:65" s="15" customFormat="1">
      <c r="B1067" s="221"/>
      <c r="C1067" s="222"/>
      <c r="D1067" s="200" t="s">
        <v>154</v>
      </c>
      <c r="E1067" s="223" t="s">
        <v>1</v>
      </c>
      <c r="F1067" s="224" t="s">
        <v>930</v>
      </c>
      <c r="G1067" s="222"/>
      <c r="H1067" s="223" t="s">
        <v>1</v>
      </c>
      <c r="I1067" s="225"/>
      <c r="J1067" s="222"/>
      <c r="K1067" s="222"/>
      <c r="L1067" s="226"/>
      <c r="M1067" s="227"/>
      <c r="N1067" s="228"/>
      <c r="O1067" s="228"/>
      <c r="P1067" s="228"/>
      <c r="Q1067" s="228"/>
      <c r="R1067" s="228"/>
      <c r="S1067" s="228"/>
      <c r="T1067" s="229"/>
      <c r="AT1067" s="230" t="s">
        <v>154</v>
      </c>
      <c r="AU1067" s="230" t="s">
        <v>89</v>
      </c>
      <c r="AV1067" s="15" t="s">
        <v>87</v>
      </c>
      <c r="AW1067" s="15" t="s">
        <v>35</v>
      </c>
      <c r="AX1067" s="15" t="s">
        <v>79</v>
      </c>
      <c r="AY1067" s="230" t="s">
        <v>145</v>
      </c>
    </row>
    <row r="1068" spans="1:65" s="13" customFormat="1">
      <c r="B1068" s="198"/>
      <c r="C1068" s="199"/>
      <c r="D1068" s="200" t="s">
        <v>154</v>
      </c>
      <c r="E1068" s="201" t="s">
        <v>1</v>
      </c>
      <c r="F1068" s="202" t="s">
        <v>931</v>
      </c>
      <c r="G1068" s="199"/>
      <c r="H1068" s="203">
        <v>7</v>
      </c>
      <c r="I1068" s="204"/>
      <c r="J1068" s="199"/>
      <c r="K1068" s="199"/>
      <c r="L1068" s="205"/>
      <c r="M1068" s="206"/>
      <c r="N1068" s="207"/>
      <c r="O1068" s="207"/>
      <c r="P1068" s="207"/>
      <c r="Q1068" s="207"/>
      <c r="R1068" s="207"/>
      <c r="S1068" s="207"/>
      <c r="T1068" s="208"/>
      <c r="AT1068" s="209" t="s">
        <v>154</v>
      </c>
      <c r="AU1068" s="209" t="s">
        <v>89</v>
      </c>
      <c r="AV1068" s="13" t="s">
        <v>89</v>
      </c>
      <c r="AW1068" s="13" t="s">
        <v>35</v>
      </c>
      <c r="AX1068" s="13" t="s">
        <v>79</v>
      </c>
      <c r="AY1068" s="209" t="s">
        <v>145</v>
      </c>
    </row>
    <row r="1069" spans="1:65" s="15" customFormat="1">
      <c r="B1069" s="221"/>
      <c r="C1069" s="222"/>
      <c r="D1069" s="200" t="s">
        <v>154</v>
      </c>
      <c r="E1069" s="223" t="s">
        <v>1</v>
      </c>
      <c r="F1069" s="224" t="s">
        <v>225</v>
      </c>
      <c r="G1069" s="222"/>
      <c r="H1069" s="223" t="s">
        <v>1</v>
      </c>
      <c r="I1069" s="225"/>
      <c r="J1069" s="222"/>
      <c r="K1069" s="222"/>
      <c r="L1069" s="226"/>
      <c r="M1069" s="227"/>
      <c r="N1069" s="228"/>
      <c r="O1069" s="228"/>
      <c r="P1069" s="228"/>
      <c r="Q1069" s="228"/>
      <c r="R1069" s="228"/>
      <c r="S1069" s="228"/>
      <c r="T1069" s="229"/>
      <c r="AT1069" s="230" t="s">
        <v>154</v>
      </c>
      <c r="AU1069" s="230" t="s">
        <v>89</v>
      </c>
      <c r="AV1069" s="15" t="s">
        <v>87</v>
      </c>
      <c r="AW1069" s="15" t="s">
        <v>35</v>
      </c>
      <c r="AX1069" s="15" t="s">
        <v>79</v>
      </c>
      <c r="AY1069" s="230" t="s">
        <v>145</v>
      </c>
    </row>
    <row r="1070" spans="1:65" s="15" customFormat="1">
      <c r="B1070" s="221"/>
      <c r="C1070" s="222"/>
      <c r="D1070" s="200" t="s">
        <v>154</v>
      </c>
      <c r="E1070" s="223" t="s">
        <v>1</v>
      </c>
      <c r="F1070" s="224" t="s">
        <v>930</v>
      </c>
      <c r="G1070" s="222"/>
      <c r="H1070" s="223" t="s">
        <v>1</v>
      </c>
      <c r="I1070" s="225"/>
      <c r="J1070" s="222"/>
      <c r="K1070" s="222"/>
      <c r="L1070" s="226"/>
      <c r="M1070" s="227"/>
      <c r="N1070" s="228"/>
      <c r="O1070" s="228"/>
      <c r="P1070" s="228"/>
      <c r="Q1070" s="228"/>
      <c r="R1070" s="228"/>
      <c r="S1070" s="228"/>
      <c r="T1070" s="229"/>
      <c r="AT1070" s="230" t="s">
        <v>154</v>
      </c>
      <c r="AU1070" s="230" t="s">
        <v>89</v>
      </c>
      <c r="AV1070" s="15" t="s">
        <v>87</v>
      </c>
      <c r="AW1070" s="15" t="s">
        <v>35</v>
      </c>
      <c r="AX1070" s="15" t="s">
        <v>79</v>
      </c>
      <c r="AY1070" s="230" t="s">
        <v>145</v>
      </c>
    </row>
    <row r="1071" spans="1:65" s="13" customFormat="1">
      <c r="B1071" s="198"/>
      <c r="C1071" s="199"/>
      <c r="D1071" s="200" t="s">
        <v>154</v>
      </c>
      <c r="E1071" s="201" t="s">
        <v>1</v>
      </c>
      <c r="F1071" s="202" t="s">
        <v>380</v>
      </c>
      <c r="G1071" s="199"/>
      <c r="H1071" s="203">
        <v>25</v>
      </c>
      <c r="I1071" s="204"/>
      <c r="J1071" s="199"/>
      <c r="K1071" s="199"/>
      <c r="L1071" s="205"/>
      <c r="M1071" s="206"/>
      <c r="N1071" s="207"/>
      <c r="O1071" s="207"/>
      <c r="P1071" s="207"/>
      <c r="Q1071" s="207"/>
      <c r="R1071" s="207"/>
      <c r="S1071" s="207"/>
      <c r="T1071" s="208"/>
      <c r="AT1071" s="209" t="s">
        <v>154</v>
      </c>
      <c r="AU1071" s="209" t="s">
        <v>89</v>
      </c>
      <c r="AV1071" s="13" t="s">
        <v>89</v>
      </c>
      <c r="AW1071" s="13" t="s">
        <v>35</v>
      </c>
      <c r="AX1071" s="13" t="s">
        <v>79</v>
      </c>
      <c r="AY1071" s="209" t="s">
        <v>145</v>
      </c>
    </row>
    <row r="1072" spans="1:65" s="14" customFormat="1">
      <c r="B1072" s="210"/>
      <c r="C1072" s="211"/>
      <c r="D1072" s="200" t="s">
        <v>154</v>
      </c>
      <c r="E1072" s="212" t="s">
        <v>1</v>
      </c>
      <c r="F1072" s="213" t="s">
        <v>156</v>
      </c>
      <c r="G1072" s="211"/>
      <c r="H1072" s="214">
        <v>32</v>
      </c>
      <c r="I1072" s="215"/>
      <c r="J1072" s="211"/>
      <c r="K1072" s="211"/>
      <c r="L1072" s="216"/>
      <c r="M1072" s="217"/>
      <c r="N1072" s="218"/>
      <c r="O1072" s="218"/>
      <c r="P1072" s="218"/>
      <c r="Q1072" s="218"/>
      <c r="R1072" s="218"/>
      <c r="S1072" s="218"/>
      <c r="T1072" s="219"/>
      <c r="AT1072" s="220" t="s">
        <v>154</v>
      </c>
      <c r="AU1072" s="220" t="s">
        <v>89</v>
      </c>
      <c r="AV1072" s="14" t="s">
        <v>152</v>
      </c>
      <c r="AW1072" s="14" t="s">
        <v>35</v>
      </c>
      <c r="AX1072" s="14" t="s">
        <v>87</v>
      </c>
      <c r="AY1072" s="220" t="s">
        <v>145</v>
      </c>
    </row>
    <row r="1073" spans="1:65" s="2" customFormat="1" ht="33" customHeight="1">
      <c r="A1073" s="33"/>
      <c r="B1073" s="34"/>
      <c r="C1073" s="185" t="s">
        <v>932</v>
      </c>
      <c r="D1073" s="185" t="s">
        <v>147</v>
      </c>
      <c r="E1073" s="186" t="s">
        <v>933</v>
      </c>
      <c r="F1073" s="187" t="s">
        <v>934</v>
      </c>
      <c r="G1073" s="188" t="s">
        <v>917</v>
      </c>
      <c r="H1073" s="189">
        <v>200</v>
      </c>
      <c r="I1073" s="190"/>
      <c r="J1073" s="191">
        <f>ROUND(I1073*H1073,2)</f>
        <v>0</v>
      </c>
      <c r="K1073" s="187" t="s">
        <v>151</v>
      </c>
      <c r="L1073" s="38"/>
      <c r="M1073" s="192" t="s">
        <v>1</v>
      </c>
      <c r="N1073" s="193" t="s">
        <v>44</v>
      </c>
      <c r="O1073" s="70"/>
      <c r="P1073" s="194">
        <f>O1073*H1073</f>
        <v>0</v>
      </c>
      <c r="Q1073" s="194">
        <v>0</v>
      </c>
      <c r="R1073" s="194">
        <f>Q1073*H1073</f>
        <v>0</v>
      </c>
      <c r="S1073" s="194">
        <v>1E-3</v>
      </c>
      <c r="T1073" s="195">
        <f>S1073*H1073</f>
        <v>0.2</v>
      </c>
      <c r="U1073" s="33"/>
      <c r="V1073" s="33"/>
      <c r="W1073" s="33"/>
      <c r="X1073" s="33"/>
      <c r="Y1073" s="33"/>
      <c r="Z1073" s="33"/>
      <c r="AA1073" s="33"/>
      <c r="AB1073" s="33"/>
      <c r="AC1073" s="33"/>
      <c r="AD1073" s="33"/>
      <c r="AE1073" s="33"/>
      <c r="AR1073" s="196" t="s">
        <v>289</v>
      </c>
      <c r="AT1073" s="196" t="s">
        <v>147</v>
      </c>
      <c r="AU1073" s="196" t="s">
        <v>89</v>
      </c>
      <c r="AY1073" s="17" t="s">
        <v>145</v>
      </c>
      <c r="BE1073" s="197">
        <f>IF(N1073="základní",J1073,0)</f>
        <v>0</v>
      </c>
      <c r="BF1073" s="197">
        <f>IF(N1073="snížená",J1073,0)</f>
        <v>0</v>
      </c>
      <c r="BG1073" s="197">
        <f>IF(N1073="zákl. přenesená",J1073,0)</f>
        <v>0</v>
      </c>
      <c r="BH1073" s="197">
        <f>IF(N1073="sníž. přenesená",J1073,0)</f>
        <v>0</v>
      </c>
      <c r="BI1073" s="197">
        <f>IF(N1073="nulová",J1073,0)</f>
        <v>0</v>
      </c>
      <c r="BJ1073" s="17" t="s">
        <v>87</v>
      </c>
      <c r="BK1073" s="197">
        <f>ROUND(I1073*H1073,2)</f>
        <v>0</v>
      </c>
      <c r="BL1073" s="17" t="s">
        <v>289</v>
      </c>
      <c r="BM1073" s="196" t="s">
        <v>935</v>
      </c>
    </row>
    <row r="1074" spans="1:65" s="15" customFormat="1">
      <c r="B1074" s="221"/>
      <c r="C1074" s="222"/>
      <c r="D1074" s="200" t="s">
        <v>154</v>
      </c>
      <c r="E1074" s="223" t="s">
        <v>1</v>
      </c>
      <c r="F1074" s="224" t="s">
        <v>936</v>
      </c>
      <c r="G1074" s="222"/>
      <c r="H1074" s="223" t="s">
        <v>1</v>
      </c>
      <c r="I1074" s="225"/>
      <c r="J1074" s="222"/>
      <c r="K1074" s="222"/>
      <c r="L1074" s="226"/>
      <c r="M1074" s="227"/>
      <c r="N1074" s="228"/>
      <c r="O1074" s="228"/>
      <c r="P1074" s="228"/>
      <c r="Q1074" s="228"/>
      <c r="R1074" s="228"/>
      <c r="S1074" s="228"/>
      <c r="T1074" s="229"/>
      <c r="AT1074" s="230" t="s">
        <v>154</v>
      </c>
      <c r="AU1074" s="230" t="s">
        <v>89</v>
      </c>
      <c r="AV1074" s="15" t="s">
        <v>87</v>
      </c>
      <c r="AW1074" s="15" t="s">
        <v>35</v>
      </c>
      <c r="AX1074" s="15" t="s">
        <v>79</v>
      </c>
      <c r="AY1074" s="230" t="s">
        <v>145</v>
      </c>
    </row>
    <row r="1075" spans="1:65" s="15" customFormat="1">
      <c r="B1075" s="221"/>
      <c r="C1075" s="222"/>
      <c r="D1075" s="200" t="s">
        <v>154</v>
      </c>
      <c r="E1075" s="223" t="s">
        <v>1</v>
      </c>
      <c r="F1075" s="224" t="s">
        <v>937</v>
      </c>
      <c r="G1075" s="222"/>
      <c r="H1075" s="223" t="s">
        <v>1</v>
      </c>
      <c r="I1075" s="225"/>
      <c r="J1075" s="222"/>
      <c r="K1075" s="222"/>
      <c r="L1075" s="226"/>
      <c r="M1075" s="227"/>
      <c r="N1075" s="228"/>
      <c r="O1075" s="228"/>
      <c r="P1075" s="228"/>
      <c r="Q1075" s="228"/>
      <c r="R1075" s="228"/>
      <c r="S1075" s="228"/>
      <c r="T1075" s="229"/>
      <c r="AT1075" s="230" t="s">
        <v>154</v>
      </c>
      <c r="AU1075" s="230" t="s">
        <v>89</v>
      </c>
      <c r="AV1075" s="15" t="s">
        <v>87</v>
      </c>
      <c r="AW1075" s="15" t="s">
        <v>35</v>
      </c>
      <c r="AX1075" s="15" t="s">
        <v>79</v>
      </c>
      <c r="AY1075" s="230" t="s">
        <v>145</v>
      </c>
    </row>
    <row r="1076" spans="1:65" s="13" customFormat="1">
      <c r="B1076" s="198"/>
      <c r="C1076" s="199"/>
      <c r="D1076" s="200" t="s">
        <v>154</v>
      </c>
      <c r="E1076" s="201" t="s">
        <v>1</v>
      </c>
      <c r="F1076" s="202" t="s">
        <v>938</v>
      </c>
      <c r="G1076" s="199"/>
      <c r="H1076" s="203">
        <v>200</v>
      </c>
      <c r="I1076" s="204"/>
      <c r="J1076" s="199"/>
      <c r="K1076" s="199"/>
      <c r="L1076" s="205"/>
      <c r="M1076" s="206"/>
      <c r="N1076" s="207"/>
      <c r="O1076" s="207"/>
      <c r="P1076" s="207"/>
      <c r="Q1076" s="207"/>
      <c r="R1076" s="207"/>
      <c r="S1076" s="207"/>
      <c r="T1076" s="208"/>
      <c r="AT1076" s="209" t="s">
        <v>154</v>
      </c>
      <c r="AU1076" s="209" t="s">
        <v>89</v>
      </c>
      <c r="AV1076" s="13" t="s">
        <v>89</v>
      </c>
      <c r="AW1076" s="13" t="s">
        <v>35</v>
      </c>
      <c r="AX1076" s="13" t="s">
        <v>79</v>
      </c>
      <c r="AY1076" s="209" t="s">
        <v>145</v>
      </c>
    </row>
    <row r="1077" spans="1:65" s="14" customFormat="1">
      <c r="B1077" s="210"/>
      <c r="C1077" s="211"/>
      <c r="D1077" s="200" t="s">
        <v>154</v>
      </c>
      <c r="E1077" s="212" t="s">
        <v>1</v>
      </c>
      <c r="F1077" s="213" t="s">
        <v>156</v>
      </c>
      <c r="G1077" s="211"/>
      <c r="H1077" s="214">
        <v>200</v>
      </c>
      <c r="I1077" s="215"/>
      <c r="J1077" s="211"/>
      <c r="K1077" s="211"/>
      <c r="L1077" s="216"/>
      <c r="M1077" s="217"/>
      <c r="N1077" s="218"/>
      <c r="O1077" s="218"/>
      <c r="P1077" s="218"/>
      <c r="Q1077" s="218"/>
      <c r="R1077" s="218"/>
      <c r="S1077" s="218"/>
      <c r="T1077" s="219"/>
      <c r="AT1077" s="220" t="s">
        <v>154</v>
      </c>
      <c r="AU1077" s="220" t="s">
        <v>89</v>
      </c>
      <c r="AV1077" s="14" t="s">
        <v>152</v>
      </c>
      <c r="AW1077" s="14" t="s">
        <v>35</v>
      </c>
      <c r="AX1077" s="14" t="s">
        <v>87</v>
      </c>
      <c r="AY1077" s="220" t="s">
        <v>145</v>
      </c>
    </row>
    <row r="1078" spans="1:65" s="2" customFormat="1" ht="49.15" customHeight="1">
      <c r="A1078" s="33"/>
      <c r="B1078" s="34"/>
      <c r="C1078" s="185" t="s">
        <v>939</v>
      </c>
      <c r="D1078" s="185" t="s">
        <v>147</v>
      </c>
      <c r="E1078" s="186" t="s">
        <v>940</v>
      </c>
      <c r="F1078" s="187" t="s">
        <v>941</v>
      </c>
      <c r="G1078" s="188" t="s">
        <v>562</v>
      </c>
      <c r="H1078" s="189">
        <v>0.43</v>
      </c>
      <c r="I1078" s="190"/>
      <c r="J1078" s="191">
        <f>ROUND(I1078*H1078,2)</f>
        <v>0</v>
      </c>
      <c r="K1078" s="187" t="s">
        <v>151</v>
      </c>
      <c r="L1078" s="38"/>
      <c r="M1078" s="192" t="s">
        <v>1</v>
      </c>
      <c r="N1078" s="193" t="s">
        <v>44</v>
      </c>
      <c r="O1078" s="70"/>
      <c r="P1078" s="194">
        <f>O1078*H1078</f>
        <v>0</v>
      </c>
      <c r="Q1078" s="194">
        <v>0</v>
      </c>
      <c r="R1078" s="194">
        <f>Q1078*H1078</f>
        <v>0</v>
      </c>
      <c r="S1078" s="194">
        <v>0</v>
      </c>
      <c r="T1078" s="195">
        <f>S1078*H1078</f>
        <v>0</v>
      </c>
      <c r="U1078" s="33"/>
      <c r="V1078" s="33"/>
      <c r="W1078" s="33"/>
      <c r="X1078" s="33"/>
      <c r="Y1078" s="33"/>
      <c r="Z1078" s="33"/>
      <c r="AA1078" s="33"/>
      <c r="AB1078" s="33"/>
      <c r="AC1078" s="33"/>
      <c r="AD1078" s="33"/>
      <c r="AE1078" s="33"/>
      <c r="AR1078" s="196" t="s">
        <v>289</v>
      </c>
      <c r="AT1078" s="196" t="s">
        <v>147</v>
      </c>
      <c r="AU1078" s="196" t="s">
        <v>89</v>
      </c>
      <c r="AY1078" s="17" t="s">
        <v>145</v>
      </c>
      <c r="BE1078" s="197">
        <f>IF(N1078="základní",J1078,0)</f>
        <v>0</v>
      </c>
      <c r="BF1078" s="197">
        <f>IF(N1078="snížená",J1078,0)</f>
        <v>0</v>
      </c>
      <c r="BG1078" s="197">
        <f>IF(N1078="zákl. přenesená",J1078,0)</f>
        <v>0</v>
      </c>
      <c r="BH1078" s="197">
        <f>IF(N1078="sníž. přenesená",J1078,0)</f>
        <v>0</v>
      </c>
      <c r="BI1078" s="197">
        <f>IF(N1078="nulová",J1078,0)</f>
        <v>0</v>
      </c>
      <c r="BJ1078" s="17" t="s">
        <v>87</v>
      </c>
      <c r="BK1078" s="197">
        <f>ROUND(I1078*H1078,2)</f>
        <v>0</v>
      </c>
      <c r="BL1078" s="17" t="s">
        <v>289</v>
      </c>
      <c r="BM1078" s="196" t="s">
        <v>942</v>
      </c>
    </row>
    <row r="1079" spans="1:65" s="12" customFormat="1" ht="22.9" customHeight="1">
      <c r="B1079" s="169"/>
      <c r="C1079" s="170"/>
      <c r="D1079" s="171" t="s">
        <v>78</v>
      </c>
      <c r="E1079" s="183" t="s">
        <v>943</v>
      </c>
      <c r="F1079" s="183" t="s">
        <v>944</v>
      </c>
      <c r="G1079" s="170"/>
      <c r="H1079" s="170"/>
      <c r="I1079" s="173"/>
      <c r="J1079" s="184">
        <f>BK1079</f>
        <v>0</v>
      </c>
      <c r="K1079" s="170"/>
      <c r="L1079" s="175"/>
      <c r="M1079" s="176"/>
      <c r="N1079" s="177"/>
      <c r="O1079" s="177"/>
      <c r="P1079" s="178">
        <f>SUM(P1080:P1088)</f>
        <v>0</v>
      </c>
      <c r="Q1079" s="177"/>
      <c r="R1079" s="178">
        <f>SUM(R1080:R1088)</f>
        <v>3.3536250000000001</v>
      </c>
      <c r="S1079" s="177"/>
      <c r="T1079" s="179">
        <f>SUM(T1080:T1088)</f>
        <v>0</v>
      </c>
      <c r="AR1079" s="180" t="s">
        <v>89</v>
      </c>
      <c r="AT1079" s="181" t="s">
        <v>78</v>
      </c>
      <c r="AU1079" s="181" t="s">
        <v>87</v>
      </c>
      <c r="AY1079" s="180" t="s">
        <v>145</v>
      </c>
      <c r="BK1079" s="182">
        <f>SUM(BK1080:BK1088)</f>
        <v>0</v>
      </c>
    </row>
    <row r="1080" spans="1:65" s="2" customFormat="1" ht="24.2" customHeight="1">
      <c r="A1080" s="33"/>
      <c r="B1080" s="34"/>
      <c r="C1080" s="185" t="s">
        <v>945</v>
      </c>
      <c r="D1080" s="185" t="s">
        <v>147</v>
      </c>
      <c r="E1080" s="186" t="s">
        <v>946</v>
      </c>
      <c r="F1080" s="187" t="s">
        <v>947</v>
      </c>
      <c r="G1080" s="188" t="s">
        <v>150</v>
      </c>
      <c r="H1080" s="189">
        <v>22.5</v>
      </c>
      <c r="I1080" s="190"/>
      <c r="J1080" s="191">
        <f>ROUND(I1080*H1080,2)</f>
        <v>0</v>
      </c>
      <c r="K1080" s="187" t="s">
        <v>1</v>
      </c>
      <c r="L1080" s="38"/>
      <c r="M1080" s="192" t="s">
        <v>1</v>
      </c>
      <c r="N1080" s="193" t="s">
        <v>44</v>
      </c>
      <c r="O1080" s="70"/>
      <c r="P1080" s="194">
        <f>O1080*H1080</f>
        <v>0</v>
      </c>
      <c r="Q1080" s="194">
        <v>3.8800000000000001E-2</v>
      </c>
      <c r="R1080" s="194">
        <f>Q1080*H1080</f>
        <v>0.873</v>
      </c>
      <c r="S1080" s="194">
        <v>0</v>
      </c>
      <c r="T1080" s="195">
        <f>S1080*H1080</f>
        <v>0</v>
      </c>
      <c r="U1080" s="33"/>
      <c r="V1080" s="33"/>
      <c r="W1080" s="33"/>
      <c r="X1080" s="33"/>
      <c r="Y1080" s="33"/>
      <c r="Z1080" s="33"/>
      <c r="AA1080" s="33"/>
      <c r="AB1080" s="33"/>
      <c r="AC1080" s="33"/>
      <c r="AD1080" s="33"/>
      <c r="AE1080" s="33"/>
      <c r="AR1080" s="196" t="s">
        <v>289</v>
      </c>
      <c r="AT1080" s="196" t="s">
        <v>147</v>
      </c>
      <c r="AU1080" s="196" t="s">
        <v>89</v>
      </c>
      <c r="AY1080" s="17" t="s">
        <v>145</v>
      </c>
      <c r="BE1080" s="197">
        <f>IF(N1080="základní",J1080,0)</f>
        <v>0</v>
      </c>
      <c r="BF1080" s="197">
        <f>IF(N1080="snížená",J1080,0)</f>
        <v>0</v>
      </c>
      <c r="BG1080" s="197">
        <f>IF(N1080="zákl. přenesená",J1080,0)</f>
        <v>0</v>
      </c>
      <c r="BH1080" s="197">
        <f>IF(N1080="sníž. přenesená",J1080,0)</f>
        <v>0</v>
      </c>
      <c r="BI1080" s="197">
        <f>IF(N1080="nulová",J1080,0)</f>
        <v>0</v>
      </c>
      <c r="BJ1080" s="17" t="s">
        <v>87</v>
      </c>
      <c r="BK1080" s="197">
        <f>ROUND(I1080*H1080,2)</f>
        <v>0</v>
      </c>
      <c r="BL1080" s="17" t="s">
        <v>289</v>
      </c>
      <c r="BM1080" s="196" t="s">
        <v>948</v>
      </c>
    </row>
    <row r="1081" spans="1:65" s="15" customFormat="1">
      <c r="B1081" s="221"/>
      <c r="C1081" s="222"/>
      <c r="D1081" s="200" t="s">
        <v>154</v>
      </c>
      <c r="E1081" s="223" t="s">
        <v>1</v>
      </c>
      <c r="F1081" s="224" t="s">
        <v>234</v>
      </c>
      <c r="G1081" s="222"/>
      <c r="H1081" s="223" t="s">
        <v>1</v>
      </c>
      <c r="I1081" s="225"/>
      <c r="J1081" s="222"/>
      <c r="K1081" s="222"/>
      <c r="L1081" s="226"/>
      <c r="M1081" s="227"/>
      <c r="N1081" s="228"/>
      <c r="O1081" s="228"/>
      <c r="P1081" s="228"/>
      <c r="Q1081" s="228"/>
      <c r="R1081" s="228"/>
      <c r="S1081" s="228"/>
      <c r="T1081" s="229"/>
      <c r="AT1081" s="230" t="s">
        <v>154</v>
      </c>
      <c r="AU1081" s="230" t="s">
        <v>89</v>
      </c>
      <c r="AV1081" s="15" t="s">
        <v>87</v>
      </c>
      <c r="AW1081" s="15" t="s">
        <v>35</v>
      </c>
      <c r="AX1081" s="15" t="s">
        <v>79</v>
      </c>
      <c r="AY1081" s="230" t="s">
        <v>145</v>
      </c>
    </row>
    <row r="1082" spans="1:65" s="15" customFormat="1">
      <c r="B1082" s="221"/>
      <c r="C1082" s="222"/>
      <c r="D1082" s="200" t="s">
        <v>154</v>
      </c>
      <c r="E1082" s="223" t="s">
        <v>1</v>
      </c>
      <c r="F1082" s="224" t="s">
        <v>235</v>
      </c>
      <c r="G1082" s="222"/>
      <c r="H1082" s="223" t="s">
        <v>1</v>
      </c>
      <c r="I1082" s="225"/>
      <c r="J1082" s="222"/>
      <c r="K1082" s="222"/>
      <c r="L1082" s="226"/>
      <c r="M1082" s="227"/>
      <c r="N1082" s="228"/>
      <c r="O1082" s="228"/>
      <c r="P1082" s="228"/>
      <c r="Q1082" s="228"/>
      <c r="R1082" s="228"/>
      <c r="S1082" s="228"/>
      <c r="T1082" s="229"/>
      <c r="AT1082" s="230" t="s">
        <v>154</v>
      </c>
      <c r="AU1082" s="230" t="s">
        <v>89</v>
      </c>
      <c r="AV1082" s="15" t="s">
        <v>87</v>
      </c>
      <c r="AW1082" s="15" t="s">
        <v>35</v>
      </c>
      <c r="AX1082" s="15" t="s">
        <v>79</v>
      </c>
      <c r="AY1082" s="230" t="s">
        <v>145</v>
      </c>
    </row>
    <row r="1083" spans="1:65" s="13" customFormat="1">
      <c r="B1083" s="198"/>
      <c r="C1083" s="199"/>
      <c r="D1083" s="200" t="s">
        <v>154</v>
      </c>
      <c r="E1083" s="201" t="s">
        <v>1</v>
      </c>
      <c r="F1083" s="202" t="s">
        <v>350</v>
      </c>
      <c r="G1083" s="199"/>
      <c r="H1083" s="203">
        <v>18.5</v>
      </c>
      <c r="I1083" s="204"/>
      <c r="J1083" s="199"/>
      <c r="K1083" s="199"/>
      <c r="L1083" s="205"/>
      <c r="M1083" s="206"/>
      <c r="N1083" s="207"/>
      <c r="O1083" s="207"/>
      <c r="P1083" s="207"/>
      <c r="Q1083" s="207"/>
      <c r="R1083" s="207"/>
      <c r="S1083" s="207"/>
      <c r="T1083" s="208"/>
      <c r="AT1083" s="209" t="s">
        <v>154</v>
      </c>
      <c r="AU1083" s="209" t="s">
        <v>89</v>
      </c>
      <c r="AV1083" s="13" t="s">
        <v>89</v>
      </c>
      <c r="AW1083" s="13" t="s">
        <v>35</v>
      </c>
      <c r="AX1083" s="13" t="s">
        <v>79</v>
      </c>
      <c r="AY1083" s="209" t="s">
        <v>145</v>
      </c>
    </row>
    <row r="1084" spans="1:65" s="13" customFormat="1">
      <c r="B1084" s="198"/>
      <c r="C1084" s="199"/>
      <c r="D1084" s="200" t="s">
        <v>154</v>
      </c>
      <c r="E1084" s="201" t="s">
        <v>1</v>
      </c>
      <c r="F1084" s="202" t="s">
        <v>949</v>
      </c>
      <c r="G1084" s="199"/>
      <c r="H1084" s="203">
        <v>4</v>
      </c>
      <c r="I1084" s="204"/>
      <c r="J1084" s="199"/>
      <c r="K1084" s="199"/>
      <c r="L1084" s="205"/>
      <c r="M1084" s="206"/>
      <c r="N1084" s="207"/>
      <c r="O1084" s="207"/>
      <c r="P1084" s="207"/>
      <c r="Q1084" s="207"/>
      <c r="R1084" s="207"/>
      <c r="S1084" s="207"/>
      <c r="T1084" s="208"/>
      <c r="AT1084" s="209" t="s">
        <v>154</v>
      </c>
      <c r="AU1084" s="209" t="s">
        <v>89</v>
      </c>
      <c r="AV1084" s="13" t="s">
        <v>89</v>
      </c>
      <c r="AW1084" s="13" t="s">
        <v>35</v>
      </c>
      <c r="AX1084" s="13" t="s">
        <v>79</v>
      </c>
      <c r="AY1084" s="209" t="s">
        <v>145</v>
      </c>
    </row>
    <row r="1085" spans="1:65" s="14" customFormat="1">
      <c r="B1085" s="210"/>
      <c r="C1085" s="211"/>
      <c r="D1085" s="200" t="s">
        <v>154</v>
      </c>
      <c r="E1085" s="212" t="s">
        <v>1</v>
      </c>
      <c r="F1085" s="213" t="s">
        <v>156</v>
      </c>
      <c r="G1085" s="211"/>
      <c r="H1085" s="214">
        <v>22.5</v>
      </c>
      <c r="I1085" s="215"/>
      <c r="J1085" s="211"/>
      <c r="K1085" s="211"/>
      <c r="L1085" s="216"/>
      <c r="M1085" s="217"/>
      <c r="N1085" s="218"/>
      <c r="O1085" s="218"/>
      <c r="P1085" s="218"/>
      <c r="Q1085" s="218"/>
      <c r="R1085" s="218"/>
      <c r="S1085" s="218"/>
      <c r="T1085" s="219"/>
      <c r="AT1085" s="220" t="s">
        <v>154</v>
      </c>
      <c r="AU1085" s="220" t="s">
        <v>89</v>
      </c>
      <c r="AV1085" s="14" t="s">
        <v>152</v>
      </c>
      <c r="AW1085" s="14" t="s">
        <v>35</v>
      </c>
      <c r="AX1085" s="14" t="s">
        <v>87</v>
      </c>
      <c r="AY1085" s="220" t="s">
        <v>145</v>
      </c>
    </row>
    <row r="1086" spans="1:65" s="2" customFormat="1" ht="16.5" customHeight="1">
      <c r="A1086" s="33"/>
      <c r="B1086" s="34"/>
      <c r="C1086" s="231" t="s">
        <v>950</v>
      </c>
      <c r="D1086" s="231" t="s">
        <v>290</v>
      </c>
      <c r="E1086" s="232" t="s">
        <v>951</v>
      </c>
      <c r="F1086" s="233" t="s">
        <v>952</v>
      </c>
      <c r="G1086" s="234" t="s">
        <v>150</v>
      </c>
      <c r="H1086" s="235">
        <v>23.625</v>
      </c>
      <c r="I1086" s="236"/>
      <c r="J1086" s="237">
        <f>ROUND(I1086*H1086,2)</f>
        <v>0</v>
      </c>
      <c r="K1086" s="233" t="s">
        <v>151</v>
      </c>
      <c r="L1086" s="238"/>
      <c r="M1086" s="239" t="s">
        <v>1</v>
      </c>
      <c r="N1086" s="240" t="s">
        <v>44</v>
      </c>
      <c r="O1086" s="70"/>
      <c r="P1086" s="194">
        <f>O1086*H1086</f>
        <v>0</v>
      </c>
      <c r="Q1086" s="194">
        <v>0.105</v>
      </c>
      <c r="R1086" s="194">
        <f>Q1086*H1086</f>
        <v>2.4806249999999999</v>
      </c>
      <c r="S1086" s="194">
        <v>0</v>
      </c>
      <c r="T1086" s="195">
        <f>S1086*H1086</f>
        <v>0</v>
      </c>
      <c r="U1086" s="33"/>
      <c r="V1086" s="33"/>
      <c r="W1086" s="33"/>
      <c r="X1086" s="33"/>
      <c r="Y1086" s="33"/>
      <c r="Z1086" s="33"/>
      <c r="AA1086" s="33"/>
      <c r="AB1086" s="33"/>
      <c r="AC1086" s="33"/>
      <c r="AD1086" s="33"/>
      <c r="AE1086" s="33"/>
      <c r="AR1086" s="196" t="s">
        <v>424</v>
      </c>
      <c r="AT1086" s="196" t="s">
        <v>290</v>
      </c>
      <c r="AU1086" s="196" t="s">
        <v>89</v>
      </c>
      <c r="AY1086" s="17" t="s">
        <v>145</v>
      </c>
      <c r="BE1086" s="197">
        <f>IF(N1086="základní",J1086,0)</f>
        <v>0</v>
      </c>
      <c r="BF1086" s="197">
        <f>IF(N1086="snížená",J1086,0)</f>
        <v>0</v>
      </c>
      <c r="BG1086" s="197">
        <f>IF(N1086="zákl. přenesená",J1086,0)</f>
        <v>0</v>
      </c>
      <c r="BH1086" s="197">
        <f>IF(N1086="sníž. přenesená",J1086,0)</f>
        <v>0</v>
      </c>
      <c r="BI1086" s="197">
        <f>IF(N1086="nulová",J1086,0)</f>
        <v>0</v>
      </c>
      <c r="BJ1086" s="17" t="s">
        <v>87</v>
      </c>
      <c r="BK1086" s="197">
        <f>ROUND(I1086*H1086,2)</f>
        <v>0</v>
      </c>
      <c r="BL1086" s="17" t="s">
        <v>289</v>
      </c>
      <c r="BM1086" s="196" t="s">
        <v>953</v>
      </c>
    </row>
    <row r="1087" spans="1:65" s="13" customFormat="1">
      <c r="B1087" s="198"/>
      <c r="C1087" s="199"/>
      <c r="D1087" s="200" t="s">
        <v>154</v>
      </c>
      <c r="E1087" s="199"/>
      <c r="F1087" s="202" t="s">
        <v>954</v>
      </c>
      <c r="G1087" s="199"/>
      <c r="H1087" s="203">
        <v>23.625</v>
      </c>
      <c r="I1087" s="204"/>
      <c r="J1087" s="199"/>
      <c r="K1087" s="199"/>
      <c r="L1087" s="205"/>
      <c r="M1087" s="206"/>
      <c r="N1087" s="207"/>
      <c r="O1087" s="207"/>
      <c r="P1087" s="207"/>
      <c r="Q1087" s="207"/>
      <c r="R1087" s="207"/>
      <c r="S1087" s="207"/>
      <c r="T1087" s="208"/>
      <c r="AT1087" s="209" t="s">
        <v>154</v>
      </c>
      <c r="AU1087" s="209" t="s">
        <v>89</v>
      </c>
      <c r="AV1087" s="13" t="s">
        <v>89</v>
      </c>
      <c r="AW1087" s="13" t="s">
        <v>4</v>
      </c>
      <c r="AX1087" s="13" t="s">
        <v>87</v>
      </c>
      <c r="AY1087" s="209" t="s">
        <v>145</v>
      </c>
    </row>
    <row r="1088" spans="1:65" s="2" customFormat="1" ht="49.15" customHeight="1">
      <c r="A1088" s="33"/>
      <c r="B1088" s="34"/>
      <c r="C1088" s="185" t="s">
        <v>955</v>
      </c>
      <c r="D1088" s="185" t="s">
        <v>147</v>
      </c>
      <c r="E1088" s="186" t="s">
        <v>956</v>
      </c>
      <c r="F1088" s="187" t="s">
        <v>957</v>
      </c>
      <c r="G1088" s="188" t="s">
        <v>562</v>
      </c>
      <c r="H1088" s="189">
        <v>3.3540000000000001</v>
      </c>
      <c r="I1088" s="190"/>
      <c r="J1088" s="191">
        <f>ROUND(I1088*H1088,2)</f>
        <v>0</v>
      </c>
      <c r="K1088" s="187" t="s">
        <v>151</v>
      </c>
      <c r="L1088" s="38"/>
      <c r="M1088" s="192" t="s">
        <v>1</v>
      </c>
      <c r="N1088" s="193" t="s">
        <v>44</v>
      </c>
      <c r="O1088" s="70"/>
      <c r="P1088" s="194">
        <f>O1088*H1088</f>
        <v>0</v>
      </c>
      <c r="Q1088" s="194">
        <v>0</v>
      </c>
      <c r="R1088" s="194">
        <f>Q1088*H1088</f>
        <v>0</v>
      </c>
      <c r="S1088" s="194">
        <v>0</v>
      </c>
      <c r="T1088" s="195">
        <f>S1088*H1088</f>
        <v>0</v>
      </c>
      <c r="U1088" s="33"/>
      <c r="V1088" s="33"/>
      <c r="W1088" s="33"/>
      <c r="X1088" s="33"/>
      <c r="Y1088" s="33"/>
      <c r="Z1088" s="33"/>
      <c r="AA1088" s="33"/>
      <c r="AB1088" s="33"/>
      <c r="AC1088" s="33"/>
      <c r="AD1088" s="33"/>
      <c r="AE1088" s="33"/>
      <c r="AR1088" s="196" t="s">
        <v>289</v>
      </c>
      <c r="AT1088" s="196" t="s">
        <v>147</v>
      </c>
      <c r="AU1088" s="196" t="s">
        <v>89</v>
      </c>
      <c r="AY1088" s="17" t="s">
        <v>145</v>
      </c>
      <c r="BE1088" s="197">
        <f>IF(N1088="základní",J1088,0)</f>
        <v>0</v>
      </c>
      <c r="BF1088" s="197">
        <f>IF(N1088="snížená",J1088,0)</f>
        <v>0</v>
      </c>
      <c r="BG1088" s="197">
        <f>IF(N1088="zákl. přenesená",J1088,0)</f>
        <v>0</v>
      </c>
      <c r="BH1088" s="197">
        <f>IF(N1088="sníž. přenesená",J1088,0)</f>
        <v>0</v>
      </c>
      <c r="BI1088" s="197">
        <f>IF(N1088="nulová",J1088,0)</f>
        <v>0</v>
      </c>
      <c r="BJ1088" s="17" t="s">
        <v>87</v>
      </c>
      <c r="BK1088" s="197">
        <f>ROUND(I1088*H1088,2)</f>
        <v>0</v>
      </c>
      <c r="BL1088" s="17" t="s">
        <v>289</v>
      </c>
      <c r="BM1088" s="196" t="s">
        <v>958</v>
      </c>
    </row>
    <row r="1089" spans="1:65" s="12" customFormat="1" ht="22.9" customHeight="1">
      <c r="B1089" s="169"/>
      <c r="C1089" s="170"/>
      <c r="D1089" s="171" t="s">
        <v>78</v>
      </c>
      <c r="E1089" s="183" t="s">
        <v>959</v>
      </c>
      <c r="F1089" s="183" t="s">
        <v>960</v>
      </c>
      <c r="G1089" s="170"/>
      <c r="H1089" s="170"/>
      <c r="I1089" s="173"/>
      <c r="J1089" s="184">
        <f>BK1089</f>
        <v>0</v>
      </c>
      <c r="K1089" s="170"/>
      <c r="L1089" s="175"/>
      <c r="M1089" s="176"/>
      <c r="N1089" s="177"/>
      <c r="O1089" s="177"/>
      <c r="P1089" s="178">
        <f>SUM(P1090:P1135)</f>
        <v>0</v>
      </c>
      <c r="Q1089" s="177"/>
      <c r="R1089" s="178">
        <f>SUM(R1090:R1135)</f>
        <v>7.7398932000000004E-2</v>
      </c>
      <c r="S1089" s="177"/>
      <c r="T1089" s="179">
        <f>SUM(T1090:T1135)</f>
        <v>0</v>
      </c>
      <c r="AR1089" s="180" t="s">
        <v>89</v>
      </c>
      <c r="AT1089" s="181" t="s">
        <v>78</v>
      </c>
      <c r="AU1089" s="181" t="s">
        <v>87</v>
      </c>
      <c r="AY1089" s="180" t="s">
        <v>145</v>
      </c>
      <c r="BK1089" s="182">
        <f>SUM(BK1090:BK1135)</f>
        <v>0</v>
      </c>
    </row>
    <row r="1090" spans="1:65" s="2" customFormat="1" ht="33" customHeight="1">
      <c r="A1090" s="33"/>
      <c r="B1090" s="34"/>
      <c r="C1090" s="185" t="s">
        <v>961</v>
      </c>
      <c r="D1090" s="185" t="s">
        <v>147</v>
      </c>
      <c r="E1090" s="186" t="s">
        <v>962</v>
      </c>
      <c r="F1090" s="187" t="s">
        <v>963</v>
      </c>
      <c r="G1090" s="188" t="s">
        <v>150</v>
      </c>
      <c r="H1090" s="189">
        <v>156.678</v>
      </c>
      <c r="I1090" s="190"/>
      <c r="J1090" s="191">
        <f>ROUND(I1090*H1090,2)</f>
        <v>0</v>
      </c>
      <c r="K1090" s="187" t="s">
        <v>151</v>
      </c>
      <c r="L1090" s="38"/>
      <c r="M1090" s="192" t="s">
        <v>1</v>
      </c>
      <c r="N1090" s="193" t="s">
        <v>44</v>
      </c>
      <c r="O1090" s="70"/>
      <c r="P1090" s="194">
        <f>O1090*H1090</f>
        <v>0</v>
      </c>
      <c r="Q1090" s="194">
        <v>2.0799999999999999E-4</v>
      </c>
      <c r="R1090" s="194">
        <f>Q1090*H1090</f>
        <v>3.2589023999999994E-2</v>
      </c>
      <c r="S1090" s="194">
        <v>0</v>
      </c>
      <c r="T1090" s="195">
        <f>S1090*H1090</f>
        <v>0</v>
      </c>
      <c r="U1090" s="33"/>
      <c r="V1090" s="33"/>
      <c r="W1090" s="33"/>
      <c r="X1090" s="33"/>
      <c r="Y1090" s="33"/>
      <c r="Z1090" s="33"/>
      <c r="AA1090" s="33"/>
      <c r="AB1090" s="33"/>
      <c r="AC1090" s="33"/>
      <c r="AD1090" s="33"/>
      <c r="AE1090" s="33"/>
      <c r="AR1090" s="196" t="s">
        <v>289</v>
      </c>
      <c r="AT1090" s="196" t="s">
        <v>147</v>
      </c>
      <c r="AU1090" s="196" t="s">
        <v>89</v>
      </c>
      <c r="AY1090" s="17" t="s">
        <v>145</v>
      </c>
      <c r="BE1090" s="197">
        <f>IF(N1090="základní",J1090,0)</f>
        <v>0</v>
      </c>
      <c r="BF1090" s="197">
        <f>IF(N1090="snížená",J1090,0)</f>
        <v>0</v>
      </c>
      <c r="BG1090" s="197">
        <f>IF(N1090="zákl. přenesená",J1090,0)</f>
        <v>0</v>
      </c>
      <c r="BH1090" s="197">
        <f>IF(N1090="sníž. přenesená",J1090,0)</f>
        <v>0</v>
      </c>
      <c r="BI1090" s="197">
        <f>IF(N1090="nulová",J1090,0)</f>
        <v>0</v>
      </c>
      <c r="BJ1090" s="17" t="s">
        <v>87</v>
      </c>
      <c r="BK1090" s="197">
        <f>ROUND(I1090*H1090,2)</f>
        <v>0</v>
      </c>
      <c r="BL1090" s="17" t="s">
        <v>289</v>
      </c>
      <c r="BM1090" s="196" t="s">
        <v>964</v>
      </c>
    </row>
    <row r="1091" spans="1:65" s="15" customFormat="1">
      <c r="B1091" s="221"/>
      <c r="C1091" s="222"/>
      <c r="D1091" s="200" t="s">
        <v>154</v>
      </c>
      <c r="E1091" s="223" t="s">
        <v>1</v>
      </c>
      <c r="F1091" s="224" t="s">
        <v>965</v>
      </c>
      <c r="G1091" s="222"/>
      <c r="H1091" s="223" t="s">
        <v>1</v>
      </c>
      <c r="I1091" s="225"/>
      <c r="J1091" s="222"/>
      <c r="K1091" s="222"/>
      <c r="L1091" s="226"/>
      <c r="M1091" s="227"/>
      <c r="N1091" s="228"/>
      <c r="O1091" s="228"/>
      <c r="P1091" s="228"/>
      <c r="Q1091" s="228"/>
      <c r="R1091" s="228"/>
      <c r="S1091" s="228"/>
      <c r="T1091" s="229"/>
      <c r="AT1091" s="230" t="s">
        <v>154</v>
      </c>
      <c r="AU1091" s="230" t="s">
        <v>89</v>
      </c>
      <c r="AV1091" s="15" t="s">
        <v>87</v>
      </c>
      <c r="AW1091" s="15" t="s">
        <v>35</v>
      </c>
      <c r="AX1091" s="15" t="s">
        <v>79</v>
      </c>
      <c r="AY1091" s="230" t="s">
        <v>145</v>
      </c>
    </row>
    <row r="1092" spans="1:65" s="13" customFormat="1">
      <c r="B1092" s="198"/>
      <c r="C1092" s="199"/>
      <c r="D1092" s="200" t="s">
        <v>154</v>
      </c>
      <c r="E1092" s="201" t="s">
        <v>1</v>
      </c>
      <c r="F1092" s="202" t="s">
        <v>966</v>
      </c>
      <c r="G1092" s="199"/>
      <c r="H1092" s="203">
        <v>11.775</v>
      </c>
      <c r="I1092" s="204"/>
      <c r="J1092" s="199"/>
      <c r="K1092" s="199"/>
      <c r="L1092" s="205"/>
      <c r="M1092" s="206"/>
      <c r="N1092" s="207"/>
      <c r="O1092" s="207"/>
      <c r="P1092" s="207"/>
      <c r="Q1092" s="207"/>
      <c r="R1092" s="207"/>
      <c r="S1092" s="207"/>
      <c r="T1092" s="208"/>
      <c r="AT1092" s="209" t="s">
        <v>154</v>
      </c>
      <c r="AU1092" s="209" t="s">
        <v>89</v>
      </c>
      <c r="AV1092" s="13" t="s">
        <v>89</v>
      </c>
      <c r="AW1092" s="13" t="s">
        <v>35</v>
      </c>
      <c r="AX1092" s="13" t="s">
        <v>79</v>
      </c>
      <c r="AY1092" s="209" t="s">
        <v>145</v>
      </c>
    </row>
    <row r="1093" spans="1:65" s="13" customFormat="1">
      <c r="B1093" s="198"/>
      <c r="C1093" s="199"/>
      <c r="D1093" s="200" t="s">
        <v>154</v>
      </c>
      <c r="E1093" s="201" t="s">
        <v>1</v>
      </c>
      <c r="F1093" s="202" t="s">
        <v>726</v>
      </c>
      <c r="G1093" s="199"/>
      <c r="H1093" s="203">
        <v>-1.6</v>
      </c>
      <c r="I1093" s="204"/>
      <c r="J1093" s="199"/>
      <c r="K1093" s="199"/>
      <c r="L1093" s="205"/>
      <c r="M1093" s="206"/>
      <c r="N1093" s="207"/>
      <c r="O1093" s="207"/>
      <c r="P1093" s="207"/>
      <c r="Q1093" s="207"/>
      <c r="R1093" s="207"/>
      <c r="S1093" s="207"/>
      <c r="T1093" s="208"/>
      <c r="AT1093" s="209" t="s">
        <v>154</v>
      </c>
      <c r="AU1093" s="209" t="s">
        <v>89</v>
      </c>
      <c r="AV1093" s="13" t="s">
        <v>89</v>
      </c>
      <c r="AW1093" s="13" t="s">
        <v>35</v>
      </c>
      <c r="AX1093" s="13" t="s">
        <v>79</v>
      </c>
      <c r="AY1093" s="209" t="s">
        <v>145</v>
      </c>
    </row>
    <row r="1094" spans="1:65" s="13" customFormat="1">
      <c r="B1094" s="198"/>
      <c r="C1094" s="199"/>
      <c r="D1094" s="200" t="s">
        <v>154</v>
      </c>
      <c r="E1094" s="201" t="s">
        <v>1</v>
      </c>
      <c r="F1094" s="202" t="s">
        <v>967</v>
      </c>
      <c r="G1094" s="199"/>
      <c r="H1094" s="203">
        <v>9.375</v>
      </c>
      <c r="I1094" s="204"/>
      <c r="J1094" s="199"/>
      <c r="K1094" s="199"/>
      <c r="L1094" s="205"/>
      <c r="M1094" s="206"/>
      <c r="N1094" s="207"/>
      <c r="O1094" s="207"/>
      <c r="P1094" s="207"/>
      <c r="Q1094" s="207"/>
      <c r="R1094" s="207"/>
      <c r="S1094" s="207"/>
      <c r="T1094" s="208"/>
      <c r="AT1094" s="209" t="s">
        <v>154</v>
      </c>
      <c r="AU1094" s="209" t="s">
        <v>89</v>
      </c>
      <c r="AV1094" s="13" t="s">
        <v>89</v>
      </c>
      <c r="AW1094" s="13" t="s">
        <v>35</v>
      </c>
      <c r="AX1094" s="13" t="s">
        <v>79</v>
      </c>
      <c r="AY1094" s="209" t="s">
        <v>145</v>
      </c>
    </row>
    <row r="1095" spans="1:65" s="13" customFormat="1">
      <c r="B1095" s="198"/>
      <c r="C1095" s="199"/>
      <c r="D1095" s="200" t="s">
        <v>154</v>
      </c>
      <c r="E1095" s="201" t="s">
        <v>1</v>
      </c>
      <c r="F1095" s="202" t="s">
        <v>726</v>
      </c>
      <c r="G1095" s="199"/>
      <c r="H1095" s="203">
        <v>-1.6</v>
      </c>
      <c r="I1095" s="204"/>
      <c r="J1095" s="199"/>
      <c r="K1095" s="199"/>
      <c r="L1095" s="205"/>
      <c r="M1095" s="206"/>
      <c r="N1095" s="207"/>
      <c r="O1095" s="207"/>
      <c r="P1095" s="207"/>
      <c r="Q1095" s="207"/>
      <c r="R1095" s="207"/>
      <c r="S1095" s="207"/>
      <c r="T1095" s="208"/>
      <c r="AT1095" s="209" t="s">
        <v>154</v>
      </c>
      <c r="AU1095" s="209" t="s">
        <v>89</v>
      </c>
      <c r="AV1095" s="13" t="s">
        <v>89</v>
      </c>
      <c r="AW1095" s="13" t="s">
        <v>35</v>
      </c>
      <c r="AX1095" s="13" t="s">
        <v>79</v>
      </c>
      <c r="AY1095" s="209" t="s">
        <v>145</v>
      </c>
    </row>
    <row r="1096" spans="1:65" s="13" customFormat="1">
      <c r="B1096" s="198"/>
      <c r="C1096" s="199"/>
      <c r="D1096" s="200" t="s">
        <v>154</v>
      </c>
      <c r="E1096" s="201" t="s">
        <v>1</v>
      </c>
      <c r="F1096" s="202" t="s">
        <v>657</v>
      </c>
      <c r="G1096" s="199"/>
      <c r="H1096" s="203">
        <v>20</v>
      </c>
      <c r="I1096" s="204"/>
      <c r="J1096" s="199"/>
      <c r="K1096" s="199"/>
      <c r="L1096" s="205"/>
      <c r="M1096" s="206"/>
      <c r="N1096" s="207"/>
      <c r="O1096" s="207"/>
      <c r="P1096" s="207"/>
      <c r="Q1096" s="207"/>
      <c r="R1096" s="207"/>
      <c r="S1096" s="207"/>
      <c r="T1096" s="208"/>
      <c r="AT1096" s="209" t="s">
        <v>154</v>
      </c>
      <c r="AU1096" s="209" t="s">
        <v>89</v>
      </c>
      <c r="AV1096" s="13" t="s">
        <v>89</v>
      </c>
      <c r="AW1096" s="13" t="s">
        <v>35</v>
      </c>
      <c r="AX1096" s="13" t="s">
        <v>79</v>
      </c>
      <c r="AY1096" s="209" t="s">
        <v>145</v>
      </c>
    </row>
    <row r="1097" spans="1:65" s="15" customFormat="1">
      <c r="B1097" s="221"/>
      <c r="C1097" s="222"/>
      <c r="D1097" s="200" t="s">
        <v>154</v>
      </c>
      <c r="E1097" s="223" t="s">
        <v>1</v>
      </c>
      <c r="F1097" s="224" t="s">
        <v>968</v>
      </c>
      <c r="G1097" s="222"/>
      <c r="H1097" s="223" t="s">
        <v>1</v>
      </c>
      <c r="I1097" s="225"/>
      <c r="J1097" s="222"/>
      <c r="K1097" s="222"/>
      <c r="L1097" s="226"/>
      <c r="M1097" s="227"/>
      <c r="N1097" s="228"/>
      <c r="O1097" s="228"/>
      <c r="P1097" s="228"/>
      <c r="Q1097" s="228"/>
      <c r="R1097" s="228"/>
      <c r="S1097" s="228"/>
      <c r="T1097" s="229"/>
      <c r="AT1097" s="230" t="s">
        <v>154</v>
      </c>
      <c r="AU1097" s="230" t="s">
        <v>89</v>
      </c>
      <c r="AV1097" s="15" t="s">
        <v>87</v>
      </c>
      <c r="AW1097" s="15" t="s">
        <v>35</v>
      </c>
      <c r="AX1097" s="15" t="s">
        <v>79</v>
      </c>
      <c r="AY1097" s="230" t="s">
        <v>145</v>
      </c>
    </row>
    <row r="1098" spans="1:65" s="15" customFormat="1">
      <c r="B1098" s="221"/>
      <c r="C1098" s="222"/>
      <c r="D1098" s="200" t="s">
        <v>154</v>
      </c>
      <c r="E1098" s="223" t="s">
        <v>1</v>
      </c>
      <c r="F1098" s="224" t="s">
        <v>191</v>
      </c>
      <c r="G1098" s="222"/>
      <c r="H1098" s="223" t="s">
        <v>1</v>
      </c>
      <c r="I1098" s="225"/>
      <c r="J1098" s="222"/>
      <c r="K1098" s="222"/>
      <c r="L1098" s="226"/>
      <c r="M1098" s="227"/>
      <c r="N1098" s="228"/>
      <c r="O1098" s="228"/>
      <c r="P1098" s="228"/>
      <c r="Q1098" s="228"/>
      <c r="R1098" s="228"/>
      <c r="S1098" s="228"/>
      <c r="T1098" s="229"/>
      <c r="AT1098" s="230" t="s">
        <v>154</v>
      </c>
      <c r="AU1098" s="230" t="s">
        <v>89</v>
      </c>
      <c r="AV1098" s="15" t="s">
        <v>87</v>
      </c>
      <c r="AW1098" s="15" t="s">
        <v>35</v>
      </c>
      <c r="AX1098" s="15" t="s">
        <v>79</v>
      </c>
      <c r="AY1098" s="230" t="s">
        <v>145</v>
      </c>
    </row>
    <row r="1099" spans="1:65" s="13" customFormat="1">
      <c r="B1099" s="198"/>
      <c r="C1099" s="199"/>
      <c r="D1099" s="200" t="s">
        <v>154</v>
      </c>
      <c r="E1099" s="201" t="s">
        <v>1</v>
      </c>
      <c r="F1099" s="202" t="s">
        <v>192</v>
      </c>
      <c r="G1099" s="199"/>
      <c r="H1099" s="203">
        <v>40.69</v>
      </c>
      <c r="I1099" s="204"/>
      <c r="J1099" s="199"/>
      <c r="K1099" s="199"/>
      <c r="L1099" s="205"/>
      <c r="M1099" s="206"/>
      <c r="N1099" s="207"/>
      <c r="O1099" s="207"/>
      <c r="P1099" s="207"/>
      <c r="Q1099" s="207"/>
      <c r="R1099" s="207"/>
      <c r="S1099" s="207"/>
      <c r="T1099" s="208"/>
      <c r="AT1099" s="209" t="s">
        <v>154</v>
      </c>
      <c r="AU1099" s="209" t="s">
        <v>89</v>
      </c>
      <c r="AV1099" s="13" t="s">
        <v>89</v>
      </c>
      <c r="AW1099" s="13" t="s">
        <v>35</v>
      </c>
      <c r="AX1099" s="13" t="s">
        <v>79</v>
      </c>
      <c r="AY1099" s="209" t="s">
        <v>145</v>
      </c>
    </row>
    <row r="1100" spans="1:65" s="15" customFormat="1">
      <c r="B1100" s="221"/>
      <c r="C1100" s="222"/>
      <c r="D1100" s="200" t="s">
        <v>154</v>
      </c>
      <c r="E1100" s="223" t="s">
        <v>1</v>
      </c>
      <c r="F1100" s="224" t="s">
        <v>193</v>
      </c>
      <c r="G1100" s="222"/>
      <c r="H1100" s="223" t="s">
        <v>1</v>
      </c>
      <c r="I1100" s="225"/>
      <c r="J1100" s="222"/>
      <c r="K1100" s="222"/>
      <c r="L1100" s="226"/>
      <c r="M1100" s="227"/>
      <c r="N1100" s="228"/>
      <c r="O1100" s="228"/>
      <c r="P1100" s="228"/>
      <c r="Q1100" s="228"/>
      <c r="R1100" s="228"/>
      <c r="S1100" s="228"/>
      <c r="T1100" s="229"/>
      <c r="AT1100" s="230" t="s">
        <v>154</v>
      </c>
      <c r="AU1100" s="230" t="s">
        <v>89</v>
      </c>
      <c r="AV1100" s="15" t="s">
        <v>87</v>
      </c>
      <c r="AW1100" s="15" t="s">
        <v>35</v>
      </c>
      <c r="AX1100" s="15" t="s">
        <v>79</v>
      </c>
      <c r="AY1100" s="230" t="s">
        <v>145</v>
      </c>
    </row>
    <row r="1101" spans="1:65" s="13" customFormat="1">
      <c r="B1101" s="198"/>
      <c r="C1101" s="199"/>
      <c r="D1101" s="200" t="s">
        <v>154</v>
      </c>
      <c r="E1101" s="201" t="s">
        <v>1</v>
      </c>
      <c r="F1101" s="202" t="s">
        <v>194</v>
      </c>
      <c r="G1101" s="199"/>
      <c r="H1101" s="203">
        <v>41.07</v>
      </c>
      <c r="I1101" s="204"/>
      <c r="J1101" s="199"/>
      <c r="K1101" s="199"/>
      <c r="L1101" s="205"/>
      <c r="M1101" s="206"/>
      <c r="N1101" s="207"/>
      <c r="O1101" s="207"/>
      <c r="P1101" s="207"/>
      <c r="Q1101" s="207"/>
      <c r="R1101" s="207"/>
      <c r="S1101" s="207"/>
      <c r="T1101" s="208"/>
      <c r="AT1101" s="209" t="s">
        <v>154</v>
      </c>
      <c r="AU1101" s="209" t="s">
        <v>89</v>
      </c>
      <c r="AV1101" s="13" t="s">
        <v>89</v>
      </c>
      <c r="AW1101" s="13" t="s">
        <v>35</v>
      </c>
      <c r="AX1101" s="13" t="s">
        <v>79</v>
      </c>
      <c r="AY1101" s="209" t="s">
        <v>145</v>
      </c>
    </row>
    <row r="1102" spans="1:65" s="15" customFormat="1">
      <c r="B1102" s="221"/>
      <c r="C1102" s="222"/>
      <c r="D1102" s="200" t="s">
        <v>154</v>
      </c>
      <c r="E1102" s="223" t="s">
        <v>1</v>
      </c>
      <c r="F1102" s="224" t="s">
        <v>969</v>
      </c>
      <c r="G1102" s="222"/>
      <c r="H1102" s="223" t="s">
        <v>1</v>
      </c>
      <c r="I1102" s="225"/>
      <c r="J1102" s="222"/>
      <c r="K1102" s="222"/>
      <c r="L1102" s="226"/>
      <c r="M1102" s="227"/>
      <c r="N1102" s="228"/>
      <c r="O1102" s="228"/>
      <c r="P1102" s="228"/>
      <c r="Q1102" s="228"/>
      <c r="R1102" s="228"/>
      <c r="S1102" s="228"/>
      <c r="T1102" s="229"/>
      <c r="AT1102" s="230" t="s">
        <v>154</v>
      </c>
      <c r="AU1102" s="230" t="s">
        <v>89</v>
      </c>
      <c r="AV1102" s="15" t="s">
        <v>87</v>
      </c>
      <c r="AW1102" s="15" t="s">
        <v>35</v>
      </c>
      <c r="AX1102" s="15" t="s">
        <v>79</v>
      </c>
      <c r="AY1102" s="230" t="s">
        <v>145</v>
      </c>
    </row>
    <row r="1103" spans="1:65" s="15" customFormat="1">
      <c r="B1103" s="221"/>
      <c r="C1103" s="222"/>
      <c r="D1103" s="200" t="s">
        <v>154</v>
      </c>
      <c r="E1103" s="223" t="s">
        <v>1</v>
      </c>
      <c r="F1103" s="224" t="s">
        <v>193</v>
      </c>
      <c r="G1103" s="222"/>
      <c r="H1103" s="223" t="s">
        <v>1</v>
      </c>
      <c r="I1103" s="225"/>
      <c r="J1103" s="222"/>
      <c r="K1103" s="222"/>
      <c r="L1103" s="226"/>
      <c r="M1103" s="227"/>
      <c r="N1103" s="228"/>
      <c r="O1103" s="228"/>
      <c r="P1103" s="228"/>
      <c r="Q1103" s="228"/>
      <c r="R1103" s="228"/>
      <c r="S1103" s="228"/>
      <c r="T1103" s="229"/>
      <c r="AT1103" s="230" t="s">
        <v>154</v>
      </c>
      <c r="AU1103" s="230" t="s">
        <v>89</v>
      </c>
      <c r="AV1103" s="15" t="s">
        <v>87</v>
      </c>
      <c r="AW1103" s="15" t="s">
        <v>35</v>
      </c>
      <c r="AX1103" s="15" t="s">
        <v>79</v>
      </c>
      <c r="AY1103" s="230" t="s">
        <v>145</v>
      </c>
    </row>
    <row r="1104" spans="1:65" s="13" customFormat="1">
      <c r="B1104" s="198"/>
      <c r="C1104" s="199"/>
      <c r="D1104" s="200" t="s">
        <v>154</v>
      </c>
      <c r="E1104" s="201" t="s">
        <v>1</v>
      </c>
      <c r="F1104" s="202" t="s">
        <v>201</v>
      </c>
      <c r="G1104" s="199"/>
      <c r="H1104" s="203">
        <v>31.167999999999999</v>
      </c>
      <c r="I1104" s="204"/>
      <c r="J1104" s="199"/>
      <c r="K1104" s="199"/>
      <c r="L1104" s="205"/>
      <c r="M1104" s="206"/>
      <c r="N1104" s="207"/>
      <c r="O1104" s="207"/>
      <c r="P1104" s="207"/>
      <c r="Q1104" s="207"/>
      <c r="R1104" s="207"/>
      <c r="S1104" s="207"/>
      <c r="T1104" s="208"/>
      <c r="AT1104" s="209" t="s">
        <v>154</v>
      </c>
      <c r="AU1104" s="209" t="s">
        <v>89</v>
      </c>
      <c r="AV1104" s="13" t="s">
        <v>89</v>
      </c>
      <c r="AW1104" s="13" t="s">
        <v>35</v>
      </c>
      <c r="AX1104" s="13" t="s">
        <v>79</v>
      </c>
      <c r="AY1104" s="209" t="s">
        <v>145</v>
      </c>
    </row>
    <row r="1105" spans="1:65" s="15" customFormat="1">
      <c r="B1105" s="221"/>
      <c r="C1105" s="222"/>
      <c r="D1105" s="200" t="s">
        <v>154</v>
      </c>
      <c r="E1105" s="223" t="s">
        <v>1</v>
      </c>
      <c r="F1105" s="224" t="s">
        <v>206</v>
      </c>
      <c r="G1105" s="222"/>
      <c r="H1105" s="223" t="s">
        <v>1</v>
      </c>
      <c r="I1105" s="225"/>
      <c r="J1105" s="222"/>
      <c r="K1105" s="222"/>
      <c r="L1105" s="226"/>
      <c r="M1105" s="227"/>
      <c r="N1105" s="228"/>
      <c r="O1105" s="228"/>
      <c r="P1105" s="228"/>
      <c r="Q1105" s="228"/>
      <c r="R1105" s="228"/>
      <c r="S1105" s="228"/>
      <c r="T1105" s="229"/>
      <c r="AT1105" s="230" t="s">
        <v>154</v>
      </c>
      <c r="AU1105" s="230" t="s">
        <v>89</v>
      </c>
      <c r="AV1105" s="15" t="s">
        <v>87</v>
      </c>
      <c r="AW1105" s="15" t="s">
        <v>35</v>
      </c>
      <c r="AX1105" s="15" t="s">
        <v>79</v>
      </c>
      <c r="AY1105" s="230" t="s">
        <v>145</v>
      </c>
    </row>
    <row r="1106" spans="1:65" s="13" customFormat="1">
      <c r="B1106" s="198"/>
      <c r="C1106" s="199"/>
      <c r="D1106" s="200" t="s">
        <v>154</v>
      </c>
      <c r="E1106" s="201" t="s">
        <v>1</v>
      </c>
      <c r="F1106" s="202" t="s">
        <v>207</v>
      </c>
      <c r="G1106" s="199"/>
      <c r="H1106" s="203">
        <v>1.72</v>
      </c>
      <c r="I1106" s="204"/>
      <c r="J1106" s="199"/>
      <c r="K1106" s="199"/>
      <c r="L1106" s="205"/>
      <c r="M1106" s="206"/>
      <c r="N1106" s="207"/>
      <c r="O1106" s="207"/>
      <c r="P1106" s="207"/>
      <c r="Q1106" s="207"/>
      <c r="R1106" s="207"/>
      <c r="S1106" s="207"/>
      <c r="T1106" s="208"/>
      <c r="AT1106" s="209" t="s">
        <v>154</v>
      </c>
      <c r="AU1106" s="209" t="s">
        <v>89</v>
      </c>
      <c r="AV1106" s="13" t="s">
        <v>89</v>
      </c>
      <c r="AW1106" s="13" t="s">
        <v>35</v>
      </c>
      <c r="AX1106" s="13" t="s">
        <v>79</v>
      </c>
      <c r="AY1106" s="209" t="s">
        <v>145</v>
      </c>
    </row>
    <row r="1107" spans="1:65" s="13" customFormat="1">
      <c r="B1107" s="198"/>
      <c r="C1107" s="199"/>
      <c r="D1107" s="200" t="s">
        <v>154</v>
      </c>
      <c r="E1107" s="201" t="s">
        <v>1</v>
      </c>
      <c r="F1107" s="202" t="s">
        <v>208</v>
      </c>
      <c r="G1107" s="199"/>
      <c r="H1107" s="203">
        <v>0.98</v>
      </c>
      <c r="I1107" s="204"/>
      <c r="J1107" s="199"/>
      <c r="K1107" s="199"/>
      <c r="L1107" s="205"/>
      <c r="M1107" s="206"/>
      <c r="N1107" s="207"/>
      <c r="O1107" s="207"/>
      <c r="P1107" s="207"/>
      <c r="Q1107" s="207"/>
      <c r="R1107" s="207"/>
      <c r="S1107" s="207"/>
      <c r="T1107" s="208"/>
      <c r="AT1107" s="209" t="s">
        <v>154</v>
      </c>
      <c r="AU1107" s="209" t="s">
        <v>89</v>
      </c>
      <c r="AV1107" s="13" t="s">
        <v>89</v>
      </c>
      <c r="AW1107" s="13" t="s">
        <v>35</v>
      </c>
      <c r="AX1107" s="13" t="s">
        <v>79</v>
      </c>
      <c r="AY1107" s="209" t="s">
        <v>145</v>
      </c>
    </row>
    <row r="1108" spans="1:65" s="13" customFormat="1">
      <c r="B1108" s="198"/>
      <c r="C1108" s="199"/>
      <c r="D1108" s="200" t="s">
        <v>154</v>
      </c>
      <c r="E1108" s="201" t="s">
        <v>1</v>
      </c>
      <c r="F1108" s="202" t="s">
        <v>209</v>
      </c>
      <c r="G1108" s="199"/>
      <c r="H1108" s="203">
        <v>0.96</v>
      </c>
      <c r="I1108" s="204"/>
      <c r="J1108" s="199"/>
      <c r="K1108" s="199"/>
      <c r="L1108" s="205"/>
      <c r="M1108" s="206"/>
      <c r="N1108" s="207"/>
      <c r="O1108" s="207"/>
      <c r="P1108" s="207"/>
      <c r="Q1108" s="207"/>
      <c r="R1108" s="207"/>
      <c r="S1108" s="207"/>
      <c r="T1108" s="208"/>
      <c r="AT1108" s="209" t="s">
        <v>154</v>
      </c>
      <c r="AU1108" s="209" t="s">
        <v>89</v>
      </c>
      <c r="AV1108" s="13" t="s">
        <v>89</v>
      </c>
      <c r="AW1108" s="13" t="s">
        <v>35</v>
      </c>
      <c r="AX1108" s="13" t="s">
        <v>79</v>
      </c>
      <c r="AY1108" s="209" t="s">
        <v>145</v>
      </c>
    </row>
    <row r="1109" spans="1:65" s="13" customFormat="1">
      <c r="B1109" s="198"/>
      <c r="C1109" s="199"/>
      <c r="D1109" s="200" t="s">
        <v>154</v>
      </c>
      <c r="E1109" s="201" t="s">
        <v>1</v>
      </c>
      <c r="F1109" s="202" t="s">
        <v>210</v>
      </c>
      <c r="G1109" s="199"/>
      <c r="H1109" s="203">
        <v>0.6</v>
      </c>
      <c r="I1109" s="204"/>
      <c r="J1109" s="199"/>
      <c r="K1109" s="199"/>
      <c r="L1109" s="205"/>
      <c r="M1109" s="206"/>
      <c r="N1109" s="207"/>
      <c r="O1109" s="207"/>
      <c r="P1109" s="207"/>
      <c r="Q1109" s="207"/>
      <c r="R1109" s="207"/>
      <c r="S1109" s="207"/>
      <c r="T1109" s="208"/>
      <c r="AT1109" s="209" t="s">
        <v>154</v>
      </c>
      <c r="AU1109" s="209" t="s">
        <v>89</v>
      </c>
      <c r="AV1109" s="13" t="s">
        <v>89</v>
      </c>
      <c r="AW1109" s="13" t="s">
        <v>35</v>
      </c>
      <c r="AX1109" s="13" t="s">
        <v>79</v>
      </c>
      <c r="AY1109" s="209" t="s">
        <v>145</v>
      </c>
    </row>
    <row r="1110" spans="1:65" s="13" customFormat="1">
      <c r="B1110" s="198"/>
      <c r="C1110" s="199"/>
      <c r="D1110" s="200" t="s">
        <v>154</v>
      </c>
      <c r="E1110" s="201" t="s">
        <v>1</v>
      </c>
      <c r="F1110" s="202" t="s">
        <v>211</v>
      </c>
      <c r="G1110" s="199"/>
      <c r="H1110" s="203">
        <v>1.06</v>
      </c>
      <c r="I1110" s="204"/>
      <c r="J1110" s="199"/>
      <c r="K1110" s="199"/>
      <c r="L1110" s="205"/>
      <c r="M1110" s="206"/>
      <c r="N1110" s="207"/>
      <c r="O1110" s="207"/>
      <c r="P1110" s="207"/>
      <c r="Q1110" s="207"/>
      <c r="R1110" s="207"/>
      <c r="S1110" s="207"/>
      <c r="T1110" s="208"/>
      <c r="AT1110" s="209" t="s">
        <v>154</v>
      </c>
      <c r="AU1110" s="209" t="s">
        <v>89</v>
      </c>
      <c r="AV1110" s="13" t="s">
        <v>89</v>
      </c>
      <c r="AW1110" s="13" t="s">
        <v>35</v>
      </c>
      <c r="AX1110" s="13" t="s">
        <v>79</v>
      </c>
      <c r="AY1110" s="209" t="s">
        <v>145</v>
      </c>
    </row>
    <row r="1111" spans="1:65" s="13" customFormat="1">
      <c r="B1111" s="198"/>
      <c r="C1111" s="199"/>
      <c r="D1111" s="200" t="s">
        <v>154</v>
      </c>
      <c r="E1111" s="201" t="s">
        <v>1</v>
      </c>
      <c r="F1111" s="202" t="s">
        <v>212</v>
      </c>
      <c r="G1111" s="199"/>
      <c r="H1111" s="203">
        <v>0.48</v>
      </c>
      <c r="I1111" s="204"/>
      <c r="J1111" s="199"/>
      <c r="K1111" s="199"/>
      <c r="L1111" s="205"/>
      <c r="M1111" s="206"/>
      <c r="N1111" s="207"/>
      <c r="O1111" s="207"/>
      <c r="P1111" s="207"/>
      <c r="Q1111" s="207"/>
      <c r="R1111" s="207"/>
      <c r="S1111" s="207"/>
      <c r="T1111" s="208"/>
      <c r="AT1111" s="209" t="s">
        <v>154</v>
      </c>
      <c r="AU1111" s="209" t="s">
        <v>89</v>
      </c>
      <c r="AV1111" s="13" t="s">
        <v>89</v>
      </c>
      <c r="AW1111" s="13" t="s">
        <v>35</v>
      </c>
      <c r="AX1111" s="13" t="s">
        <v>79</v>
      </c>
      <c r="AY1111" s="209" t="s">
        <v>145</v>
      </c>
    </row>
    <row r="1112" spans="1:65" s="14" customFormat="1">
      <c r="B1112" s="210"/>
      <c r="C1112" s="211"/>
      <c r="D1112" s="200" t="s">
        <v>154</v>
      </c>
      <c r="E1112" s="212" t="s">
        <v>1</v>
      </c>
      <c r="F1112" s="213" t="s">
        <v>156</v>
      </c>
      <c r="G1112" s="211"/>
      <c r="H1112" s="214">
        <v>156.678</v>
      </c>
      <c r="I1112" s="215"/>
      <c r="J1112" s="211"/>
      <c r="K1112" s="211"/>
      <c r="L1112" s="216"/>
      <c r="M1112" s="217"/>
      <c r="N1112" s="218"/>
      <c r="O1112" s="218"/>
      <c r="P1112" s="218"/>
      <c r="Q1112" s="218"/>
      <c r="R1112" s="218"/>
      <c r="S1112" s="218"/>
      <c r="T1112" s="219"/>
      <c r="AT1112" s="220" t="s">
        <v>154</v>
      </c>
      <c r="AU1112" s="220" t="s">
        <v>89</v>
      </c>
      <c r="AV1112" s="14" t="s">
        <v>152</v>
      </c>
      <c r="AW1112" s="14" t="s">
        <v>35</v>
      </c>
      <c r="AX1112" s="14" t="s">
        <v>87</v>
      </c>
      <c r="AY1112" s="220" t="s">
        <v>145</v>
      </c>
    </row>
    <row r="1113" spans="1:65" s="2" customFormat="1" ht="37.9" customHeight="1">
      <c r="A1113" s="33"/>
      <c r="B1113" s="34"/>
      <c r="C1113" s="185" t="s">
        <v>970</v>
      </c>
      <c r="D1113" s="185" t="s">
        <v>147</v>
      </c>
      <c r="E1113" s="186" t="s">
        <v>971</v>
      </c>
      <c r="F1113" s="187" t="s">
        <v>972</v>
      </c>
      <c r="G1113" s="188" t="s">
        <v>150</v>
      </c>
      <c r="H1113" s="189">
        <v>156.678</v>
      </c>
      <c r="I1113" s="190"/>
      <c r="J1113" s="191">
        <f>ROUND(I1113*H1113,2)</f>
        <v>0</v>
      </c>
      <c r="K1113" s="187" t="s">
        <v>151</v>
      </c>
      <c r="L1113" s="38"/>
      <c r="M1113" s="192" t="s">
        <v>1</v>
      </c>
      <c r="N1113" s="193" t="s">
        <v>44</v>
      </c>
      <c r="O1113" s="70"/>
      <c r="P1113" s="194">
        <f>O1113*H1113</f>
        <v>0</v>
      </c>
      <c r="Q1113" s="194">
        <v>2.8600000000000001E-4</v>
      </c>
      <c r="R1113" s="194">
        <f>Q1113*H1113</f>
        <v>4.4809908000000002E-2</v>
      </c>
      <c r="S1113" s="194">
        <v>0</v>
      </c>
      <c r="T1113" s="195">
        <f>S1113*H1113</f>
        <v>0</v>
      </c>
      <c r="U1113" s="33"/>
      <c r="V1113" s="33"/>
      <c r="W1113" s="33"/>
      <c r="X1113" s="33"/>
      <c r="Y1113" s="33"/>
      <c r="Z1113" s="33"/>
      <c r="AA1113" s="33"/>
      <c r="AB1113" s="33"/>
      <c r="AC1113" s="33"/>
      <c r="AD1113" s="33"/>
      <c r="AE1113" s="33"/>
      <c r="AR1113" s="196" t="s">
        <v>289</v>
      </c>
      <c r="AT1113" s="196" t="s">
        <v>147</v>
      </c>
      <c r="AU1113" s="196" t="s">
        <v>89</v>
      </c>
      <c r="AY1113" s="17" t="s">
        <v>145</v>
      </c>
      <c r="BE1113" s="197">
        <f>IF(N1113="základní",J1113,0)</f>
        <v>0</v>
      </c>
      <c r="BF1113" s="197">
        <f>IF(N1113="snížená",J1113,0)</f>
        <v>0</v>
      </c>
      <c r="BG1113" s="197">
        <f>IF(N1113="zákl. přenesená",J1113,0)</f>
        <v>0</v>
      </c>
      <c r="BH1113" s="197">
        <f>IF(N1113="sníž. přenesená",J1113,0)</f>
        <v>0</v>
      </c>
      <c r="BI1113" s="197">
        <f>IF(N1113="nulová",J1113,0)</f>
        <v>0</v>
      </c>
      <c r="BJ1113" s="17" t="s">
        <v>87</v>
      </c>
      <c r="BK1113" s="197">
        <f>ROUND(I1113*H1113,2)</f>
        <v>0</v>
      </c>
      <c r="BL1113" s="17" t="s">
        <v>289</v>
      </c>
      <c r="BM1113" s="196" t="s">
        <v>973</v>
      </c>
    </row>
    <row r="1114" spans="1:65" s="15" customFormat="1">
      <c r="B1114" s="221"/>
      <c r="C1114" s="222"/>
      <c r="D1114" s="200" t="s">
        <v>154</v>
      </c>
      <c r="E1114" s="223" t="s">
        <v>1</v>
      </c>
      <c r="F1114" s="224" t="s">
        <v>965</v>
      </c>
      <c r="G1114" s="222"/>
      <c r="H1114" s="223" t="s">
        <v>1</v>
      </c>
      <c r="I1114" s="225"/>
      <c r="J1114" s="222"/>
      <c r="K1114" s="222"/>
      <c r="L1114" s="226"/>
      <c r="M1114" s="227"/>
      <c r="N1114" s="228"/>
      <c r="O1114" s="228"/>
      <c r="P1114" s="228"/>
      <c r="Q1114" s="228"/>
      <c r="R1114" s="228"/>
      <c r="S1114" s="228"/>
      <c r="T1114" s="229"/>
      <c r="AT1114" s="230" t="s">
        <v>154</v>
      </c>
      <c r="AU1114" s="230" t="s">
        <v>89</v>
      </c>
      <c r="AV1114" s="15" t="s">
        <v>87</v>
      </c>
      <c r="AW1114" s="15" t="s">
        <v>35</v>
      </c>
      <c r="AX1114" s="15" t="s">
        <v>79</v>
      </c>
      <c r="AY1114" s="230" t="s">
        <v>145</v>
      </c>
    </row>
    <row r="1115" spans="1:65" s="13" customFormat="1">
      <c r="B1115" s="198"/>
      <c r="C1115" s="199"/>
      <c r="D1115" s="200" t="s">
        <v>154</v>
      </c>
      <c r="E1115" s="201" t="s">
        <v>1</v>
      </c>
      <c r="F1115" s="202" t="s">
        <v>966</v>
      </c>
      <c r="G1115" s="199"/>
      <c r="H1115" s="203">
        <v>11.775</v>
      </c>
      <c r="I1115" s="204"/>
      <c r="J1115" s="199"/>
      <c r="K1115" s="199"/>
      <c r="L1115" s="205"/>
      <c r="M1115" s="206"/>
      <c r="N1115" s="207"/>
      <c r="O1115" s="207"/>
      <c r="P1115" s="207"/>
      <c r="Q1115" s="207"/>
      <c r="R1115" s="207"/>
      <c r="S1115" s="207"/>
      <c r="T1115" s="208"/>
      <c r="AT1115" s="209" t="s">
        <v>154</v>
      </c>
      <c r="AU1115" s="209" t="s">
        <v>89</v>
      </c>
      <c r="AV1115" s="13" t="s">
        <v>89</v>
      </c>
      <c r="AW1115" s="13" t="s">
        <v>35</v>
      </c>
      <c r="AX1115" s="13" t="s">
        <v>79</v>
      </c>
      <c r="AY1115" s="209" t="s">
        <v>145</v>
      </c>
    </row>
    <row r="1116" spans="1:65" s="13" customFormat="1">
      <c r="B1116" s="198"/>
      <c r="C1116" s="199"/>
      <c r="D1116" s="200" t="s">
        <v>154</v>
      </c>
      <c r="E1116" s="201" t="s">
        <v>1</v>
      </c>
      <c r="F1116" s="202" t="s">
        <v>726</v>
      </c>
      <c r="G1116" s="199"/>
      <c r="H1116" s="203">
        <v>-1.6</v>
      </c>
      <c r="I1116" s="204"/>
      <c r="J1116" s="199"/>
      <c r="K1116" s="199"/>
      <c r="L1116" s="205"/>
      <c r="M1116" s="206"/>
      <c r="N1116" s="207"/>
      <c r="O1116" s="207"/>
      <c r="P1116" s="207"/>
      <c r="Q1116" s="207"/>
      <c r="R1116" s="207"/>
      <c r="S1116" s="207"/>
      <c r="T1116" s="208"/>
      <c r="AT1116" s="209" t="s">
        <v>154</v>
      </c>
      <c r="AU1116" s="209" t="s">
        <v>89</v>
      </c>
      <c r="AV1116" s="13" t="s">
        <v>89</v>
      </c>
      <c r="AW1116" s="13" t="s">
        <v>35</v>
      </c>
      <c r="AX1116" s="13" t="s">
        <v>79</v>
      </c>
      <c r="AY1116" s="209" t="s">
        <v>145</v>
      </c>
    </row>
    <row r="1117" spans="1:65" s="13" customFormat="1">
      <c r="B1117" s="198"/>
      <c r="C1117" s="199"/>
      <c r="D1117" s="200" t="s">
        <v>154</v>
      </c>
      <c r="E1117" s="201" t="s">
        <v>1</v>
      </c>
      <c r="F1117" s="202" t="s">
        <v>967</v>
      </c>
      <c r="G1117" s="199"/>
      <c r="H1117" s="203">
        <v>9.375</v>
      </c>
      <c r="I1117" s="204"/>
      <c r="J1117" s="199"/>
      <c r="K1117" s="199"/>
      <c r="L1117" s="205"/>
      <c r="M1117" s="206"/>
      <c r="N1117" s="207"/>
      <c r="O1117" s="207"/>
      <c r="P1117" s="207"/>
      <c r="Q1117" s="207"/>
      <c r="R1117" s="207"/>
      <c r="S1117" s="207"/>
      <c r="T1117" s="208"/>
      <c r="AT1117" s="209" t="s">
        <v>154</v>
      </c>
      <c r="AU1117" s="209" t="s">
        <v>89</v>
      </c>
      <c r="AV1117" s="13" t="s">
        <v>89</v>
      </c>
      <c r="AW1117" s="13" t="s">
        <v>35</v>
      </c>
      <c r="AX1117" s="13" t="s">
        <v>79</v>
      </c>
      <c r="AY1117" s="209" t="s">
        <v>145</v>
      </c>
    </row>
    <row r="1118" spans="1:65" s="13" customFormat="1">
      <c r="B1118" s="198"/>
      <c r="C1118" s="199"/>
      <c r="D1118" s="200" t="s">
        <v>154</v>
      </c>
      <c r="E1118" s="201" t="s">
        <v>1</v>
      </c>
      <c r="F1118" s="202" t="s">
        <v>726</v>
      </c>
      <c r="G1118" s="199"/>
      <c r="H1118" s="203">
        <v>-1.6</v>
      </c>
      <c r="I1118" s="204"/>
      <c r="J1118" s="199"/>
      <c r="K1118" s="199"/>
      <c r="L1118" s="205"/>
      <c r="M1118" s="206"/>
      <c r="N1118" s="207"/>
      <c r="O1118" s="207"/>
      <c r="P1118" s="207"/>
      <c r="Q1118" s="207"/>
      <c r="R1118" s="207"/>
      <c r="S1118" s="207"/>
      <c r="T1118" s="208"/>
      <c r="AT1118" s="209" t="s">
        <v>154</v>
      </c>
      <c r="AU1118" s="209" t="s">
        <v>89</v>
      </c>
      <c r="AV1118" s="13" t="s">
        <v>89</v>
      </c>
      <c r="AW1118" s="13" t="s">
        <v>35</v>
      </c>
      <c r="AX1118" s="13" t="s">
        <v>79</v>
      </c>
      <c r="AY1118" s="209" t="s">
        <v>145</v>
      </c>
    </row>
    <row r="1119" spans="1:65" s="13" customFormat="1">
      <c r="B1119" s="198"/>
      <c r="C1119" s="199"/>
      <c r="D1119" s="200" t="s">
        <v>154</v>
      </c>
      <c r="E1119" s="201" t="s">
        <v>1</v>
      </c>
      <c r="F1119" s="202" t="s">
        <v>657</v>
      </c>
      <c r="G1119" s="199"/>
      <c r="H1119" s="203">
        <v>20</v>
      </c>
      <c r="I1119" s="204"/>
      <c r="J1119" s="199"/>
      <c r="K1119" s="199"/>
      <c r="L1119" s="205"/>
      <c r="M1119" s="206"/>
      <c r="N1119" s="207"/>
      <c r="O1119" s="207"/>
      <c r="P1119" s="207"/>
      <c r="Q1119" s="207"/>
      <c r="R1119" s="207"/>
      <c r="S1119" s="207"/>
      <c r="T1119" s="208"/>
      <c r="AT1119" s="209" t="s">
        <v>154</v>
      </c>
      <c r="AU1119" s="209" t="s">
        <v>89</v>
      </c>
      <c r="AV1119" s="13" t="s">
        <v>89</v>
      </c>
      <c r="AW1119" s="13" t="s">
        <v>35</v>
      </c>
      <c r="AX1119" s="13" t="s">
        <v>79</v>
      </c>
      <c r="AY1119" s="209" t="s">
        <v>145</v>
      </c>
    </row>
    <row r="1120" spans="1:65" s="15" customFormat="1">
      <c r="B1120" s="221"/>
      <c r="C1120" s="222"/>
      <c r="D1120" s="200" t="s">
        <v>154</v>
      </c>
      <c r="E1120" s="223" t="s">
        <v>1</v>
      </c>
      <c r="F1120" s="224" t="s">
        <v>968</v>
      </c>
      <c r="G1120" s="222"/>
      <c r="H1120" s="223" t="s">
        <v>1</v>
      </c>
      <c r="I1120" s="225"/>
      <c r="J1120" s="222"/>
      <c r="K1120" s="222"/>
      <c r="L1120" s="226"/>
      <c r="M1120" s="227"/>
      <c r="N1120" s="228"/>
      <c r="O1120" s="228"/>
      <c r="P1120" s="228"/>
      <c r="Q1120" s="228"/>
      <c r="R1120" s="228"/>
      <c r="S1120" s="228"/>
      <c r="T1120" s="229"/>
      <c r="AT1120" s="230" t="s">
        <v>154</v>
      </c>
      <c r="AU1120" s="230" t="s">
        <v>89</v>
      </c>
      <c r="AV1120" s="15" t="s">
        <v>87</v>
      </c>
      <c r="AW1120" s="15" t="s">
        <v>35</v>
      </c>
      <c r="AX1120" s="15" t="s">
        <v>79</v>
      </c>
      <c r="AY1120" s="230" t="s">
        <v>145</v>
      </c>
    </row>
    <row r="1121" spans="2:63" s="15" customFormat="1">
      <c r="B1121" s="221"/>
      <c r="C1121" s="222"/>
      <c r="D1121" s="200" t="s">
        <v>154</v>
      </c>
      <c r="E1121" s="223" t="s">
        <v>1</v>
      </c>
      <c r="F1121" s="224" t="s">
        <v>191</v>
      </c>
      <c r="G1121" s="222"/>
      <c r="H1121" s="223" t="s">
        <v>1</v>
      </c>
      <c r="I1121" s="225"/>
      <c r="J1121" s="222"/>
      <c r="K1121" s="222"/>
      <c r="L1121" s="226"/>
      <c r="M1121" s="227"/>
      <c r="N1121" s="228"/>
      <c r="O1121" s="228"/>
      <c r="P1121" s="228"/>
      <c r="Q1121" s="228"/>
      <c r="R1121" s="228"/>
      <c r="S1121" s="228"/>
      <c r="T1121" s="229"/>
      <c r="AT1121" s="230" t="s">
        <v>154</v>
      </c>
      <c r="AU1121" s="230" t="s">
        <v>89</v>
      </c>
      <c r="AV1121" s="15" t="s">
        <v>87</v>
      </c>
      <c r="AW1121" s="15" t="s">
        <v>35</v>
      </c>
      <c r="AX1121" s="15" t="s">
        <v>79</v>
      </c>
      <c r="AY1121" s="230" t="s">
        <v>145</v>
      </c>
    </row>
    <row r="1122" spans="2:63" s="13" customFormat="1">
      <c r="B1122" s="198"/>
      <c r="C1122" s="199"/>
      <c r="D1122" s="200" t="s">
        <v>154</v>
      </c>
      <c r="E1122" s="201" t="s">
        <v>1</v>
      </c>
      <c r="F1122" s="202" t="s">
        <v>192</v>
      </c>
      <c r="G1122" s="199"/>
      <c r="H1122" s="203">
        <v>40.69</v>
      </c>
      <c r="I1122" s="204"/>
      <c r="J1122" s="199"/>
      <c r="K1122" s="199"/>
      <c r="L1122" s="205"/>
      <c r="M1122" s="206"/>
      <c r="N1122" s="207"/>
      <c r="O1122" s="207"/>
      <c r="P1122" s="207"/>
      <c r="Q1122" s="207"/>
      <c r="R1122" s="207"/>
      <c r="S1122" s="207"/>
      <c r="T1122" s="208"/>
      <c r="AT1122" s="209" t="s">
        <v>154</v>
      </c>
      <c r="AU1122" s="209" t="s">
        <v>89</v>
      </c>
      <c r="AV1122" s="13" t="s">
        <v>89</v>
      </c>
      <c r="AW1122" s="13" t="s">
        <v>35</v>
      </c>
      <c r="AX1122" s="13" t="s">
        <v>79</v>
      </c>
      <c r="AY1122" s="209" t="s">
        <v>145</v>
      </c>
    </row>
    <row r="1123" spans="2:63" s="15" customFormat="1">
      <c r="B1123" s="221"/>
      <c r="C1123" s="222"/>
      <c r="D1123" s="200" t="s">
        <v>154</v>
      </c>
      <c r="E1123" s="223" t="s">
        <v>1</v>
      </c>
      <c r="F1123" s="224" t="s">
        <v>193</v>
      </c>
      <c r="G1123" s="222"/>
      <c r="H1123" s="223" t="s">
        <v>1</v>
      </c>
      <c r="I1123" s="225"/>
      <c r="J1123" s="222"/>
      <c r="K1123" s="222"/>
      <c r="L1123" s="226"/>
      <c r="M1123" s="227"/>
      <c r="N1123" s="228"/>
      <c r="O1123" s="228"/>
      <c r="P1123" s="228"/>
      <c r="Q1123" s="228"/>
      <c r="R1123" s="228"/>
      <c r="S1123" s="228"/>
      <c r="T1123" s="229"/>
      <c r="AT1123" s="230" t="s">
        <v>154</v>
      </c>
      <c r="AU1123" s="230" t="s">
        <v>89</v>
      </c>
      <c r="AV1123" s="15" t="s">
        <v>87</v>
      </c>
      <c r="AW1123" s="15" t="s">
        <v>35</v>
      </c>
      <c r="AX1123" s="15" t="s">
        <v>79</v>
      </c>
      <c r="AY1123" s="230" t="s">
        <v>145</v>
      </c>
    </row>
    <row r="1124" spans="2:63" s="13" customFormat="1">
      <c r="B1124" s="198"/>
      <c r="C1124" s="199"/>
      <c r="D1124" s="200" t="s">
        <v>154</v>
      </c>
      <c r="E1124" s="201" t="s">
        <v>1</v>
      </c>
      <c r="F1124" s="202" t="s">
        <v>194</v>
      </c>
      <c r="G1124" s="199"/>
      <c r="H1124" s="203">
        <v>41.07</v>
      </c>
      <c r="I1124" s="204"/>
      <c r="J1124" s="199"/>
      <c r="K1124" s="199"/>
      <c r="L1124" s="205"/>
      <c r="M1124" s="206"/>
      <c r="N1124" s="207"/>
      <c r="O1124" s="207"/>
      <c r="P1124" s="207"/>
      <c r="Q1124" s="207"/>
      <c r="R1124" s="207"/>
      <c r="S1124" s="207"/>
      <c r="T1124" s="208"/>
      <c r="AT1124" s="209" t="s">
        <v>154</v>
      </c>
      <c r="AU1124" s="209" t="s">
        <v>89</v>
      </c>
      <c r="AV1124" s="13" t="s">
        <v>89</v>
      </c>
      <c r="AW1124" s="13" t="s">
        <v>35</v>
      </c>
      <c r="AX1124" s="13" t="s">
        <v>79</v>
      </c>
      <c r="AY1124" s="209" t="s">
        <v>145</v>
      </c>
    </row>
    <row r="1125" spans="2:63" s="15" customFormat="1">
      <c r="B1125" s="221"/>
      <c r="C1125" s="222"/>
      <c r="D1125" s="200" t="s">
        <v>154</v>
      </c>
      <c r="E1125" s="223" t="s">
        <v>1</v>
      </c>
      <c r="F1125" s="224" t="s">
        <v>969</v>
      </c>
      <c r="G1125" s="222"/>
      <c r="H1125" s="223" t="s">
        <v>1</v>
      </c>
      <c r="I1125" s="225"/>
      <c r="J1125" s="222"/>
      <c r="K1125" s="222"/>
      <c r="L1125" s="226"/>
      <c r="M1125" s="227"/>
      <c r="N1125" s="228"/>
      <c r="O1125" s="228"/>
      <c r="P1125" s="228"/>
      <c r="Q1125" s="228"/>
      <c r="R1125" s="228"/>
      <c r="S1125" s="228"/>
      <c r="T1125" s="229"/>
      <c r="AT1125" s="230" t="s">
        <v>154</v>
      </c>
      <c r="AU1125" s="230" t="s">
        <v>89</v>
      </c>
      <c r="AV1125" s="15" t="s">
        <v>87</v>
      </c>
      <c r="AW1125" s="15" t="s">
        <v>35</v>
      </c>
      <c r="AX1125" s="15" t="s">
        <v>79</v>
      </c>
      <c r="AY1125" s="230" t="s">
        <v>145</v>
      </c>
    </row>
    <row r="1126" spans="2:63" s="15" customFormat="1">
      <c r="B1126" s="221"/>
      <c r="C1126" s="222"/>
      <c r="D1126" s="200" t="s">
        <v>154</v>
      </c>
      <c r="E1126" s="223" t="s">
        <v>1</v>
      </c>
      <c r="F1126" s="224" t="s">
        <v>193</v>
      </c>
      <c r="G1126" s="222"/>
      <c r="H1126" s="223" t="s">
        <v>1</v>
      </c>
      <c r="I1126" s="225"/>
      <c r="J1126" s="222"/>
      <c r="K1126" s="222"/>
      <c r="L1126" s="226"/>
      <c r="M1126" s="227"/>
      <c r="N1126" s="228"/>
      <c r="O1126" s="228"/>
      <c r="P1126" s="228"/>
      <c r="Q1126" s="228"/>
      <c r="R1126" s="228"/>
      <c r="S1126" s="228"/>
      <c r="T1126" s="229"/>
      <c r="AT1126" s="230" t="s">
        <v>154</v>
      </c>
      <c r="AU1126" s="230" t="s">
        <v>89</v>
      </c>
      <c r="AV1126" s="15" t="s">
        <v>87</v>
      </c>
      <c r="AW1126" s="15" t="s">
        <v>35</v>
      </c>
      <c r="AX1126" s="15" t="s">
        <v>79</v>
      </c>
      <c r="AY1126" s="230" t="s">
        <v>145</v>
      </c>
    </row>
    <row r="1127" spans="2:63" s="13" customFormat="1">
      <c r="B1127" s="198"/>
      <c r="C1127" s="199"/>
      <c r="D1127" s="200" t="s">
        <v>154</v>
      </c>
      <c r="E1127" s="201" t="s">
        <v>1</v>
      </c>
      <c r="F1127" s="202" t="s">
        <v>201</v>
      </c>
      <c r="G1127" s="199"/>
      <c r="H1127" s="203">
        <v>31.167999999999999</v>
      </c>
      <c r="I1127" s="204"/>
      <c r="J1127" s="199"/>
      <c r="K1127" s="199"/>
      <c r="L1127" s="205"/>
      <c r="M1127" s="206"/>
      <c r="N1127" s="207"/>
      <c r="O1127" s="207"/>
      <c r="P1127" s="207"/>
      <c r="Q1127" s="207"/>
      <c r="R1127" s="207"/>
      <c r="S1127" s="207"/>
      <c r="T1127" s="208"/>
      <c r="AT1127" s="209" t="s">
        <v>154</v>
      </c>
      <c r="AU1127" s="209" t="s">
        <v>89</v>
      </c>
      <c r="AV1127" s="13" t="s">
        <v>89</v>
      </c>
      <c r="AW1127" s="13" t="s">
        <v>35</v>
      </c>
      <c r="AX1127" s="13" t="s">
        <v>79</v>
      </c>
      <c r="AY1127" s="209" t="s">
        <v>145</v>
      </c>
    </row>
    <row r="1128" spans="2:63" s="15" customFormat="1">
      <c r="B1128" s="221"/>
      <c r="C1128" s="222"/>
      <c r="D1128" s="200" t="s">
        <v>154</v>
      </c>
      <c r="E1128" s="223" t="s">
        <v>1</v>
      </c>
      <c r="F1128" s="224" t="s">
        <v>206</v>
      </c>
      <c r="G1128" s="222"/>
      <c r="H1128" s="223" t="s">
        <v>1</v>
      </c>
      <c r="I1128" s="225"/>
      <c r="J1128" s="222"/>
      <c r="K1128" s="222"/>
      <c r="L1128" s="226"/>
      <c r="M1128" s="227"/>
      <c r="N1128" s="228"/>
      <c r="O1128" s="228"/>
      <c r="P1128" s="228"/>
      <c r="Q1128" s="228"/>
      <c r="R1128" s="228"/>
      <c r="S1128" s="228"/>
      <c r="T1128" s="229"/>
      <c r="AT1128" s="230" t="s">
        <v>154</v>
      </c>
      <c r="AU1128" s="230" t="s">
        <v>89</v>
      </c>
      <c r="AV1128" s="15" t="s">
        <v>87</v>
      </c>
      <c r="AW1128" s="15" t="s">
        <v>35</v>
      </c>
      <c r="AX1128" s="15" t="s">
        <v>79</v>
      </c>
      <c r="AY1128" s="230" t="s">
        <v>145</v>
      </c>
    </row>
    <row r="1129" spans="2:63" s="13" customFormat="1">
      <c r="B1129" s="198"/>
      <c r="C1129" s="199"/>
      <c r="D1129" s="200" t="s">
        <v>154</v>
      </c>
      <c r="E1129" s="201" t="s">
        <v>1</v>
      </c>
      <c r="F1129" s="202" t="s">
        <v>207</v>
      </c>
      <c r="G1129" s="199"/>
      <c r="H1129" s="203">
        <v>1.72</v>
      </c>
      <c r="I1129" s="204"/>
      <c r="J1129" s="199"/>
      <c r="K1129" s="199"/>
      <c r="L1129" s="205"/>
      <c r="M1129" s="206"/>
      <c r="N1129" s="207"/>
      <c r="O1129" s="207"/>
      <c r="P1129" s="207"/>
      <c r="Q1129" s="207"/>
      <c r="R1129" s="207"/>
      <c r="S1129" s="207"/>
      <c r="T1129" s="208"/>
      <c r="AT1129" s="209" t="s">
        <v>154</v>
      </c>
      <c r="AU1129" s="209" t="s">
        <v>89</v>
      </c>
      <c r="AV1129" s="13" t="s">
        <v>89</v>
      </c>
      <c r="AW1129" s="13" t="s">
        <v>35</v>
      </c>
      <c r="AX1129" s="13" t="s">
        <v>79</v>
      </c>
      <c r="AY1129" s="209" t="s">
        <v>145</v>
      </c>
    </row>
    <row r="1130" spans="2:63" s="13" customFormat="1">
      <c r="B1130" s="198"/>
      <c r="C1130" s="199"/>
      <c r="D1130" s="200" t="s">
        <v>154</v>
      </c>
      <c r="E1130" s="201" t="s">
        <v>1</v>
      </c>
      <c r="F1130" s="202" t="s">
        <v>208</v>
      </c>
      <c r="G1130" s="199"/>
      <c r="H1130" s="203">
        <v>0.98</v>
      </c>
      <c r="I1130" s="204"/>
      <c r="J1130" s="199"/>
      <c r="K1130" s="199"/>
      <c r="L1130" s="205"/>
      <c r="M1130" s="206"/>
      <c r="N1130" s="207"/>
      <c r="O1130" s="207"/>
      <c r="P1130" s="207"/>
      <c r="Q1130" s="207"/>
      <c r="R1130" s="207"/>
      <c r="S1130" s="207"/>
      <c r="T1130" s="208"/>
      <c r="AT1130" s="209" t="s">
        <v>154</v>
      </c>
      <c r="AU1130" s="209" t="s">
        <v>89</v>
      </c>
      <c r="AV1130" s="13" t="s">
        <v>89</v>
      </c>
      <c r="AW1130" s="13" t="s">
        <v>35</v>
      </c>
      <c r="AX1130" s="13" t="s">
        <v>79</v>
      </c>
      <c r="AY1130" s="209" t="s">
        <v>145</v>
      </c>
    </row>
    <row r="1131" spans="2:63" s="13" customFormat="1">
      <c r="B1131" s="198"/>
      <c r="C1131" s="199"/>
      <c r="D1131" s="200" t="s">
        <v>154</v>
      </c>
      <c r="E1131" s="201" t="s">
        <v>1</v>
      </c>
      <c r="F1131" s="202" t="s">
        <v>209</v>
      </c>
      <c r="G1131" s="199"/>
      <c r="H1131" s="203">
        <v>0.96</v>
      </c>
      <c r="I1131" s="204"/>
      <c r="J1131" s="199"/>
      <c r="K1131" s="199"/>
      <c r="L1131" s="205"/>
      <c r="M1131" s="206"/>
      <c r="N1131" s="207"/>
      <c r="O1131" s="207"/>
      <c r="P1131" s="207"/>
      <c r="Q1131" s="207"/>
      <c r="R1131" s="207"/>
      <c r="S1131" s="207"/>
      <c r="T1131" s="208"/>
      <c r="AT1131" s="209" t="s">
        <v>154</v>
      </c>
      <c r="AU1131" s="209" t="s">
        <v>89</v>
      </c>
      <c r="AV1131" s="13" t="s">
        <v>89</v>
      </c>
      <c r="AW1131" s="13" t="s">
        <v>35</v>
      </c>
      <c r="AX1131" s="13" t="s">
        <v>79</v>
      </c>
      <c r="AY1131" s="209" t="s">
        <v>145</v>
      </c>
    </row>
    <row r="1132" spans="2:63" s="13" customFormat="1">
      <c r="B1132" s="198"/>
      <c r="C1132" s="199"/>
      <c r="D1132" s="200" t="s">
        <v>154</v>
      </c>
      <c r="E1132" s="201" t="s">
        <v>1</v>
      </c>
      <c r="F1132" s="202" t="s">
        <v>210</v>
      </c>
      <c r="G1132" s="199"/>
      <c r="H1132" s="203">
        <v>0.6</v>
      </c>
      <c r="I1132" s="204"/>
      <c r="J1132" s="199"/>
      <c r="K1132" s="199"/>
      <c r="L1132" s="205"/>
      <c r="M1132" s="206"/>
      <c r="N1132" s="207"/>
      <c r="O1132" s="207"/>
      <c r="P1132" s="207"/>
      <c r="Q1132" s="207"/>
      <c r="R1132" s="207"/>
      <c r="S1132" s="207"/>
      <c r="T1132" s="208"/>
      <c r="AT1132" s="209" t="s">
        <v>154</v>
      </c>
      <c r="AU1132" s="209" t="s">
        <v>89</v>
      </c>
      <c r="AV1132" s="13" t="s">
        <v>89</v>
      </c>
      <c r="AW1132" s="13" t="s">
        <v>35</v>
      </c>
      <c r="AX1132" s="13" t="s">
        <v>79</v>
      </c>
      <c r="AY1132" s="209" t="s">
        <v>145</v>
      </c>
    </row>
    <row r="1133" spans="2:63" s="13" customFormat="1">
      <c r="B1133" s="198"/>
      <c r="C1133" s="199"/>
      <c r="D1133" s="200" t="s">
        <v>154</v>
      </c>
      <c r="E1133" s="201" t="s">
        <v>1</v>
      </c>
      <c r="F1133" s="202" t="s">
        <v>211</v>
      </c>
      <c r="G1133" s="199"/>
      <c r="H1133" s="203">
        <v>1.06</v>
      </c>
      <c r="I1133" s="204"/>
      <c r="J1133" s="199"/>
      <c r="K1133" s="199"/>
      <c r="L1133" s="205"/>
      <c r="M1133" s="206"/>
      <c r="N1133" s="207"/>
      <c r="O1133" s="207"/>
      <c r="P1133" s="207"/>
      <c r="Q1133" s="207"/>
      <c r="R1133" s="207"/>
      <c r="S1133" s="207"/>
      <c r="T1133" s="208"/>
      <c r="AT1133" s="209" t="s">
        <v>154</v>
      </c>
      <c r="AU1133" s="209" t="s">
        <v>89</v>
      </c>
      <c r="AV1133" s="13" t="s">
        <v>89</v>
      </c>
      <c r="AW1133" s="13" t="s">
        <v>35</v>
      </c>
      <c r="AX1133" s="13" t="s">
        <v>79</v>
      </c>
      <c r="AY1133" s="209" t="s">
        <v>145</v>
      </c>
    </row>
    <row r="1134" spans="2:63" s="13" customFormat="1">
      <c r="B1134" s="198"/>
      <c r="C1134" s="199"/>
      <c r="D1134" s="200" t="s">
        <v>154</v>
      </c>
      <c r="E1134" s="201" t="s">
        <v>1</v>
      </c>
      <c r="F1134" s="202" t="s">
        <v>212</v>
      </c>
      <c r="G1134" s="199"/>
      <c r="H1134" s="203">
        <v>0.48</v>
      </c>
      <c r="I1134" s="204"/>
      <c r="J1134" s="199"/>
      <c r="K1134" s="199"/>
      <c r="L1134" s="205"/>
      <c r="M1134" s="206"/>
      <c r="N1134" s="207"/>
      <c r="O1134" s="207"/>
      <c r="P1134" s="207"/>
      <c r="Q1134" s="207"/>
      <c r="R1134" s="207"/>
      <c r="S1134" s="207"/>
      <c r="T1134" s="208"/>
      <c r="AT1134" s="209" t="s">
        <v>154</v>
      </c>
      <c r="AU1134" s="209" t="s">
        <v>89</v>
      </c>
      <c r="AV1134" s="13" t="s">
        <v>89</v>
      </c>
      <c r="AW1134" s="13" t="s">
        <v>35</v>
      </c>
      <c r="AX1134" s="13" t="s">
        <v>79</v>
      </c>
      <c r="AY1134" s="209" t="s">
        <v>145</v>
      </c>
    </row>
    <row r="1135" spans="2:63" s="14" customFormat="1">
      <c r="B1135" s="210"/>
      <c r="C1135" s="211"/>
      <c r="D1135" s="200" t="s">
        <v>154</v>
      </c>
      <c r="E1135" s="212" t="s">
        <v>1</v>
      </c>
      <c r="F1135" s="213" t="s">
        <v>156</v>
      </c>
      <c r="G1135" s="211"/>
      <c r="H1135" s="214">
        <v>156.678</v>
      </c>
      <c r="I1135" s="215"/>
      <c r="J1135" s="211"/>
      <c r="K1135" s="211"/>
      <c r="L1135" s="216"/>
      <c r="M1135" s="217"/>
      <c r="N1135" s="218"/>
      <c r="O1135" s="218"/>
      <c r="P1135" s="218"/>
      <c r="Q1135" s="218"/>
      <c r="R1135" s="218"/>
      <c r="S1135" s="218"/>
      <c r="T1135" s="219"/>
      <c r="AT1135" s="220" t="s">
        <v>154</v>
      </c>
      <c r="AU1135" s="220" t="s">
        <v>89</v>
      </c>
      <c r="AV1135" s="14" t="s">
        <v>152</v>
      </c>
      <c r="AW1135" s="14" t="s">
        <v>35</v>
      </c>
      <c r="AX1135" s="14" t="s">
        <v>87</v>
      </c>
      <c r="AY1135" s="220" t="s">
        <v>145</v>
      </c>
    </row>
    <row r="1136" spans="2:63" s="12" customFormat="1" ht="22.9" customHeight="1">
      <c r="B1136" s="169"/>
      <c r="C1136" s="170"/>
      <c r="D1136" s="171" t="s">
        <v>78</v>
      </c>
      <c r="E1136" s="183" t="s">
        <v>974</v>
      </c>
      <c r="F1136" s="183" t="s">
        <v>975</v>
      </c>
      <c r="G1136" s="170"/>
      <c r="H1136" s="170"/>
      <c r="I1136" s="173"/>
      <c r="J1136" s="184">
        <f>BK1136</f>
        <v>0</v>
      </c>
      <c r="K1136" s="170"/>
      <c r="L1136" s="175"/>
      <c r="M1136" s="176"/>
      <c r="N1136" s="177"/>
      <c r="O1136" s="177"/>
      <c r="P1136" s="178">
        <f>SUM(P1137:P1152)</f>
        <v>0</v>
      </c>
      <c r="Q1136" s="177"/>
      <c r="R1136" s="178">
        <f>SUM(R1137:R1152)</f>
        <v>7.8850000000000003E-2</v>
      </c>
      <c r="S1136" s="177"/>
      <c r="T1136" s="179">
        <f>SUM(T1137:T1152)</f>
        <v>0</v>
      </c>
      <c r="AR1136" s="180" t="s">
        <v>89</v>
      </c>
      <c r="AT1136" s="181" t="s">
        <v>78</v>
      </c>
      <c r="AU1136" s="181" t="s">
        <v>87</v>
      </c>
      <c r="AY1136" s="180" t="s">
        <v>145</v>
      </c>
      <c r="BK1136" s="182">
        <f>SUM(BK1137:BK1152)</f>
        <v>0</v>
      </c>
    </row>
    <row r="1137" spans="1:65" s="2" customFormat="1" ht="37.9" customHeight="1">
      <c r="A1137" s="33"/>
      <c r="B1137" s="34"/>
      <c r="C1137" s="185" t="s">
        <v>976</v>
      </c>
      <c r="D1137" s="185" t="s">
        <v>147</v>
      </c>
      <c r="E1137" s="186" t="s">
        <v>977</v>
      </c>
      <c r="F1137" s="187" t="s">
        <v>978</v>
      </c>
      <c r="G1137" s="188" t="s">
        <v>490</v>
      </c>
      <c r="H1137" s="189">
        <v>19</v>
      </c>
      <c r="I1137" s="190"/>
      <c r="J1137" s="191">
        <f>ROUND(I1137*H1137,2)</f>
        <v>0</v>
      </c>
      <c r="K1137" s="187" t="s">
        <v>151</v>
      </c>
      <c r="L1137" s="38"/>
      <c r="M1137" s="192" t="s">
        <v>1</v>
      </c>
      <c r="N1137" s="193" t="s">
        <v>44</v>
      </c>
      <c r="O1137" s="70"/>
      <c r="P1137" s="194">
        <f>O1137*H1137</f>
        <v>0</v>
      </c>
      <c r="Q1137" s="194">
        <v>0</v>
      </c>
      <c r="R1137" s="194">
        <f>Q1137*H1137</f>
        <v>0</v>
      </c>
      <c r="S1137" s="194">
        <v>0</v>
      </c>
      <c r="T1137" s="195">
        <f>S1137*H1137</f>
        <v>0</v>
      </c>
      <c r="U1137" s="33"/>
      <c r="V1137" s="33"/>
      <c r="W1137" s="33"/>
      <c r="X1137" s="33"/>
      <c r="Y1137" s="33"/>
      <c r="Z1137" s="33"/>
      <c r="AA1137" s="33"/>
      <c r="AB1137" s="33"/>
      <c r="AC1137" s="33"/>
      <c r="AD1137" s="33"/>
      <c r="AE1137" s="33"/>
      <c r="AR1137" s="196" t="s">
        <v>289</v>
      </c>
      <c r="AT1137" s="196" t="s">
        <v>147</v>
      </c>
      <c r="AU1137" s="196" t="s">
        <v>89</v>
      </c>
      <c r="AY1137" s="17" t="s">
        <v>145</v>
      </c>
      <c r="BE1137" s="197">
        <f>IF(N1137="základní",J1137,0)</f>
        <v>0</v>
      </c>
      <c r="BF1137" s="197">
        <f>IF(N1137="snížená",J1137,0)</f>
        <v>0</v>
      </c>
      <c r="BG1137" s="197">
        <f>IF(N1137="zákl. přenesená",J1137,0)</f>
        <v>0</v>
      </c>
      <c r="BH1137" s="197">
        <f>IF(N1137="sníž. přenesená",J1137,0)</f>
        <v>0</v>
      </c>
      <c r="BI1137" s="197">
        <f>IF(N1137="nulová",J1137,0)</f>
        <v>0</v>
      </c>
      <c r="BJ1137" s="17" t="s">
        <v>87</v>
      </c>
      <c r="BK1137" s="197">
        <f>ROUND(I1137*H1137,2)</f>
        <v>0</v>
      </c>
      <c r="BL1137" s="17" t="s">
        <v>289</v>
      </c>
      <c r="BM1137" s="196" t="s">
        <v>979</v>
      </c>
    </row>
    <row r="1138" spans="1:65" s="15" customFormat="1">
      <c r="B1138" s="221"/>
      <c r="C1138" s="222"/>
      <c r="D1138" s="200" t="s">
        <v>154</v>
      </c>
      <c r="E1138" s="223" t="s">
        <v>1</v>
      </c>
      <c r="F1138" s="224" t="s">
        <v>234</v>
      </c>
      <c r="G1138" s="222"/>
      <c r="H1138" s="223" t="s">
        <v>1</v>
      </c>
      <c r="I1138" s="225"/>
      <c r="J1138" s="222"/>
      <c r="K1138" s="222"/>
      <c r="L1138" s="226"/>
      <c r="M1138" s="227"/>
      <c r="N1138" s="228"/>
      <c r="O1138" s="228"/>
      <c r="P1138" s="228"/>
      <c r="Q1138" s="228"/>
      <c r="R1138" s="228"/>
      <c r="S1138" s="228"/>
      <c r="T1138" s="229"/>
      <c r="AT1138" s="230" t="s">
        <v>154</v>
      </c>
      <c r="AU1138" s="230" t="s">
        <v>89</v>
      </c>
      <c r="AV1138" s="15" t="s">
        <v>87</v>
      </c>
      <c r="AW1138" s="15" t="s">
        <v>35</v>
      </c>
      <c r="AX1138" s="15" t="s">
        <v>79</v>
      </c>
      <c r="AY1138" s="230" t="s">
        <v>145</v>
      </c>
    </row>
    <row r="1139" spans="1:65" s="13" customFormat="1">
      <c r="B1139" s="198"/>
      <c r="C1139" s="199"/>
      <c r="D1139" s="200" t="s">
        <v>154</v>
      </c>
      <c r="E1139" s="201" t="s">
        <v>1</v>
      </c>
      <c r="F1139" s="202" t="s">
        <v>223</v>
      </c>
      <c r="G1139" s="199"/>
      <c r="H1139" s="203">
        <v>19</v>
      </c>
      <c r="I1139" s="204"/>
      <c r="J1139" s="199"/>
      <c r="K1139" s="199"/>
      <c r="L1139" s="205"/>
      <c r="M1139" s="206"/>
      <c r="N1139" s="207"/>
      <c r="O1139" s="207"/>
      <c r="P1139" s="207"/>
      <c r="Q1139" s="207"/>
      <c r="R1139" s="207"/>
      <c r="S1139" s="207"/>
      <c r="T1139" s="208"/>
      <c r="AT1139" s="209" t="s">
        <v>154</v>
      </c>
      <c r="AU1139" s="209" t="s">
        <v>89</v>
      </c>
      <c r="AV1139" s="13" t="s">
        <v>89</v>
      </c>
      <c r="AW1139" s="13" t="s">
        <v>35</v>
      </c>
      <c r="AX1139" s="13" t="s">
        <v>79</v>
      </c>
      <c r="AY1139" s="209" t="s">
        <v>145</v>
      </c>
    </row>
    <row r="1140" spans="1:65" s="14" customFormat="1">
      <c r="B1140" s="210"/>
      <c r="C1140" s="211"/>
      <c r="D1140" s="200" t="s">
        <v>154</v>
      </c>
      <c r="E1140" s="212" t="s">
        <v>1</v>
      </c>
      <c r="F1140" s="213" t="s">
        <v>156</v>
      </c>
      <c r="G1140" s="211"/>
      <c r="H1140" s="214">
        <v>19</v>
      </c>
      <c r="I1140" s="215"/>
      <c r="J1140" s="211"/>
      <c r="K1140" s="211"/>
      <c r="L1140" s="216"/>
      <c r="M1140" s="217"/>
      <c r="N1140" s="218"/>
      <c r="O1140" s="218"/>
      <c r="P1140" s="218"/>
      <c r="Q1140" s="218"/>
      <c r="R1140" s="218"/>
      <c r="S1140" s="218"/>
      <c r="T1140" s="219"/>
      <c r="AT1140" s="220" t="s">
        <v>154</v>
      </c>
      <c r="AU1140" s="220" t="s">
        <v>89</v>
      </c>
      <c r="AV1140" s="14" t="s">
        <v>152</v>
      </c>
      <c r="AW1140" s="14" t="s">
        <v>35</v>
      </c>
      <c r="AX1140" s="14" t="s">
        <v>87</v>
      </c>
      <c r="AY1140" s="220" t="s">
        <v>145</v>
      </c>
    </row>
    <row r="1141" spans="1:65" s="2" customFormat="1" ht="33" customHeight="1">
      <c r="A1141" s="33"/>
      <c r="B1141" s="34"/>
      <c r="C1141" s="231" t="s">
        <v>980</v>
      </c>
      <c r="D1141" s="231" t="s">
        <v>290</v>
      </c>
      <c r="E1141" s="232" t="s">
        <v>981</v>
      </c>
      <c r="F1141" s="233" t="s">
        <v>982</v>
      </c>
      <c r="G1141" s="234" t="s">
        <v>490</v>
      </c>
      <c r="H1141" s="235">
        <v>19</v>
      </c>
      <c r="I1141" s="236"/>
      <c r="J1141" s="237">
        <f>ROUND(I1141*H1141,2)</f>
        <v>0</v>
      </c>
      <c r="K1141" s="233" t="s">
        <v>151</v>
      </c>
      <c r="L1141" s="238"/>
      <c r="M1141" s="239" t="s">
        <v>1</v>
      </c>
      <c r="N1141" s="240" t="s">
        <v>44</v>
      </c>
      <c r="O1141" s="70"/>
      <c r="P1141" s="194">
        <f>O1141*H1141</f>
        <v>0</v>
      </c>
      <c r="Q1141" s="194">
        <v>1E-3</v>
      </c>
      <c r="R1141" s="194">
        <f>Q1141*H1141</f>
        <v>1.9E-2</v>
      </c>
      <c r="S1141" s="194">
        <v>0</v>
      </c>
      <c r="T1141" s="195">
        <f>S1141*H1141</f>
        <v>0</v>
      </c>
      <c r="U1141" s="33"/>
      <c r="V1141" s="33"/>
      <c r="W1141" s="33"/>
      <c r="X1141" s="33"/>
      <c r="Y1141" s="33"/>
      <c r="Z1141" s="33"/>
      <c r="AA1141" s="33"/>
      <c r="AB1141" s="33"/>
      <c r="AC1141" s="33"/>
      <c r="AD1141" s="33"/>
      <c r="AE1141" s="33"/>
      <c r="AR1141" s="196" t="s">
        <v>424</v>
      </c>
      <c r="AT1141" s="196" t="s">
        <v>290</v>
      </c>
      <c r="AU1141" s="196" t="s">
        <v>89</v>
      </c>
      <c r="AY1141" s="17" t="s">
        <v>145</v>
      </c>
      <c r="BE1141" s="197">
        <f>IF(N1141="základní",J1141,0)</f>
        <v>0</v>
      </c>
      <c r="BF1141" s="197">
        <f>IF(N1141="snížená",J1141,0)</f>
        <v>0</v>
      </c>
      <c r="BG1141" s="197">
        <f>IF(N1141="zákl. přenesená",J1141,0)</f>
        <v>0</v>
      </c>
      <c r="BH1141" s="197">
        <f>IF(N1141="sníž. přenesená",J1141,0)</f>
        <v>0</v>
      </c>
      <c r="BI1141" s="197">
        <f>IF(N1141="nulová",J1141,0)</f>
        <v>0</v>
      </c>
      <c r="BJ1141" s="17" t="s">
        <v>87</v>
      </c>
      <c r="BK1141" s="197">
        <f>ROUND(I1141*H1141,2)</f>
        <v>0</v>
      </c>
      <c r="BL1141" s="17" t="s">
        <v>289</v>
      </c>
      <c r="BM1141" s="196" t="s">
        <v>983</v>
      </c>
    </row>
    <row r="1142" spans="1:65" s="13" customFormat="1">
      <c r="B1142" s="198"/>
      <c r="C1142" s="199"/>
      <c r="D1142" s="200" t="s">
        <v>154</v>
      </c>
      <c r="E1142" s="201" t="s">
        <v>1</v>
      </c>
      <c r="F1142" s="202" t="s">
        <v>223</v>
      </c>
      <c r="G1142" s="199"/>
      <c r="H1142" s="203">
        <v>19</v>
      </c>
      <c r="I1142" s="204"/>
      <c r="J1142" s="199"/>
      <c r="K1142" s="199"/>
      <c r="L1142" s="205"/>
      <c r="M1142" s="206"/>
      <c r="N1142" s="207"/>
      <c r="O1142" s="207"/>
      <c r="P1142" s="207"/>
      <c r="Q1142" s="207"/>
      <c r="R1142" s="207"/>
      <c r="S1142" s="207"/>
      <c r="T1142" s="208"/>
      <c r="AT1142" s="209" t="s">
        <v>154</v>
      </c>
      <c r="AU1142" s="209" t="s">
        <v>89</v>
      </c>
      <c r="AV1142" s="13" t="s">
        <v>89</v>
      </c>
      <c r="AW1142" s="13" t="s">
        <v>35</v>
      </c>
      <c r="AX1142" s="13" t="s">
        <v>79</v>
      </c>
      <c r="AY1142" s="209" t="s">
        <v>145</v>
      </c>
    </row>
    <row r="1143" spans="1:65" s="14" customFormat="1">
      <c r="B1143" s="210"/>
      <c r="C1143" s="211"/>
      <c r="D1143" s="200" t="s">
        <v>154</v>
      </c>
      <c r="E1143" s="212" t="s">
        <v>1</v>
      </c>
      <c r="F1143" s="213" t="s">
        <v>156</v>
      </c>
      <c r="G1143" s="211"/>
      <c r="H1143" s="214">
        <v>19</v>
      </c>
      <c r="I1143" s="215"/>
      <c r="J1143" s="211"/>
      <c r="K1143" s="211"/>
      <c r="L1143" s="216"/>
      <c r="M1143" s="217"/>
      <c r="N1143" s="218"/>
      <c r="O1143" s="218"/>
      <c r="P1143" s="218"/>
      <c r="Q1143" s="218"/>
      <c r="R1143" s="218"/>
      <c r="S1143" s="218"/>
      <c r="T1143" s="219"/>
      <c r="AT1143" s="220" t="s">
        <v>154</v>
      </c>
      <c r="AU1143" s="220" t="s">
        <v>89</v>
      </c>
      <c r="AV1143" s="14" t="s">
        <v>152</v>
      </c>
      <c r="AW1143" s="14" t="s">
        <v>35</v>
      </c>
      <c r="AX1143" s="14" t="s">
        <v>87</v>
      </c>
      <c r="AY1143" s="220" t="s">
        <v>145</v>
      </c>
    </row>
    <row r="1144" spans="1:65" s="2" customFormat="1" ht="24.2" customHeight="1">
      <c r="A1144" s="33"/>
      <c r="B1144" s="34"/>
      <c r="C1144" s="231" t="s">
        <v>984</v>
      </c>
      <c r="D1144" s="231" t="s">
        <v>290</v>
      </c>
      <c r="E1144" s="232" t="s">
        <v>985</v>
      </c>
      <c r="F1144" s="233" t="s">
        <v>986</v>
      </c>
      <c r="G1144" s="234" t="s">
        <v>329</v>
      </c>
      <c r="H1144" s="235">
        <v>79.8</v>
      </c>
      <c r="I1144" s="236"/>
      <c r="J1144" s="237">
        <f>ROUND(I1144*H1144,2)</f>
        <v>0</v>
      </c>
      <c r="K1144" s="233" t="s">
        <v>151</v>
      </c>
      <c r="L1144" s="238"/>
      <c r="M1144" s="239" t="s">
        <v>1</v>
      </c>
      <c r="N1144" s="240" t="s">
        <v>44</v>
      </c>
      <c r="O1144" s="70"/>
      <c r="P1144" s="194">
        <f>O1144*H1144</f>
        <v>0</v>
      </c>
      <c r="Q1144" s="194">
        <v>1.4999999999999999E-4</v>
      </c>
      <c r="R1144" s="194">
        <f>Q1144*H1144</f>
        <v>1.1969999999999998E-2</v>
      </c>
      <c r="S1144" s="194">
        <v>0</v>
      </c>
      <c r="T1144" s="195">
        <f>S1144*H1144</f>
        <v>0</v>
      </c>
      <c r="U1144" s="33"/>
      <c r="V1144" s="33"/>
      <c r="W1144" s="33"/>
      <c r="X1144" s="33"/>
      <c r="Y1144" s="33"/>
      <c r="Z1144" s="33"/>
      <c r="AA1144" s="33"/>
      <c r="AB1144" s="33"/>
      <c r="AC1144" s="33"/>
      <c r="AD1144" s="33"/>
      <c r="AE1144" s="33"/>
      <c r="AR1144" s="196" t="s">
        <v>424</v>
      </c>
      <c r="AT1144" s="196" t="s">
        <v>290</v>
      </c>
      <c r="AU1144" s="196" t="s">
        <v>89</v>
      </c>
      <c r="AY1144" s="17" t="s">
        <v>145</v>
      </c>
      <c r="BE1144" s="197">
        <f>IF(N1144="základní",J1144,0)</f>
        <v>0</v>
      </c>
      <c r="BF1144" s="197">
        <f>IF(N1144="snížená",J1144,0)</f>
        <v>0</v>
      </c>
      <c r="BG1144" s="197">
        <f>IF(N1144="zákl. přenesená",J1144,0)</f>
        <v>0</v>
      </c>
      <c r="BH1144" s="197">
        <f>IF(N1144="sníž. přenesená",J1144,0)</f>
        <v>0</v>
      </c>
      <c r="BI1144" s="197">
        <f>IF(N1144="nulová",J1144,0)</f>
        <v>0</v>
      </c>
      <c r="BJ1144" s="17" t="s">
        <v>87</v>
      </c>
      <c r="BK1144" s="197">
        <f>ROUND(I1144*H1144,2)</f>
        <v>0</v>
      </c>
      <c r="BL1144" s="17" t="s">
        <v>289</v>
      </c>
      <c r="BM1144" s="196" t="s">
        <v>987</v>
      </c>
    </row>
    <row r="1145" spans="1:65" s="2" customFormat="1" ht="19.5">
      <c r="A1145" s="33"/>
      <c r="B1145" s="34"/>
      <c r="C1145" s="35"/>
      <c r="D1145" s="200" t="s">
        <v>854</v>
      </c>
      <c r="E1145" s="35"/>
      <c r="F1145" s="241" t="s">
        <v>988</v>
      </c>
      <c r="G1145" s="35"/>
      <c r="H1145" s="35"/>
      <c r="I1145" s="242"/>
      <c r="J1145" s="35"/>
      <c r="K1145" s="35"/>
      <c r="L1145" s="38"/>
      <c r="M1145" s="243"/>
      <c r="N1145" s="244"/>
      <c r="O1145" s="70"/>
      <c r="P1145" s="70"/>
      <c r="Q1145" s="70"/>
      <c r="R1145" s="70"/>
      <c r="S1145" s="70"/>
      <c r="T1145" s="71"/>
      <c r="U1145" s="33"/>
      <c r="V1145" s="33"/>
      <c r="W1145" s="33"/>
      <c r="X1145" s="33"/>
      <c r="Y1145" s="33"/>
      <c r="Z1145" s="33"/>
      <c r="AA1145" s="33"/>
      <c r="AB1145" s="33"/>
      <c r="AC1145" s="33"/>
      <c r="AD1145" s="33"/>
      <c r="AE1145" s="33"/>
      <c r="AT1145" s="17" t="s">
        <v>854</v>
      </c>
      <c r="AU1145" s="17" t="s">
        <v>89</v>
      </c>
    </row>
    <row r="1146" spans="1:65" s="13" customFormat="1">
      <c r="B1146" s="198"/>
      <c r="C1146" s="199"/>
      <c r="D1146" s="200" t="s">
        <v>154</v>
      </c>
      <c r="E1146" s="201" t="s">
        <v>1</v>
      </c>
      <c r="F1146" s="202" t="s">
        <v>989</v>
      </c>
      <c r="G1146" s="199"/>
      <c r="H1146" s="203">
        <v>79.8</v>
      </c>
      <c r="I1146" s="204"/>
      <c r="J1146" s="199"/>
      <c r="K1146" s="199"/>
      <c r="L1146" s="205"/>
      <c r="M1146" s="206"/>
      <c r="N1146" s="207"/>
      <c r="O1146" s="207"/>
      <c r="P1146" s="207"/>
      <c r="Q1146" s="207"/>
      <c r="R1146" s="207"/>
      <c r="S1146" s="207"/>
      <c r="T1146" s="208"/>
      <c r="AT1146" s="209" t="s">
        <v>154</v>
      </c>
      <c r="AU1146" s="209" t="s">
        <v>89</v>
      </c>
      <c r="AV1146" s="13" t="s">
        <v>89</v>
      </c>
      <c r="AW1146" s="13" t="s">
        <v>35</v>
      </c>
      <c r="AX1146" s="13" t="s">
        <v>79</v>
      </c>
      <c r="AY1146" s="209" t="s">
        <v>145</v>
      </c>
    </row>
    <row r="1147" spans="1:65" s="14" customFormat="1">
      <c r="B1147" s="210"/>
      <c r="C1147" s="211"/>
      <c r="D1147" s="200" t="s">
        <v>154</v>
      </c>
      <c r="E1147" s="212" t="s">
        <v>1</v>
      </c>
      <c r="F1147" s="213" t="s">
        <v>156</v>
      </c>
      <c r="G1147" s="211"/>
      <c r="H1147" s="214">
        <v>79.8</v>
      </c>
      <c r="I1147" s="215"/>
      <c r="J1147" s="211"/>
      <c r="K1147" s="211"/>
      <c r="L1147" s="216"/>
      <c r="M1147" s="217"/>
      <c r="N1147" s="218"/>
      <c r="O1147" s="218"/>
      <c r="P1147" s="218"/>
      <c r="Q1147" s="218"/>
      <c r="R1147" s="218"/>
      <c r="S1147" s="218"/>
      <c r="T1147" s="219"/>
      <c r="AT1147" s="220" t="s">
        <v>154</v>
      </c>
      <c r="AU1147" s="220" t="s">
        <v>89</v>
      </c>
      <c r="AV1147" s="14" t="s">
        <v>152</v>
      </c>
      <c r="AW1147" s="14" t="s">
        <v>35</v>
      </c>
      <c r="AX1147" s="14" t="s">
        <v>87</v>
      </c>
      <c r="AY1147" s="220" t="s">
        <v>145</v>
      </c>
    </row>
    <row r="1148" spans="1:65" s="2" customFormat="1" ht="24.2" customHeight="1">
      <c r="A1148" s="33"/>
      <c r="B1148" s="34"/>
      <c r="C1148" s="231" t="s">
        <v>990</v>
      </c>
      <c r="D1148" s="231" t="s">
        <v>290</v>
      </c>
      <c r="E1148" s="232" t="s">
        <v>991</v>
      </c>
      <c r="F1148" s="233" t="s">
        <v>992</v>
      </c>
      <c r="G1148" s="234" t="s">
        <v>150</v>
      </c>
      <c r="H1148" s="235">
        <v>47.88</v>
      </c>
      <c r="I1148" s="236"/>
      <c r="J1148" s="237">
        <f>ROUND(I1148*H1148,2)</f>
        <v>0</v>
      </c>
      <c r="K1148" s="233" t="s">
        <v>151</v>
      </c>
      <c r="L1148" s="238"/>
      <c r="M1148" s="239" t="s">
        <v>1</v>
      </c>
      <c r="N1148" s="240" t="s">
        <v>44</v>
      </c>
      <c r="O1148" s="70"/>
      <c r="P1148" s="194">
        <f>O1148*H1148</f>
        <v>0</v>
      </c>
      <c r="Q1148" s="194">
        <v>1E-3</v>
      </c>
      <c r="R1148" s="194">
        <f>Q1148*H1148</f>
        <v>4.7880000000000006E-2</v>
      </c>
      <c r="S1148" s="194">
        <v>0</v>
      </c>
      <c r="T1148" s="195">
        <f>S1148*H1148</f>
        <v>0</v>
      </c>
      <c r="U1148" s="33"/>
      <c r="V1148" s="33"/>
      <c r="W1148" s="33"/>
      <c r="X1148" s="33"/>
      <c r="Y1148" s="33"/>
      <c r="Z1148" s="33"/>
      <c r="AA1148" s="33"/>
      <c r="AB1148" s="33"/>
      <c r="AC1148" s="33"/>
      <c r="AD1148" s="33"/>
      <c r="AE1148" s="33"/>
      <c r="AR1148" s="196" t="s">
        <v>424</v>
      </c>
      <c r="AT1148" s="196" t="s">
        <v>290</v>
      </c>
      <c r="AU1148" s="196" t="s">
        <v>89</v>
      </c>
      <c r="AY1148" s="17" t="s">
        <v>145</v>
      </c>
      <c r="BE1148" s="197">
        <f>IF(N1148="základní",J1148,0)</f>
        <v>0</v>
      </c>
      <c r="BF1148" s="197">
        <f>IF(N1148="snížená",J1148,0)</f>
        <v>0</v>
      </c>
      <c r="BG1148" s="197">
        <f>IF(N1148="zákl. přenesená",J1148,0)</f>
        <v>0</v>
      </c>
      <c r="BH1148" s="197">
        <f>IF(N1148="sníž. přenesená",J1148,0)</f>
        <v>0</v>
      </c>
      <c r="BI1148" s="197">
        <f>IF(N1148="nulová",J1148,0)</f>
        <v>0</v>
      </c>
      <c r="BJ1148" s="17" t="s">
        <v>87</v>
      </c>
      <c r="BK1148" s="197">
        <f>ROUND(I1148*H1148,2)</f>
        <v>0</v>
      </c>
      <c r="BL1148" s="17" t="s">
        <v>289</v>
      </c>
      <c r="BM1148" s="196" t="s">
        <v>993</v>
      </c>
    </row>
    <row r="1149" spans="1:65" s="2" customFormat="1" ht="19.5">
      <c r="A1149" s="33"/>
      <c r="B1149" s="34"/>
      <c r="C1149" s="35"/>
      <c r="D1149" s="200" t="s">
        <v>854</v>
      </c>
      <c r="E1149" s="35"/>
      <c r="F1149" s="241" t="s">
        <v>994</v>
      </c>
      <c r="G1149" s="35"/>
      <c r="H1149" s="35"/>
      <c r="I1149" s="242"/>
      <c r="J1149" s="35"/>
      <c r="K1149" s="35"/>
      <c r="L1149" s="38"/>
      <c r="M1149" s="243"/>
      <c r="N1149" s="244"/>
      <c r="O1149" s="70"/>
      <c r="P1149" s="70"/>
      <c r="Q1149" s="70"/>
      <c r="R1149" s="70"/>
      <c r="S1149" s="70"/>
      <c r="T1149" s="71"/>
      <c r="U1149" s="33"/>
      <c r="V1149" s="33"/>
      <c r="W1149" s="33"/>
      <c r="X1149" s="33"/>
      <c r="Y1149" s="33"/>
      <c r="Z1149" s="33"/>
      <c r="AA1149" s="33"/>
      <c r="AB1149" s="33"/>
      <c r="AC1149" s="33"/>
      <c r="AD1149" s="33"/>
      <c r="AE1149" s="33"/>
      <c r="AT1149" s="17" t="s">
        <v>854</v>
      </c>
      <c r="AU1149" s="17" t="s">
        <v>89</v>
      </c>
    </row>
    <row r="1150" spans="1:65" s="13" customFormat="1">
      <c r="B1150" s="198"/>
      <c r="C1150" s="199"/>
      <c r="D1150" s="200" t="s">
        <v>154</v>
      </c>
      <c r="E1150" s="201" t="s">
        <v>1</v>
      </c>
      <c r="F1150" s="202" t="s">
        <v>445</v>
      </c>
      <c r="G1150" s="199"/>
      <c r="H1150" s="203">
        <v>47.88</v>
      </c>
      <c r="I1150" s="204"/>
      <c r="J1150" s="199"/>
      <c r="K1150" s="199"/>
      <c r="L1150" s="205"/>
      <c r="M1150" s="206"/>
      <c r="N1150" s="207"/>
      <c r="O1150" s="207"/>
      <c r="P1150" s="207"/>
      <c r="Q1150" s="207"/>
      <c r="R1150" s="207"/>
      <c r="S1150" s="207"/>
      <c r="T1150" s="208"/>
      <c r="AT1150" s="209" t="s">
        <v>154</v>
      </c>
      <c r="AU1150" s="209" t="s">
        <v>89</v>
      </c>
      <c r="AV1150" s="13" t="s">
        <v>89</v>
      </c>
      <c r="AW1150" s="13" t="s">
        <v>35</v>
      </c>
      <c r="AX1150" s="13" t="s">
        <v>79</v>
      </c>
      <c r="AY1150" s="209" t="s">
        <v>145</v>
      </c>
    </row>
    <row r="1151" spans="1:65" s="14" customFormat="1">
      <c r="B1151" s="210"/>
      <c r="C1151" s="211"/>
      <c r="D1151" s="200" t="s">
        <v>154</v>
      </c>
      <c r="E1151" s="212" t="s">
        <v>1</v>
      </c>
      <c r="F1151" s="213" t="s">
        <v>156</v>
      </c>
      <c r="G1151" s="211"/>
      <c r="H1151" s="214">
        <v>47.88</v>
      </c>
      <c r="I1151" s="215"/>
      <c r="J1151" s="211"/>
      <c r="K1151" s="211"/>
      <c r="L1151" s="216"/>
      <c r="M1151" s="217"/>
      <c r="N1151" s="218"/>
      <c r="O1151" s="218"/>
      <c r="P1151" s="218"/>
      <c r="Q1151" s="218"/>
      <c r="R1151" s="218"/>
      <c r="S1151" s="218"/>
      <c r="T1151" s="219"/>
      <c r="AT1151" s="220" t="s">
        <v>154</v>
      </c>
      <c r="AU1151" s="220" t="s">
        <v>89</v>
      </c>
      <c r="AV1151" s="14" t="s">
        <v>152</v>
      </c>
      <c r="AW1151" s="14" t="s">
        <v>35</v>
      </c>
      <c r="AX1151" s="14" t="s">
        <v>87</v>
      </c>
      <c r="AY1151" s="220" t="s">
        <v>145</v>
      </c>
    </row>
    <row r="1152" spans="1:65" s="2" customFormat="1" ht="49.15" customHeight="1">
      <c r="A1152" s="33"/>
      <c r="B1152" s="34"/>
      <c r="C1152" s="185" t="s">
        <v>995</v>
      </c>
      <c r="D1152" s="185" t="s">
        <v>147</v>
      </c>
      <c r="E1152" s="186" t="s">
        <v>996</v>
      </c>
      <c r="F1152" s="187" t="s">
        <v>997</v>
      </c>
      <c r="G1152" s="188" t="s">
        <v>562</v>
      </c>
      <c r="H1152" s="189">
        <v>7.9000000000000001E-2</v>
      </c>
      <c r="I1152" s="190"/>
      <c r="J1152" s="191">
        <f>ROUND(I1152*H1152,2)</f>
        <v>0</v>
      </c>
      <c r="K1152" s="187" t="s">
        <v>151</v>
      </c>
      <c r="L1152" s="38"/>
      <c r="M1152" s="192" t="s">
        <v>1</v>
      </c>
      <c r="N1152" s="193" t="s">
        <v>44</v>
      </c>
      <c r="O1152" s="70"/>
      <c r="P1152" s="194">
        <f>O1152*H1152</f>
        <v>0</v>
      </c>
      <c r="Q1152" s="194">
        <v>0</v>
      </c>
      <c r="R1152" s="194">
        <f>Q1152*H1152</f>
        <v>0</v>
      </c>
      <c r="S1152" s="194">
        <v>0</v>
      </c>
      <c r="T1152" s="195">
        <f>S1152*H1152</f>
        <v>0</v>
      </c>
      <c r="U1152" s="33"/>
      <c r="V1152" s="33"/>
      <c r="W1152" s="33"/>
      <c r="X1152" s="33"/>
      <c r="Y1152" s="33"/>
      <c r="Z1152" s="33"/>
      <c r="AA1152" s="33"/>
      <c r="AB1152" s="33"/>
      <c r="AC1152" s="33"/>
      <c r="AD1152" s="33"/>
      <c r="AE1152" s="33"/>
      <c r="AR1152" s="196" t="s">
        <v>289</v>
      </c>
      <c r="AT1152" s="196" t="s">
        <v>147</v>
      </c>
      <c r="AU1152" s="196" t="s">
        <v>89</v>
      </c>
      <c r="AY1152" s="17" t="s">
        <v>145</v>
      </c>
      <c r="BE1152" s="197">
        <f>IF(N1152="základní",J1152,0)</f>
        <v>0</v>
      </c>
      <c r="BF1152" s="197">
        <f>IF(N1152="snížená",J1152,0)</f>
        <v>0</v>
      </c>
      <c r="BG1152" s="197">
        <f>IF(N1152="zákl. přenesená",J1152,0)</f>
        <v>0</v>
      </c>
      <c r="BH1152" s="197">
        <f>IF(N1152="sníž. přenesená",J1152,0)</f>
        <v>0</v>
      </c>
      <c r="BI1152" s="197">
        <f>IF(N1152="nulová",J1152,0)</f>
        <v>0</v>
      </c>
      <c r="BJ1152" s="17" t="s">
        <v>87</v>
      </c>
      <c r="BK1152" s="197">
        <f>ROUND(I1152*H1152,2)</f>
        <v>0</v>
      </c>
      <c r="BL1152" s="17" t="s">
        <v>289</v>
      </c>
      <c r="BM1152" s="196" t="s">
        <v>998</v>
      </c>
    </row>
    <row r="1153" spans="1:65" s="12" customFormat="1" ht="25.9" customHeight="1">
      <c r="B1153" s="169"/>
      <c r="C1153" s="170"/>
      <c r="D1153" s="171" t="s">
        <v>78</v>
      </c>
      <c r="E1153" s="172" t="s">
        <v>999</v>
      </c>
      <c r="F1153" s="172" t="s">
        <v>1000</v>
      </c>
      <c r="G1153" s="170"/>
      <c r="H1153" s="170"/>
      <c r="I1153" s="173"/>
      <c r="J1153" s="174">
        <f>BK1153</f>
        <v>0</v>
      </c>
      <c r="K1153" s="170"/>
      <c r="L1153" s="175"/>
      <c r="M1153" s="176"/>
      <c r="N1153" s="177"/>
      <c r="O1153" s="177"/>
      <c r="P1153" s="178">
        <f>SUM(P1154:P1157)</f>
        <v>0</v>
      </c>
      <c r="Q1153" s="177"/>
      <c r="R1153" s="178">
        <f>SUM(R1154:R1157)</f>
        <v>0</v>
      </c>
      <c r="S1153" s="177"/>
      <c r="T1153" s="179">
        <f>SUM(T1154:T1157)</f>
        <v>0</v>
      </c>
      <c r="AR1153" s="180" t="s">
        <v>152</v>
      </c>
      <c r="AT1153" s="181" t="s">
        <v>78</v>
      </c>
      <c r="AU1153" s="181" t="s">
        <v>79</v>
      </c>
      <c r="AY1153" s="180" t="s">
        <v>145</v>
      </c>
      <c r="BK1153" s="182">
        <f>SUM(BK1154:BK1157)</f>
        <v>0</v>
      </c>
    </row>
    <row r="1154" spans="1:65" s="2" customFormat="1" ht="33" customHeight="1">
      <c r="A1154" s="33"/>
      <c r="B1154" s="34"/>
      <c r="C1154" s="185" t="s">
        <v>1001</v>
      </c>
      <c r="D1154" s="185" t="s">
        <v>147</v>
      </c>
      <c r="E1154" s="186" t="s">
        <v>1002</v>
      </c>
      <c r="F1154" s="187" t="s">
        <v>1003</v>
      </c>
      <c r="G1154" s="188" t="s">
        <v>1004</v>
      </c>
      <c r="H1154" s="189">
        <v>8</v>
      </c>
      <c r="I1154" s="190"/>
      <c r="J1154" s="191">
        <f>ROUND(I1154*H1154,2)</f>
        <v>0</v>
      </c>
      <c r="K1154" s="187" t="s">
        <v>151</v>
      </c>
      <c r="L1154" s="38"/>
      <c r="M1154" s="192" t="s">
        <v>1</v>
      </c>
      <c r="N1154" s="193" t="s">
        <v>44</v>
      </c>
      <c r="O1154" s="70"/>
      <c r="P1154" s="194">
        <f>O1154*H1154</f>
        <v>0</v>
      </c>
      <c r="Q1154" s="194">
        <v>0</v>
      </c>
      <c r="R1154" s="194">
        <f>Q1154*H1154</f>
        <v>0</v>
      </c>
      <c r="S1154" s="194">
        <v>0</v>
      </c>
      <c r="T1154" s="195">
        <f>S1154*H1154</f>
        <v>0</v>
      </c>
      <c r="U1154" s="33"/>
      <c r="V1154" s="33"/>
      <c r="W1154" s="33"/>
      <c r="X1154" s="33"/>
      <c r="Y1154" s="33"/>
      <c r="Z1154" s="33"/>
      <c r="AA1154" s="33"/>
      <c r="AB1154" s="33"/>
      <c r="AC1154" s="33"/>
      <c r="AD1154" s="33"/>
      <c r="AE1154" s="33"/>
      <c r="AR1154" s="196" t="s">
        <v>1005</v>
      </c>
      <c r="AT1154" s="196" t="s">
        <v>147</v>
      </c>
      <c r="AU1154" s="196" t="s">
        <v>87</v>
      </c>
      <c r="AY1154" s="17" t="s">
        <v>145</v>
      </c>
      <c r="BE1154" s="197">
        <f>IF(N1154="základní",J1154,0)</f>
        <v>0</v>
      </c>
      <c r="BF1154" s="197">
        <f>IF(N1154="snížená",J1154,0)</f>
        <v>0</v>
      </c>
      <c r="BG1154" s="197">
        <f>IF(N1154="zákl. přenesená",J1154,0)</f>
        <v>0</v>
      </c>
      <c r="BH1154" s="197">
        <f>IF(N1154="sníž. přenesená",J1154,0)</f>
        <v>0</v>
      </c>
      <c r="BI1154" s="197">
        <f>IF(N1154="nulová",J1154,0)</f>
        <v>0</v>
      </c>
      <c r="BJ1154" s="17" t="s">
        <v>87</v>
      </c>
      <c r="BK1154" s="197">
        <f>ROUND(I1154*H1154,2)</f>
        <v>0</v>
      </c>
      <c r="BL1154" s="17" t="s">
        <v>1005</v>
      </c>
      <c r="BM1154" s="196" t="s">
        <v>1006</v>
      </c>
    </row>
    <row r="1155" spans="1:65" s="15" customFormat="1">
      <c r="B1155" s="221"/>
      <c r="C1155" s="222"/>
      <c r="D1155" s="200" t="s">
        <v>154</v>
      </c>
      <c r="E1155" s="223" t="s">
        <v>1</v>
      </c>
      <c r="F1155" s="224" t="s">
        <v>1007</v>
      </c>
      <c r="G1155" s="222"/>
      <c r="H1155" s="223" t="s">
        <v>1</v>
      </c>
      <c r="I1155" s="225"/>
      <c r="J1155" s="222"/>
      <c r="K1155" s="222"/>
      <c r="L1155" s="226"/>
      <c r="M1155" s="227"/>
      <c r="N1155" s="228"/>
      <c r="O1155" s="228"/>
      <c r="P1155" s="228"/>
      <c r="Q1155" s="228"/>
      <c r="R1155" s="228"/>
      <c r="S1155" s="228"/>
      <c r="T1155" s="229"/>
      <c r="AT1155" s="230" t="s">
        <v>154</v>
      </c>
      <c r="AU1155" s="230" t="s">
        <v>87</v>
      </c>
      <c r="AV1155" s="15" t="s">
        <v>87</v>
      </c>
      <c r="AW1155" s="15" t="s">
        <v>35</v>
      </c>
      <c r="AX1155" s="15" t="s">
        <v>79</v>
      </c>
      <c r="AY1155" s="230" t="s">
        <v>145</v>
      </c>
    </row>
    <row r="1156" spans="1:65" s="13" customFormat="1">
      <c r="B1156" s="198"/>
      <c r="C1156" s="199"/>
      <c r="D1156" s="200" t="s">
        <v>154</v>
      </c>
      <c r="E1156" s="201" t="s">
        <v>1</v>
      </c>
      <c r="F1156" s="202" t="s">
        <v>1008</v>
      </c>
      <c r="G1156" s="199"/>
      <c r="H1156" s="203">
        <v>8</v>
      </c>
      <c r="I1156" s="204"/>
      <c r="J1156" s="199"/>
      <c r="K1156" s="199"/>
      <c r="L1156" s="205"/>
      <c r="M1156" s="206"/>
      <c r="N1156" s="207"/>
      <c r="O1156" s="207"/>
      <c r="P1156" s="207"/>
      <c r="Q1156" s="207"/>
      <c r="R1156" s="207"/>
      <c r="S1156" s="207"/>
      <c r="T1156" s="208"/>
      <c r="AT1156" s="209" t="s">
        <v>154</v>
      </c>
      <c r="AU1156" s="209" t="s">
        <v>87</v>
      </c>
      <c r="AV1156" s="13" t="s">
        <v>89</v>
      </c>
      <c r="AW1156" s="13" t="s">
        <v>35</v>
      </c>
      <c r="AX1156" s="13" t="s">
        <v>79</v>
      </c>
      <c r="AY1156" s="209" t="s">
        <v>145</v>
      </c>
    </row>
    <row r="1157" spans="1:65" s="14" customFormat="1">
      <c r="B1157" s="210"/>
      <c r="C1157" s="211"/>
      <c r="D1157" s="200" t="s">
        <v>154</v>
      </c>
      <c r="E1157" s="212" t="s">
        <v>1</v>
      </c>
      <c r="F1157" s="213" t="s">
        <v>156</v>
      </c>
      <c r="G1157" s="211"/>
      <c r="H1157" s="214">
        <v>8</v>
      </c>
      <c r="I1157" s="215"/>
      <c r="J1157" s="211"/>
      <c r="K1157" s="211"/>
      <c r="L1157" s="216"/>
      <c r="M1157" s="217"/>
      <c r="N1157" s="218"/>
      <c r="O1157" s="218"/>
      <c r="P1157" s="218"/>
      <c r="Q1157" s="218"/>
      <c r="R1157" s="218"/>
      <c r="S1157" s="218"/>
      <c r="T1157" s="219"/>
      <c r="AT1157" s="220" t="s">
        <v>154</v>
      </c>
      <c r="AU1157" s="220" t="s">
        <v>87</v>
      </c>
      <c r="AV1157" s="14" t="s">
        <v>152</v>
      </c>
      <c r="AW1157" s="14" t="s">
        <v>35</v>
      </c>
      <c r="AX1157" s="14" t="s">
        <v>87</v>
      </c>
      <c r="AY1157" s="220" t="s">
        <v>145</v>
      </c>
    </row>
    <row r="1158" spans="1:65" s="12" customFormat="1" ht="25.9" customHeight="1">
      <c r="B1158" s="169"/>
      <c r="C1158" s="170"/>
      <c r="D1158" s="171" t="s">
        <v>78</v>
      </c>
      <c r="E1158" s="172" t="s">
        <v>1009</v>
      </c>
      <c r="F1158" s="172" t="s">
        <v>1010</v>
      </c>
      <c r="G1158" s="170"/>
      <c r="H1158" s="170"/>
      <c r="I1158" s="173"/>
      <c r="J1158" s="174">
        <f>BK1158</f>
        <v>0</v>
      </c>
      <c r="K1158" s="170"/>
      <c r="L1158" s="175"/>
      <c r="M1158" s="176"/>
      <c r="N1158" s="177"/>
      <c r="O1158" s="177"/>
      <c r="P1158" s="178">
        <f>P1159+P1163</f>
        <v>0</v>
      </c>
      <c r="Q1158" s="177"/>
      <c r="R1158" s="178">
        <f>R1159+R1163</f>
        <v>0</v>
      </c>
      <c r="S1158" s="177"/>
      <c r="T1158" s="179">
        <f>T1159+T1163</f>
        <v>0</v>
      </c>
      <c r="AR1158" s="180" t="s">
        <v>172</v>
      </c>
      <c r="AT1158" s="181" t="s">
        <v>78</v>
      </c>
      <c r="AU1158" s="181" t="s">
        <v>79</v>
      </c>
      <c r="AY1158" s="180" t="s">
        <v>145</v>
      </c>
      <c r="BK1158" s="182">
        <f>BK1159+BK1163</f>
        <v>0</v>
      </c>
    </row>
    <row r="1159" spans="1:65" s="12" customFormat="1" ht="22.9" customHeight="1">
      <c r="B1159" s="169"/>
      <c r="C1159" s="170"/>
      <c r="D1159" s="171" t="s">
        <v>78</v>
      </c>
      <c r="E1159" s="183" t="s">
        <v>1011</v>
      </c>
      <c r="F1159" s="183" t="s">
        <v>1012</v>
      </c>
      <c r="G1159" s="170"/>
      <c r="H1159" s="170"/>
      <c r="I1159" s="173"/>
      <c r="J1159" s="184">
        <f>BK1159</f>
        <v>0</v>
      </c>
      <c r="K1159" s="170"/>
      <c r="L1159" s="175"/>
      <c r="M1159" s="176"/>
      <c r="N1159" s="177"/>
      <c r="O1159" s="177"/>
      <c r="P1159" s="178">
        <f>SUM(P1160:P1162)</f>
        <v>0</v>
      </c>
      <c r="Q1159" s="177"/>
      <c r="R1159" s="178">
        <f>SUM(R1160:R1162)</f>
        <v>0</v>
      </c>
      <c r="S1159" s="177"/>
      <c r="T1159" s="179">
        <f>SUM(T1160:T1162)</f>
        <v>0</v>
      </c>
      <c r="AR1159" s="180" t="s">
        <v>172</v>
      </c>
      <c r="AT1159" s="181" t="s">
        <v>78</v>
      </c>
      <c r="AU1159" s="181" t="s">
        <v>87</v>
      </c>
      <c r="AY1159" s="180" t="s">
        <v>145</v>
      </c>
      <c r="BK1159" s="182">
        <f>SUM(BK1160:BK1162)</f>
        <v>0</v>
      </c>
    </row>
    <row r="1160" spans="1:65" s="2" customFormat="1" ht="16.5" customHeight="1">
      <c r="A1160" s="33"/>
      <c r="B1160" s="34"/>
      <c r="C1160" s="185" t="s">
        <v>1013</v>
      </c>
      <c r="D1160" s="185" t="s">
        <v>147</v>
      </c>
      <c r="E1160" s="186" t="s">
        <v>1014</v>
      </c>
      <c r="F1160" s="187" t="s">
        <v>1012</v>
      </c>
      <c r="G1160" s="188" t="s">
        <v>1015</v>
      </c>
      <c r="H1160" s="245"/>
      <c r="I1160" s="190"/>
      <c r="J1160" s="191">
        <f>ROUND(I1160*H1160,2)</f>
        <v>0</v>
      </c>
      <c r="K1160" s="187" t="s">
        <v>151</v>
      </c>
      <c r="L1160" s="38"/>
      <c r="M1160" s="192" t="s">
        <v>1</v>
      </c>
      <c r="N1160" s="193" t="s">
        <v>44</v>
      </c>
      <c r="O1160" s="70"/>
      <c r="P1160" s="194">
        <f>O1160*H1160</f>
        <v>0</v>
      </c>
      <c r="Q1160" s="194">
        <v>0</v>
      </c>
      <c r="R1160" s="194">
        <f>Q1160*H1160</f>
        <v>0</v>
      </c>
      <c r="S1160" s="194">
        <v>0</v>
      </c>
      <c r="T1160" s="195">
        <f>S1160*H1160</f>
        <v>0</v>
      </c>
      <c r="U1160" s="33"/>
      <c r="V1160" s="33"/>
      <c r="W1160" s="33"/>
      <c r="X1160" s="33"/>
      <c r="Y1160" s="33"/>
      <c r="Z1160" s="33"/>
      <c r="AA1160" s="33"/>
      <c r="AB1160" s="33"/>
      <c r="AC1160" s="33"/>
      <c r="AD1160" s="33"/>
      <c r="AE1160" s="33"/>
      <c r="AR1160" s="196" t="s">
        <v>1016</v>
      </c>
      <c r="AT1160" s="196" t="s">
        <v>147</v>
      </c>
      <c r="AU1160" s="196" t="s">
        <v>89</v>
      </c>
      <c r="AY1160" s="17" t="s">
        <v>145</v>
      </c>
      <c r="BE1160" s="197">
        <f>IF(N1160="základní",J1160,0)</f>
        <v>0</v>
      </c>
      <c r="BF1160" s="197">
        <f>IF(N1160="snížená",J1160,0)</f>
        <v>0</v>
      </c>
      <c r="BG1160" s="197">
        <f>IF(N1160="zákl. přenesená",J1160,0)</f>
        <v>0</v>
      </c>
      <c r="BH1160" s="197">
        <f>IF(N1160="sníž. přenesená",J1160,0)</f>
        <v>0</v>
      </c>
      <c r="BI1160" s="197">
        <f>IF(N1160="nulová",J1160,0)</f>
        <v>0</v>
      </c>
      <c r="BJ1160" s="17" t="s">
        <v>87</v>
      </c>
      <c r="BK1160" s="197">
        <f>ROUND(I1160*H1160,2)</f>
        <v>0</v>
      </c>
      <c r="BL1160" s="17" t="s">
        <v>1016</v>
      </c>
      <c r="BM1160" s="196" t="s">
        <v>1017</v>
      </c>
    </row>
    <row r="1161" spans="1:65" s="2" customFormat="1" ht="16.5" customHeight="1">
      <c r="A1161" s="33"/>
      <c r="B1161" s="34"/>
      <c r="C1161" s="185" t="s">
        <v>1018</v>
      </c>
      <c r="D1161" s="185" t="s">
        <v>147</v>
      </c>
      <c r="E1161" s="186" t="s">
        <v>1019</v>
      </c>
      <c r="F1161" s="187" t="s">
        <v>1020</v>
      </c>
      <c r="G1161" s="188" t="s">
        <v>1021</v>
      </c>
      <c r="H1161" s="189">
        <v>1</v>
      </c>
      <c r="I1161" s="190"/>
      <c r="J1161" s="191">
        <f>ROUND(I1161*H1161,2)</f>
        <v>0</v>
      </c>
      <c r="K1161" s="187" t="s">
        <v>151</v>
      </c>
      <c r="L1161" s="38"/>
      <c r="M1161" s="192" t="s">
        <v>1</v>
      </c>
      <c r="N1161" s="193" t="s">
        <v>44</v>
      </c>
      <c r="O1161" s="70"/>
      <c r="P1161" s="194">
        <f>O1161*H1161</f>
        <v>0</v>
      </c>
      <c r="Q1161" s="194">
        <v>0</v>
      </c>
      <c r="R1161" s="194">
        <f>Q1161*H1161</f>
        <v>0</v>
      </c>
      <c r="S1161" s="194">
        <v>0</v>
      </c>
      <c r="T1161" s="195">
        <f>S1161*H1161</f>
        <v>0</v>
      </c>
      <c r="U1161" s="33"/>
      <c r="V1161" s="33"/>
      <c r="W1161" s="33"/>
      <c r="X1161" s="33"/>
      <c r="Y1161" s="33"/>
      <c r="Z1161" s="33"/>
      <c r="AA1161" s="33"/>
      <c r="AB1161" s="33"/>
      <c r="AC1161" s="33"/>
      <c r="AD1161" s="33"/>
      <c r="AE1161" s="33"/>
      <c r="AR1161" s="196" t="s">
        <v>1016</v>
      </c>
      <c r="AT1161" s="196" t="s">
        <v>147</v>
      </c>
      <c r="AU1161" s="196" t="s">
        <v>89</v>
      </c>
      <c r="AY1161" s="17" t="s">
        <v>145</v>
      </c>
      <c r="BE1161" s="197">
        <f>IF(N1161="základní",J1161,0)</f>
        <v>0</v>
      </c>
      <c r="BF1161" s="197">
        <f>IF(N1161="snížená",J1161,0)</f>
        <v>0</v>
      </c>
      <c r="BG1161" s="197">
        <f>IF(N1161="zákl. přenesená",J1161,0)</f>
        <v>0</v>
      </c>
      <c r="BH1161" s="197">
        <f>IF(N1161="sníž. přenesená",J1161,0)</f>
        <v>0</v>
      </c>
      <c r="BI1161" s="197">
        <f>IF(N1161="nulová",J1161,0)</f>
        <v>0</v>
      </c>
      <c r="BJ1161" s="17" t="s">
        <v>87</v>
      </c>
      <c r="BK1161" s="197">
        <f>ROUND(I1161*H1161,2)</f>
        <v>0</v>
      </c>
      <c r="BL1161" s="17" t="s">
        <v>1016</v>
      </c>
      <c r="BM1161" s="196" t="s">
        <v>1022</v>
      </c>
    </row>
    <row r="1162" spans="1:65" s="2" customFormat="1" ht="24.2" customHeight="1">
      <c r="A1162" s="33"/>
      <c r="B1162" s="34"/>
      <c r="C1162" s="185" t="s">
        <v>1023</v>
      </c>
      <c r="D1162" s="185" t="s">
        <v>147</v>
      </c>
      <c r="E1162" s="186" t="s">
        <v>1024</v>
      </c>
      <c r="F1162" s="187" t="s">
        <v>1025</v>
      </c>
      <c r="G1162" s="188" t="s">
        <v>1021</v>
      </c>
      <c r="H1162" s="189">
        <v>1</v>
      </c>
      <c r="I1162" s="190"/>
      <c r="J1162" s="191">
        <f>ROUND(I1162*H1162,2)</f>
        <v>0</v>
      </c>
      <c r="K1162" s="187" t="s">
        <v>151</v>
      </c>
      <c r="L1162" s="38"/>
      <c r="M1162" s="192" t="s">
        <v>1</v>
      </c>
      <c r="N1162" s="193" t="s">
        <v>44</v>
      </c>
      <c r="O1162" s="70"/>
      <c r="P1162" s="194">
        <f>O1162*H1162</f>
        <v>0</v>
      </c>
      <c r="Q1162" s="194">
        <v>0</v>
      </c>
      <c r="R1162" s="194">
        <f>Q1162*H1162</f>
        <v>0</v>
      </c>
      <c r="S1162" s="194">
        <v>0</v>
      </c>
      <c r="T1162" s="195">
        <f>S1162*H1162</f>
        <v>0</v>
      </c>
      <c r="U1162" s="33"/>
      <c r="V1162" s="33"/>
      <c r="W1162" s="33"/>
      <c r="X1162" s="33"/>
      <c r="Y1162" s="33"/>
      <c r="Z1162" s="33"/>
      <c r="AA1162" s="33"/>
      <c r="AB1162" s="33"/>
      <c r="AC1162" s="33"/>
      <c r="AD1162" s="33"/>
      <c r="AE1162" s="33"/>
      <c r="AR1162" s="196" t="s">
        <v>1016</v>
      </c>
      <c r="AT1162" s="196" t="s">
        <v>147</v>
      </c>
      <c r="AU1162" s="196" t="s">
        <v>89</v>
      </c>
      <c r="AY1162" s="17" t="s">
        <v>145</v>
      </c>
      <c r="BE1162" s="197">
        <f>IF(N1162="základní",J1162,0)</f>
        <v>0</v>
      </c>
      <c r="BF1162" s="197">
        <f>IF(N1162="snížená",J1162,0)</f>
        <v>0</v>
      </c>
      <c r="BG1162" s="197">
        <f>IF(N1162="zákl. přenesená",J1162,0)</f>
        <v>0</v>
      </c>
      <c r="BH1162" s="197">
        <f>IF(N1162="sníž. přenesená",J1162,0)</f>
        <v>0</v>
      </c>
      <c r="BI1162" s="197">
        <f>IF(N1162="nulová",J1162,0)</f>
        <v>0</v>
      </c>
      <c r="BJ1162" s="17" t="s">
        <v>87</v>
      </c>
      <c r="BK1162" s="197">
        <f>ROUND(I1162*H1162,2)</f>
        <v>0</v>
      </c>
      <c r="BL1162" s="17" t="s">
        <v>1016</v>
      </c>
      <c r="BM1162" s="196" t="s">
        <v>1026</v>
      </c>
    </row>
    <row r="1163" spans="1:65" s="12" customFormat="1" ht="22.9" customHeight="1">
      <c r="B1163" s="169"/>
      <c r="C1163" s="170"/>
      <c r="D1163" s="171" t="s">
        <v>78</v>
      </c>
      <c r="E1163" s="183" t="s">
        <v>1027</v>
      </c>
      <c r="F1163" s="183" t="s">
        <v>1028</v>
      </c>
      <c r="G1163" s="170"/>
      <c r="H1163" s="170"/>
      <c r="I1163" s="173"/>
      <c r="J1163" s="184">
        <f>BK1163</f>
        <v>0</v>
      </c>
      <c r="K1163" s="170"/>
      <c r="L1163" s="175"/>
      <c r="M1163" s="176"/>
      <c r="N1163" s="177"/>
      <c r="O1163" s="177"/>
      <c r="P1163" s="178">
        <f>SUM(P1164:P1167)</f>
        <v>0</v>
      </c>
      <c r="Q1163" s="177"/>
      <c r="R1163" s="178">
        <f>SUM(R1164:R1167)</f>
        <v>0</v>
      </c>
      <c r="S1163" s="177"/>
      <c r="T1163" s="179">
        <f>SUM(T1164:T1167)</f>
        <v>0</v>
      </c>
      <c r="AR1163" s="180" t="s">
        <v>172</v>
      </c>
      <c r="AT1163" s="181" t="s">
        <v>78</v>
      </c>
      <c r="AU1163" s="181" t="s">
        <v>87</v>
      </c>
      <c r="AY1163" s="180" t="s">
        <v>145</v>
      </c>
      <c r="BK1163" s="182">
        <f>SUM(BK1164:BK1167)</f>
        <v>0</v>
      </c>
    </row>
    <row r="1164" spans="1:65" s="2" customFormat="1" ht="16.5" customHeight="1">
      <c r="A1164" s="33"/>
      <c r="B1164" s="34"/>
      <c r="C1164" s="185" t="s">
        <v>1029</v>
      </c>
      <c r="D1164" s="185" t="s">
        <v>147</v>
      </c>
      <c r="E1164" s="186" t="s">
        <v>1030</v>
      </c>
      <c r="F1164" s="187" t="s">
        <v>1031</v>
      </c>
      <c r="G1164" s="188" t="s">
        <v>1021</v>
      </c>
      <c r="H1164" s="189">
        <v>1</v>
      </c>
      <c r="I1164" s="190"/>
      <c r="J1164" s="191">
        <f>ROUND(I1164*H1164,2)</f>
        <v>0</v>
      </c>
      <c r="K1164" s="187" t="s">
        <v>151</v>
      </c>
      <c r="L1164" s="38"/>
      <c r="M1164" s="192" t="s">
        <v>1</v>
      </c>
      <c r="N1164" s="193" t="s">
        <v>44</v>
      </c>
      <c r="O1164" s="70"/>
      <c r="P1164" s="194">
        <f>O1164*H1164</f>
        <v>0</v>
      </c>
      <c r="Q1164" s="194">
        <v>0</v>
      </c>
      <c r="R1164" s="194">
        <f>Q1164*H1164</f>
        <v>0</v>
      </c>
      <c r="S1164" s="194">
        <v>0</v>
      </c>
      <c r="T1164" s="195">
        <f>S1164*H1164</f>
        <v>0</v>
      </c>
      <c r="U1164" s="33"/>
      <c r="V1164" s="33"/>
      <c r="W1164" s="33"/>
      <c r="X1164" s="33"/>
      <c r="Y1164" s="33"/>
      <c r="Z1164" s="33"/>
      <c r="AA1164" s="33"/>
      <c r="AB1164" s="33"/>
      <c r="AC1164" s="33"/>
      <c r="AD1164" s="33"/>
      <c r="AE1164" s="33"/>
      <c r="AR1164" s="196" t="s">
        <v>1016</v>
      </c>
      <c r="AT1164" s="196" t="s">
        <v>147</v>
      </c>
      <c r="AU1164" s="196" t="s">
        <v>89</v>
      </c>
      <c r="AY1164" s="17" t="s">
        <v>145</v>
      </c>
      <c r="BE1164" s="197">
        <f>IF(N1164="základní",J1164,0)</f>
        <v>0</v>
      </c>
      <c r="BF1164" s="197">
        <f>IF(N1164="snížená",J1164,0)</f>
        <v>0</v>
      </c>
      <c r="BG1164" s="197">
        <f>IF(N1164="zákl. přenesená",J1164,0)</f>
        <v>0</v>
      </c>
      <c r="BH1164" s="197">
        <f>IF(N1164="sníž. přenesená",J1164,0)</f>
        <v>0</v>
      </c>
      <c r="BI1164" s="197">
        <f>IF(N1164="nulová",J1164,0)</f>
        <v>0</v>
      </c>
      <c r="BJ1164" s="17" t="s">
        <v>87</v>
      </c>
      <c r="BK1164" s="197">
        <f>ROUND(I1164*H1164,2)</f>
        <v>0</v>
      </c>
      <c r="BL1164" s="17" t="s">
        <v>1016</v>
      </c>
      <c r="BM1164" s="196" t="s">
        <v>1032</v>
      </c>
    </row>
    <row r="1165" spans="1:65" s="15" customFormat="1">
      <c r="B1165" s="221"/>
      <c r="C1165" s="222"/>
      <c r="D1165" s="200" t="s">
        <v>154</v>
      </c>
      <c r="E1165" s="223" t="s">
        <v>1</v>
      </c>
      <c r="F1165" s="224" t="s">
        <v>1033</v>
      </c>
      <c r="G1165" s="222"/>
      <c r="H1165" s="223" t="s">
        <v>1</v>
      </c>
      <c r="I1165" s="225"/>
      <c r="J1165" s="222"/>
      <c r="K1165" s="222"/>
      <c r="L1165" s="226"/>
      <c r="M1165" s="227"/>
      <c r="N1165" s="228"/>
      <c r="O1165" s="228"/>
      <c r="P1165" s="228"/>
      <c r="Q1165" s="228"/>
      <c r="R1165" s="228"/>
      <c r="S1165" s="228"/>
      <c r="T1165" s="229"/>
      <c r="AT1165" s="230" t="s">
        <v>154</v>
      </c>
      <c r="AU1165" s="230" t="s">
        <v>89</v>
      </c>
      <c r="AV1165" s="15" t="s">
        <v>87</v>
      </c>
      <c r="AW1165" s="15" t="s">
        <v>35</v>
      </c>
      <c r="AX1165" s="15" t="s">
        <v>79</v>
      </c>
      <c r="AY1165" s="230" t="s">
        <v>145</v>
      </c>
    </row>
    <row r="1166" spans="1:65" s="13" customFormat="1">
      <c r="B1166" s="198"/>
      <c r="C1166" s="199"/>
      <c r="D1166" s="200" t="s">
        <v>154</v>
      </c>
      <c r="E1166" s="201" t="s">
        <v>1</v>
      </c>
      <c r="F1166" s="202" t="s">
        <v>492</v>
      </c>
      <c r="G1166" s="199"/>
      <c r="H1166" s="203">
        <v>1</v>
      </c>
      <c r="I1166" s="204"/>
      <c r="J1166" s="199"/>
      <c r="K1166" s="199"/>
      <c r="L1166" s="205"/>
      <c r="M1166" s="206"/>
      <c r="N1166" s="207"/>
      <c r="O1166" s="207"/>
      <c r="P1166" s="207"/>
      <c r="Q1166" s="207"/>
      <c r="R1166" s="207"/>
      <c r="S1166" s="207"/>
      <c r="T1166" s="208"/>
      <c r="AT1166" s="209" t="s">
        <v>154</v>
      </c>
      <c r="AU1166" s="209" t="s">
        <v>89</v>
      </c>
      <c r="AV1166" s="13" t="s">
        <v>89</v>
      </c>
      <c r="AW1166" s="13" t="s">
        <v>35</v>
      </c>
      <c r="AX1166" s="13" t="s">
        <v>79</v>
      </c>
      <c r="AY1166" s="209" t="s">
        <v>145</v>
      </c>
    </row>
    <row r="1167" spans="1:65" s="14" customFormat="1">
      <c r="B1167" s="210"/>
      <c r="C1167" s="211"/>
      <c r="D1167" s="200" t="s">
        <v>154</v>
      </c>
      <c r="E1167" s="212" t="s">
        <v>1</v>
      </c>
      <c r="F1167" s="213" t="s">
        <v>156</v>
      </c>
      <c r="G1167" s="211"/>
      <c r="H1167" s="214">
        <v>1</v>
      </c>
      <c r="I1167" s="215"/>
      <c r="J1167" s="211"/>
      <c r="K1167" s="211"/>
      <c r="L1167" s="216"/>
      <c r="M1167" s="246"/>
      <c r="N1167" s="247"/>
      <c r="O1167" s="247"/>
      <c r="P1167" s="247"/>
      <c r="Q1167" s="247"/>
      <c r="R1167" s="247"/>
      <c r="S1167" s="247"/>
      <c r="T1167" s="248"/>
      <c r="AT1167" s="220" t="s">
        <v>154</v>
      </c>
      <c r="AU1167" s="220" t="s">
        <v>89</v>
      </c>
      <c r="AV1167" s="14" t="s">
        <v>152</v>
      </c>
      <c r="AW1167" s="14" t="s">
        <v>35</v>
      </c>
      <c r="AX1167" s="14" t="s">
        <v>87</v>
      </c>
      <c r="AY1167" s="220" t="s">
        <v>145</v>
      </c>
    </row>
    <row r="1168" spans="1:65" s="2" customFormat="1" ht="6.95" customHeight="1">
      <c r="A1168" s="33"/>
      <c r="B1168" s="53"/>
      <c r="C1168" s="54"/>
      <c r="D1168" s="54"/>
      <c r="E1168" s="54"/>
      <c r="F1168" s="54"/>
      <c r="G1168" s="54"/>
      <c r="H1168" s="54"/>
      <c r="I1168" s="54"/>
      <c r="J1168" s="54"/>
      <c r="K1168" s="54"/>
      <c r="L1168" s="38"/>
      <c r="M1168" s="33"/>
      <c r="O1168" s="33"/>
      <c r="P1168" s="33"/>
      <c r="Q1168" s="33"/>
      <c r="R1168" s="33"/>
      <c r="S1168" s="33"/>
      <c r="T1168" s="33"/>
      <c r="U1168" s="33"/>
      <c r="V1168" s="33"/>
      <c r="W1168" s="33"/>
      <c r="X1168" s="33"/>
      <c r="Y1168" s="33"/>
      <c r="Z1168" s="33"/>
      <c r="AA1168" s="33"/>
      <c r="AB1168" s="33"/>
      <c r="AC1168" s="33"/>
      <c r="AD1168" s="33"/>
      <c r="AE1168" s="33"/>
    </row>
  </sheetData>
  <autoFilter ref="C141:K1167" xr:uid="{00000000-0009-0000-0000-000001000000}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22"/>
  <sheetViews>
    <sheetView showGridLines="0" workbookViewId="0">
      <selection activeCell="V22" sqref="V2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7" t="s">
        <v>92</v>
      </c>
    </row>
    <row r="3" spans="1:46" s="1" customFormat="1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20"/>
      <c r="AT3" s="17" t="s">
        <v>89</v>
      </c>
    </row>
    <row r="4" spans="1:46" s="1" customFormat="1" ht="24.95" customHeight="1">
      <c r="B4" s="20"/>
      <c r="D4" s="109" t="s">
        <v>96</v>
      </c>
      <c r="L4" s="20"/>
      <c r="M4" s="110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1" t="s">
        <v>16</v>
      </c>
      <c r="L6" s="20"/>
    </row>
    <row r="7" spans="1:46" s="1" customFormat="1" ht="26.25" customHeight="1">
      <c r="B7" s="20"/>
      <c r="E7" s="329" t="str">
        <f>'Rekapitulace stavby'!K6</f>
        <v>ENERGETICKÉ ÚSPORY OBJEKTU MĚSTSKÉHO ÚŘADU MASARYKOVO NÁM. Č.P. 28, KONICE - rekonstrukce vytápění</v>
      </c>
      <c r="F7" s="330"/>
      <c r="G7" s="330"/>
      <c r="H7" s="330"/>
      <c r="L7" s="20"/>
    </row>
    <row r="8" spans="1:46" s="2" customFormat="1" ht="12" customHeight="1">
      <c r="A8" s="33"/>
      <c r="B8" s="38"/>
      <c r="C8" s="33"/>
      <c r="D8" s="111" t="s">
        <v>97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30" customHeight="1">
      <c r="A9" s="33"/>
      <c r="B9" s="38"/>
      <c r="C9" s="33"/>
      <c r="D9" s="33"/>
      <c r="E9" s="331" t="s">
        <v>1034</v>
      </c>
      <c r="F9" s="332"/>
      <c r="G9" s="332"/>
      <c r="H9" s="332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17</v>
      </c>
      <c r="E11" s="33"/>
      <c r="F11" s="112" t="s">
        <v>1</v>
      </c>
      <c r="G11" s="33"/>
      <c r="H11" s="33"/>
      <c r="I11" s="111" t="s">
        <v>18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19</v>
      </c>
      <c r="E12" s="33"/>
      <c r="F12" s="112" t="s">
        <v>20</v>
      </c>
      <c r="G12" s="33"/>
      <c r="H12" s="33"/>
      <c r="I12" s="111" t="s">
        <v>21</v>
      </c>
      <c r="J12" s="113" t="str">
        <f>'Rekapitulace stavby'!AN8</f>
        <v>5. 5. 2025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23</v>
      </c>
      <c r="E14" s="33"/>
      <c r="F14" s="33"/>
      <c r="G14" s="33"/>
      <c r="H14" s="33"/>
      <c r="I14" s="111" t="s">
        <v>24</v>
      </c>
      <c r="J14" s="112" t="s">
        <v>25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26</v>
      </c>
      <c r="F15" s="33"/>
      <c r="G15" s="33"/>
      <c r="H15" s="33"/>
      <c r="I15" s="111" t="s">
        <v>27</v>
      </c>
      <c r="J15" s="112" t="s">
        <v>28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29</v>
      </c>
      <c r="E17" s="33"/>
      <c r="F17" s="33"/>
      <c r="G17" s="33"/>
      <c r="H17" s="33"/>
      <c r="I17" s="111" t="s">
        <v>24</v>
      </c>
      <c r="J17" s="282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333" t="str">
        <f>'Rekapitulace stavby'!E14</f>
        <v>Vyplň údaj</v>
      </c>
      <c r="F18" s="337"/>
      <c r="G18" s="337"/>
      <c r="H18" s="337"/>
      <c r="I18" s="111" t="s">
        <v>27</v>
      </c>
      <c r="J18" s="282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31</v>
      </c>
      <c r="E20" s="33"/>
      <c r="F20" s="33"/>
      <c r="G20" s="33"/>
      <c r="H20" s="33"/>
      <c r="I20" s="111" t="s">
        <v>24</v>
      </c>
      <c r="J20" s="112" t="s">
        <v>32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33</v>
      </c>
      <c r="F21" s="33"/>
      <c r="G21" s="33"/>
      <c r="H21" s="33"/>
      <c r="I21" s="111" t="s">
        <v>27</v>
      </c>
      <c r="J21" s="112" t="s">
        <v>34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36</v>
      </c>
      <c r="E23" s="33"/>
      <c r="F23" s="33"/>
      <c r="G23" s="33"/>
      <c r="H23" s="33"/>
      <c r="I23" s="111" t="s">
        <v>24</v>
      </c>
      <c r="J23" s="112" t="s">
        <v>1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">
        <v>1035</v>
      </c>
      <c r="F24" s="33"/>
      <c r="G24" s="33"/>
      <c r="H24" s="33"/>
      <c r="I24" s="111" t="s">
        <v>27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38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4"/>
      <c r="B27" s="115"/>
      <c r="C27" s="114"/>
      <c r="D27" s="114"/>
      <c r="E27" s="335" t="s">
        <v>1</v>
      </c>
      <c r="F27" s="335"/>
      <c r="G27" s="335"/>
      <c r="H27" s="335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8" t="s">
        <v>39</v>
      </c>
      <c r="E30" s="33"/>
      <c r="F30" s="33"/>
      <c r="G30" s="33"/>
      <c r="H30" s="33"/>
      <c r="I30" s="33"/>
      <c r="J30" s="119">
        <f>ROUND(J118,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20" t="s">
        <v>41</v>
      </c>
      <c r="G32" s="33"/>
      <c r="H32" s="33"/>
      <c r="I32" s="120" t="s">
        <v>40</v>
      </c>
      <c r="J32" s="120" t="s">
        <v>42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21" t="s">
        <v>43</v>
      </c>
      <c r="E33" s="111" t="s">
        <v>44</v>
      </c>
      <c r="F33" s="122">
        <f>ROUND((SUM(BE118:BE121)),  2)</f>
        <v>0</v>
      </c>
      <c r="G33" s="33"/>
      <c r="H33" s="33"/>
      <c r="I33" s="123">
        <v>0.21</v>
      </c>
      <c r="J33" s="122">
        <f>ROUND(((SUM(BE118:BE121))*I33),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11" t="s">
        <v>45</v>
      </c>
      <c r="F34" s="122">
        <f>ROUND((SUM(BF118:BF121)),  2)</f>
        <v>0</v>
      </c>
      <c r="G34" s="33"/>
      <c r="H34" s="33"/>
      <c r="I34" s="123">
        <v>0.12</v>
      </c>
      <c r="J34" s="122">
        <f>ROUND(((SUM(BF118:BF121))*I34),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46</v>
      </c>
      <c r="F35" s="122">
        <f>ROUND((SUM(BG118:BG121)),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47</v>
      </c>
      <c r="F36" s="122">
        <f>ROUND((SUM(BH118:BH121)),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48</v>
      </c>
      <c r="F37" s="122">
        <f>ROUND((SUM(BI118:BI121)),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4"/>
      <c r="D39" s="125" t="s">
        <v>49</v>
      </c>
      <c r="E39" s="126"/>
      <c r="F39" s="126"/>
      <c r="G39" s="127" t="s">
        <v>50</v>
      </c>
      <c r="H39" s="128" t="s">
        <v>51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0"/>
      <c r="D50" s="131" t="s">
        <v>52</v>
      </c>
      <c r="E50" s="132"/>
      <c r="F50" s="132"/>
      <c r="G50" s="131" t="s">
        <v>53</v>
      </c>
      <c r="H50" s="132"/>
      <c r="I50" s="132"/>
      <c r="J50" s="132"/>
      <c r="K50" s="132"/>
      <c r="L50" s="50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3"/>
      <c r="B61" s="38"/>
      <c r="C61" s="33"/>
      <c r="D61" s="133" t="s">
        <v>54</v>
      </c>
      <c r="E61" s="134"/>
      <c r="F61" s="135" t="s">
        <v>55</v>
      </c>
      <c r="G61" s="133" t="s">
        <v>54</v>
      </c>
      <c r="H61" s="134"/>
      <c r="I61" s="134"/>
      <c r="J61" s="136" t="s">
        <v>55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3"/>
      <c r="B65" s="38"/>
      <c r="C65" s="33"/>
      <c r="D65" s="131" t="s">
        <v>56</v>
      </c>
      <c r="E65" s="137"/>
      <c r="F65" s="137"/>
      <c r="G65" s="131" t="s">
        <v>57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3"/>
      <c r="B76" s="38"/>
      <c r="C76" s="33"/>
      <c r="D76" s="133" t="s">
        <v>54</v>
      </c>
      <c r="E76" s="134"/>
      <c r="F76" s="135" t="s">
        <v>55</v>
      </c>
      <c r="G76" s="133" t="s">
        <v>54</v>
      </c>
      <c r="H76" s="134"/>
      <c r="I76" s="134"/>
      <c r="J76" s="136" t="s">
        <v>55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3" t="s">
        <v>99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5"/>
      <c r="D85" s="35"/>
      <c r="E85" s="327" t="str">
        <f>E7</f>
        <v>ENERGETICKÉ ÚSPORY OBJEKTU MĚSTSKÉHO ÚŘADU MASARYKOVO NÁM. Č.P. 28, KONICE - rekonstrukce vytápění</v>
      </c>
      <c r="F85" s="328"/>
      <c r="G85" s="328"/>
      <c r="H85" s="328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9" t="s">
        <v>97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30" customHeight="1">
      <c r="A87" s="33"/>
      <c r="B87" s="34"/>
      <c r="C87" s="35"/>
      <c r="D87" s="35"/>
      <c r="E87" s="311" t="str">
        <f>E9</f>
        <v>D.1.4 - Zařízení silnoproudé elektrotechniky a ochrana před bleskem</v>
      </c>
      <c r="F87" s="326"/>
      <c r="G87" s="326"/>
      <c r="H87" s="326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9" t="s">
        <v>19</v>
      </c>
      <c r="D89" s="35"/>
      <c r="E89" s="35"/>
      <c r="F89" s="27" t="str">
        <f>F12</f>
        <v>Konice</v>
      </c>
      <c r="G89" s="35"/>
      <c r="H89" s="35"/>
      <c r="I89" s="29" t="s">
        <v>21</v>
      </c>
      <c r="J89" s="65" t="str">
        <f>IF(J12="","",J12)</f>
        <v>5. 5. 2025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40.15" customHeight="1">
      <c r="A91" s="33"/>
      <c r="B91" s="34"/>
      <c r="C91" s="29" t="s">
        <v>23</v>
      </c>
      <c r="D91" s="35"/>
      <c r="E91" s="35"/>
      <c r="F91" s="27" t="str">
        <f>E15</f>
        <v>Město Konice, Masarykovo nám. 27, 79852 Konice</v>
      </c>
      <c r="G91" s="35"/>
      <c r="H91" s="35"/>
      <c r="I91" s="29" t="s">
        <v>31</v>
      </c>
      <c r="J91" s="31" t="str">
        <f>E21</f>
        <v>Tomáš Samohýl a.t., Merudova 2421/47, Přerov 75002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5.7" customHeight="1">
      <c r="A92" s="33"/>
      <c r="B92" s="34"/>
      <c r="C92" s="29" t="s">
        <v>29</v>
      </c>
      <c r="D92" s="35"/>
      <c r="E92" s="35"/>
      <c r="F92" s="27" t="str">
        <f>IF(E18="","",E18)</f>
        <v>Vyplň údaj</v>
      </c>
      <c r="G92" s="35"/>
      <c r="H92" s="35"/>
      <c r="I92" s="29" t="s">
        <v>36</v>
      </c>
      <c r="J92" s="31" t="str">
        <f>E24</f>
        <v>Sohlich Lubomír SEIKOM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42" t="s">
        <v>100</v>
      </c>
      <c r="D94" s="143"/>
      <c r="E94" s="143"/>
      <c r="F94" s="143"/>
      <c r="G94" s="143"/>
      <c r="H94" s="143"/>
      <c r="I94" s="143"/>
      <c r="J94" s="144" t="s">
        <v>101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5" t="s">
        <v>102</v>
      </c>
      <c r="D96" s="35"/>
      <c r="E96" s="35"/>
      <c r="F96" s="35"/>
      <c r="G96" s="35"/>
      <c r="H96" s="35"/>
      <c r="I96" s="35"/>
      <c r="J96" s="83">
        <f>J118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7" t="s">
        <v>103</v>
      </c>
    </row>
    <row r="97" spans="1:31" s="9" customFormat="1" ht="24.95" customHeight="1">
      <c r="B97" s="146"/>
      <c r="C97" s="147"/>
      <c r="D97" s="148" t="s">
        <v>1036</v>
      </c>
      <c r="E97" s="149"/>
      <c r="F97" s="149"/>
      <c r="G97" s="149"/>
      <c r="H97" s="149"/>
      <c r="I97" s="149"/>
      <c r="J97" s="150">
        <f>J119</f>
        <v>0</v>
      </c>
      <c r="K97" s="147"/>
      <c r="L97" s="151"/>
    </row>
    <row r="98" spans="1:31" s="10" customFormat="1" ht="19.899999999999999" customHeight="1">
      <c r="B98" s="152"/>
      <c r="C98" s="153"/>
      <c r="D98" s="154" t="s">
        <v>1037</v>
      </c>
      <c r="E98" s="155"/>
      <c r="F98" s="155"/>
      <c r="G98" s="155"/>
      <c r="H98" s="155"/>
      <c r="I98" s="155"/>
      <c r="J98" s="156">
        <f>J120</f>
        <v>0</v>
      </c>
      <c r="K98" s="153"/>
      <c r="L98" s="157"/>
    </row>
    <row r="99" spans="1:31" s="2" customFormat="1" ht="21.75" customHeight="1">
      <c r="A99" s="33"/>
      <c r="B99" s="34"/>
      <c r="C99" s="35"/>
      <c r="D99" s="35"/>
      <c r="E99" s="35"/>
      <c r="F99" s="35"/>
      <c r="G99" s="35"/>
      <c r="H99" s="35"/>
      <c r="I99" s="35"/>
      <c r="J99" s="35"/>
      <c r="K99" s="35"/>
      <c r="L99" s="50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6.95" customHeight="1">
      <c r="A100" s="33"/>
      <c r="B100" s="53"/>
      <c r="C100" s="54"/>
      <c r="D100" s="54"/>
      <c r="E100" s="54"/>
      <c r="F100" s="54"/>
      <c r="G100" s="54"/>
      <c r="H100" s="54"/>
      <c r="I100" s="54"/>
      <c r="J100" s="54"/>
      <c r="K100" s="54"/>
      <c r="L100" s="50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6.95" customHeight="1">
      <c r="A104" s="33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0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4.95" customHeight="1">
      <c r="A105" s="33"/>
      <c r="B105" s="34"/>
      <c r="C105" s="23" t="s">
        <v>130</v>
      </c>
      <c r="D105" s="35"/>
      <c r="E105" s="35"/>
      <c r="F105" s="35"/>
      <c r="G105" s="35"/>
      <c r="H105" s="35"/>
      <c r="I105" s="35"/>
      <c r="J105" s="35"/>
      <c r="K105" s="35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34"/>
      <c r="C106" s="35"/>
      <c r="D106" s="35"/>
      <c r="E106" s="35"/>
      <c r="F106" s="35"/>
      <c r="G106" s="35"/>
      <c r="H106" s="35"/>
      <c r="I106" s="35"/>
      <c r="J106" s="35"/>
      <c r="K106" s="35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>
      <c r="A107" s="33"/>
      <c r="B107" s="34"/>
      <c r="C107" s="29" t="s">
        <v>16</v>
      </c>
      <c r="D107" s="35"/>
      <c r="E107" s="35"/>
      <c r="F107" s="35"/>
      <c r="G107" s="35"/>
      <c r="H107" s="35"/>
      <c r="I107" s="35"/>
      <c r="J107" s="35"/>
      <c r="K107" s="35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26.25" customHeight="1">
      <c r="A108" s="33"/>
      <c r="B108" s="34"/>
      <c r="C108" s="35"/>
      <c r="D108" s="35"/>
      <c r="E108" s="327" t="str">
        <f>E7</f>
        <v>ENERGETICKÉ ÚSPORY OBJEKTU MĚSTSKÉHO ÚŘADU MASARYKOVO NÁM. Č.P. 28, KONICE - rekonstrukce vytápění</v>
      </c>
      <c r="F108" s="328"/>
      <c r="G108" s="328"/>
      <c r="H108" s="328"/>
      <c r="I108" s="35"/>
      <c r="J108" s="35"/>
      <c r="K108" s="35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9" t="s">
        <v>97</v>
      </c>
      <c r="D109" s="35"/>
      <c r="E109" s="35"/>
      <c r="F109" s="35"/>
      <c r="G109" s="35"/>
      <c r="H109" s="35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30" customHeight="1">
      <c r="A110" s="33"/>
      <c r="B110" s="34"/>
      <c r="C110" s="35"/>
      <c r="D110" s="35"/>
      <c r="E110" s="311" t="str">
        <f>E9</f>
        <v>D.1.4 - Zařízení silnoproudé elektrotechniky a ochrana před bleskem</v>
      </c>
      <c r="F110" s="326"/>
      <c r="G110" s="326"/>
      <c r="H110" s="326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9" t="s">
        <v>19</v>
      </c>
      <c r="D112" s="35"/>
      <c r="E112" s="35"/>
      <c r="F112" s="27" t="str">
        <f>F12</f>
        <v>Konice</v>
      </c>
      <c r="G112" s="35"/>
      <c r="H112" s="35"/>
      <c r="I112" s="29" t="s">
        <v>21</v>
      </c>
      <c r="J112" s="65" t="str">
        <f>IF(J12="","",J12)</f>
        <v>5. 5. 2025</v>
      </c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40.15" customHeight="1">
      <c r="A114" s="33"/>
      <c r="B114" s="34"/>
      <c r="C114" s="29" t="s">
        <v>23</v>
      </c>
      <c r="D114" s="35"/>
      <c r="E114" s="35"/>
      <c r="F114" s="27" t="str">
        <f>E15</f>
        <v>Město Konice, Masarykovo nám. 27, 79852 Konice</v>
      </c>
      <c r="G114" s="35"/>
      <c r="H114" s="35"/>
      <c r="I114" s="29" t="s">
        <v>31</v>
      </c>
      <c r="J114" s="31" t="str">
        <f>E21</f>
        <v>Tomáš Samohýl a.t., Merudova 2421/47, Přerov 75002</v>
      </c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25.7" customHeight="1">
      <c r="A115" s="33"/>
      <c r="B115" s="34"/>
      <c r="C115" s="29" t="s">
        <v>29</v>
      </c>
      <c r="D115" s="35"/>
      <c r="E115" s="35"/>
      <c r="F115" s="27" t="str">
        <f>IF(E18="","",E18)</f>
        <v>Vyplň údaj</v>
      </c>
      <c r="G115" s="35"/>
      <c r="H115" s="35"/>
      <c r="I115" s="29" t="s">
        <v>36</v>
      </c>
      <c r="J115" s="31" t="str">
        <f>E24</f>
        <v>Sohlich Lubomír SEIKOM</v>
      </c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35" customHeight="1">
      <c r="A116" s="33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>
      <c r="A117" s="158"/>
      <c r="B117" s="159"/>
      <c r="C117" s="160" t="s">
        <v>131</v>
      </c>
      <c r="D117" s="161" t="s">
        <v>64</v>
      </c>
      <c r="E117" s="161" t="s">
        <v>60</v>
      </c>
      <c r="F117" s="161" t="s">
        <v>61</v>
      </c>
      <c r="G117" s="161" t="s">
        <v>132</v>
      </c>
      <c r="H117" s="161" t="s">
        <v>133</v>
      </c>
      <c r="I117" s="161" t="s">
        <v>134</v>
      </c>
      <c r="J117" s="161" t="s">
        <v>101</v>
      </c>
      <c r="K117" s="162" t="s">
        <v>135</v>
      </c>
      <c r="L117" s="163"/>
      <c r="M117" s="74" t="s">
        <v>1</v>
      </c>
      <c r="N117" s="75" t="s">
        <v>43</v>
      </c>
      <c r="O117" s="75" t="s">
        <v>136</v>
      </c>
      <c r="P117" s="75" t="s">
        <v>137</v>
      </c>
      <c r="Q117" s="75" t="s">
        <v>138</v>
      </c>
      <c r="R117" s="75" t="s">
        <v>139</v>
      </c>
      <c r="S117" s="75" t="s">
        <v>140</v>
      </c>
      <c r="T117" s="76" t="s">
        <v>141</v>
      </c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</row>
    <row r="118" spans="1:65" s="2" customFormat="1" ht="22.9" customHeight="1">
      <c r="A118" s="33"/>
      <c r="B118" s="34"/>
      <c r="C118" s="81" t="s">
        <v>142</v>
      </c>
      <c r="D118" s="35"/>
      <c r="E118" s="35"/>
      <c r="F118" s="35"/>
      <c r="G118" s="35"/>
      <c r="H118" s="35"/>
      <c r="I118" s="35"/>
      <c r="J118" s="164">
        <f>BK118</f>
        <v>0</v>
      </c>
      <c r="K118" s="35"/>
      <c r="L118" s="38"/>
      <c r="M118" s="77"/>
      <c r="N118" s="165"/>
      <c r="O118" s="78"/>
      <c r="P118" s="166">
        <f>P119</f>
        <v>0</v>
      </c>
      <c r="Q118" s="78"/>
      <c r="R118" s="166">
        <f>R119</f>
        <v>0</v>
      </c>
      <c r="S118" s="78"/>
      <c r="T118" s="167">
        <f>T119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7" t="s">
        <v>78</v>
      </c>
      <c r="AU118" s="17" t="s">
        <v>103</v>
      </c>
      <c r="BK118" s="168">
        <f>BK119</f>
        <v>0</v>
      </c>
    </row>
    <row r="119" spans="1:65" s="12" customFormat="1" ht="25.9" customHeight="1">
      <c r="B119" s="169"/>
      <c r="C119" s="170"/>
      <c r="D119" s="171" t="s">
        <v>78</v>
      </c>
      <c r="E119" s="172" t="s">
        <v>290</v>
      </c>
      <c r="F119" s="172" t="s">
        <v>1038</v>
      </c>
      <c r="G119" s="170"/>
      <c r="H119" s="170"/>
      <c r="I119" s="173"/>
      <c r="J119" s="174">
        <f>BK119</f>
        <v>0</v>
      </c>
      <c r="K119" s="170"/>
      <c r="L119" s="175"/>
      <c r="M119" s="176"/>
      <c r="N119" s="177"/>
      <c r="O119" s="177"/>
      <c r="P119" s="178">
        <f>P120</f>
        <v>0</v>
      </c>
      <c r="Q119" s="177"/>
      <c r="R119" s="178">
        <f>R120</f>
        <v>0</v>
      </c>
      <c r="S119" s="177"/>
      <c r="T119" s="179">
        <f>T120</f>
        <v>0</v>
      </c>
      <c r="AR119" s="180" t="s">
        <v>162</v>
      </c>
      <c r="AT119" s="181" t="s">
        <v>78</v>
      </c>
      <c r="AU119" s="181" t="s">
        <v>79</v>
      </c>
      <c r="AY119" s="180" t="s">
        <v>145</v>
      </c>
      <c r="BK119" s="182">
        <f>BK120</f>
        <v>0</v>
      </c>
    </row>
    <row r="120" spans="1:65" s="12" customFormat="1" ht="22.9" customHeight="1">
      <c r="B120" s="169"/>
      <c r="C120" s="170"/>
      <c r="D120" s="171" t="s">
        <v>78</v>
      </c>
      <c r="E120" s="183" t="s">
        <v>1039</v>
      </c>
      <c r="F120" s="183" t="s">
        <v>1040</v>
      </c>
      <c r="G120" s="170"/>
      <c r="H120" s="170"/>
      <c r="I120" s="173"/>
      <c r="J120" s="184">
        <f>BK120</f>
        <v>0</v>
      </c>
      <c r="K120" s="170"/>
      <c r="L120" s="175"/>
      <c r="M120" s="176"/>
      <c r="N120" s="177"/>
      <c r="O120" s="177"/>
      <c r="P120" s="178">
        <f>P121</f>
        <v>0</v>
      </c>
      <c r="Q120" s="177"/>
      <c r="R120" s="178">
        <f>R121</f>
        <v>0</v>
      </c>
      <c r="S120" s="177"/>
      <c r="T120" s="179">
        <f>T121</f>
        <v>0</v>
      </c>
      <c r="AR120" s="180" t="s">
        <v>162</v>
      </c>
      <c r="AT120" s="181" t="s">
        <v>78</v>
      </c>
      <c r="AU120" s="181" t="s">
        <v>87</v>
      </c>
      <c r="AY120" s="180" t="s">
        <v>145</v>
      </c>
      <c r="BK120" s="182">
        <f>BK121</f>
        <v>0</v>
      </c>
    </row>
    <row r="121" spans="1:65" s="2" customFormat="1" ht="24.2" customHeight="1">
      <c r="A121" s="33"/>
      <c r="B121" s="34"/>
      <c r="C121" s="185" t="s">
        <v>87</v>
      </c>
      <c r="D121" s="185" t="s">
        <v>147</v>
      </c>
      <c r="E121" s="186" t="s">
        <v>1041</v>
      </c>
      <c r="F121" s="187" t="s">
        <v>91</v>
      </c>
      <c r="G121" s="188" t="s">
        <v>1021</v>
      </c>
      <c r="H121" s="189">
        <v>1</v>
      </c>
      <c r="I121" s="190">
        <f>Rekapitulace!C24</f>
        <v>0</v>
      </c>
      <c r="J121" s="191">
        <f>ROUND(I121*H121,2)</f>
        <v>0</v>
      </c>
      <c r="K121" s="187" t="s">
        <v>1</v>
      </c>
      <c r="L121" s="38"/>
      <c r="M121" s="249" t="s">
        <v>1</v>
      </c>
      <c r="N121" s="250" t="s">
        <v>44</v>
      </c>
      <c r="O121" s="251"/>
      <c r="P121" s="252">
        <f>O121*H121</f>
        <v>0</v>
      </c>
      <c r="Q121" s="252">
        <v>0</v>
      </c>
      <c r="R121" s="252">
        <f>Q121*H121</f>
        <v>0</v>
      </c>
      <c r="S121" s="252">
        <v>0</v>
      </c>
      <c r="T121" s="253">
        <f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96" t="s">
        <v>601</v>
      </c>
      <c r="AT121" s="196" t="s">
        <v>147</v>
      </c>
      <c r="AU121" s="196" t="s">
        <v>89</v>
      </c>
      <c r="AY121" s="17" t="s">
        <v>145</v>
      </c>
      <c r="BE121" s="197">
        <f>IF(N121="základní",J121,0)</f>
        <v>0</v>
      </c>
      <c r="BF121" s="197">
        <f>IF(N121="snížená",J121,0)</f>
        <v>0</v>
      </c>
      <c r="BG121" s="197">
        <f>IF(N121="zákl. přenesená",J121,0)</f>
        <v>0</v>
      </c>
      <c r="BH121" s="197">
        <f>IF(N121="sníž. přenesená",J121,0)</f>
        <v>0</v>
      </c>
      <c r="BI121" s="197">
        <f>IF(N121="nulová",J121,0)</f>
        <v>0</v>
      </c>
      <c r="BJ121" s="17" t="s">
        <v>87</v>
      </c>
      <c r="BK121" s="197">
        <f>ROUND(I121*H121,2)</f>
        <v>0</v>
      </c>
      <c r="BL121" s="17" t="s">
        <v>601</v>
      </c>
      <c r="BM121" s="196" t="s">
        <v>1042</v>
      </c>
    </row>
    <row r="122" spans="1:65" s="2" customFormat="1" ht="6.95" customHeight="1">
      <c r="A122" s="33"/>
      <c r="B122" s="53"/>
      <c r="C122" s="54"/>
      <c r="D122" s="54"/>
      <c r="E122" s="54"/>
      <c r="F122" s="54"/>
      <c r="G122" s="54"/>
      <c r="H122" s="54"/>
      <c r="I122" s="54"/>
      <c r="J122" s="54"/>
      <c r="K122" s="54"/>
      <c r="L122" s="38"/>
      <c r="M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</sheetData>
  <sheetProtection algorithmName="SHA-512" hashValue="TRskhTzhY81Y606b0HLcM/DSHnYQEZymICYmFCuYwuFGMY1VyGhrElQZRUPKQIMFBUSi9KZCcpUq5qIYOT/+zQ==" saltValue="TqPFyo23mVbn2oNE5R4gRw==" spinCount="100000" sheet="1" objects="1" scenarios="1"/>
  <autoFilter ref="C117:K121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559DF-FF82-42B4-9580-D629CF6DEDCC}">
  <dimension ref="A1:G35"/>
  <sheetViews>
    <sheetView workbookViewId="0">
      <selection activeCell="A30" sqref="A30"/>
    </sheetView>
  </sheetViews>
  <sheetFormatPr defaultRowHeight="15"/>
  <cols>
    <col min="1" max="1" width="45.83203125" style="268" bestFit="1" customWidth="1"/>
    <col min="2" max="2" width="11.5" style="269" bestFit="1" customWidth="1"/>
    <col min="3" max="3" width="13.1640625" style="269" bestFit="1" customWidth="1"/>
    <col min="4" max="5" width="9.33203125" style="258"/>
    <col min="6" max="6" width="0" style="270" hidden="1" customWidth="1"/>
    <col min="7" max="7" width="11.6640625" style="258" bestFit="1" customWidth="1"/>
    <col min="8" max="16384" width="9.33203125" style="258"/>
  </cols>
  <sheetData>
    <row r="1" spans="1:4">
      <c r="A1" s="255" t="s">
        <v>1609</v>
      </c>
      <c r="B1" s="256" t="s">
        <v>1610</v>
      </c>
      <c r="C1" s="256" t="s">
        <v>1611</v>
      </c>
      <c r="D1" s="257"/>
    </row>
    <row r="2" spans="1:4">
      <c r="A2" s="259" t="s">
        <v>1612</v>
      </c>
      <c r="B2" s="260"/>
      <c r="C2" s="260"/>
      <c r="D2" s="257"/>
    </row>
    <row r="3" spans="1:4">
      <c r="A3" s="261" t="s">
        <v>1613</v>
      </c>
      <c r="B3" s="278">
        <f>Rozpočet!J18</f>
        <v>0</v>
      </c>
      <c r="C3" s="278"/>
      <c r="D3" s="257"/>
    </row>
    <row r="4" spans="1:4">
      <c r="A4" s="261" t="s">
        <v>1614</v>
      </c>
      <c r="B4" s="278">
        <f>B3/100*3.6</f>
        <v>0</v>
      </c>
      <c r="C4" s="278">
        <f>B3/100*1</f>
        <v>0</v>
      </c>
      <c r="D4" s="257"/>
    </row>
    <row r="5" spans="1:4">
      <c r="A5" s="261" t="s">
        <v>1615</v>
      </c>
      <c r="B5" s="278"/>
      <c r="C5" s="278">
        <f>Rozpočet!E98</f>
        <v>0</v>
      </c>
      <c r="D5" s="257"/>
    </row>
    <row r="6" spans="1:4">
      <c r="A6" s="261" t="s">
        <v>1616</v>
      </c>
      <c r="B6" s="278"/>
      <c r="C6" s="278">
        <f>Rozpočet!H98</f>
        <v>0</v>
      </c>
      <c r="D6" s="257"/>
    </row>
    <row r="7" spans="1:4">
      <c r="A7" s="263" t="s">
        <v>1617</v>
      </c>
      <c r="B7" s="279">
        <f>SUM(B3:B6)</f>
        <v>0</v>
      </c>
      <c r="C7" s="279">
        <f>SUM(C3:C6)</f>
        <v>0</v>
      </c>
      <c r="D7" s="257"/>
    </row>
    <row r="8" spans="1:4">
      <c r="A8" s="261" t="s">
        <v>1618</v>
      </c>
      <c r="B8" s="262"/>
      <c r="C8" s="262">
        <f>(C5+C6)/100*6</f>
        <v>0</v>
      </c>
      <c r="D8" s="257"/>
    </row>
    <row r="9" spans="1:4">
      <c r="A9" s="261" t="s">
        <v>1507</v>
      </c>
      <c r="B9" s="262"/>
      <c r="C9" s="262">
        <v>0</v>
      </c>
      <c r="D9" s="257"/>
    </row>
    <row r="10" spans="1:4">
      <c r="A10" s="261" t="s">
        <v>146</v>
      </c>
      <c r="B10" s="262"/>
      <c r="C10" s="262">
        <v>0</v>
      </c>
      <c r="D10" s="257"/>
    </row>
    <row r="11" spans="1:4">
      <c r="A11" s="261" t="s">
        <v>1619</v>
      </c>
      <c r="B11" s="262"/>
      <c r="C11" s="262">
        <v>0</v>
      </c>
      <c r="D11" s="257"/>
    </row>
    <row r="12" spans="1:4">
      <c r="A12" s="263" t="s">
        <v>1620</v>
      </c>
      <c r="B12" s="264">
        <f>SUM(B7:B11)</f>
        <v>0</v>
      </c>
      <c r="C12" s="264">
        <f>SUM(C7:C11)</f>
        <v>0</v>
      </c>
      <c r="D12" s="257"/>
    </row>
    <row r="13" spans="1:4">
      <c r="A13" s="261" t="s">
        <v>1621</v>
      </c>
      <c r="B13" s="262"/>
      <c r="C13" s="262">
        <f>(B12+C12)/100*1.5</f>
        <v>0</v>
      </c>
      <c r="D13" s="257"/>
    </row>
    <row r="14" spans="1:4">
      <c r="A14" s="261" t="s">
        <v>1622</v>
      </c>
      <c r="B14" s="262"/>
      <c r="C14" s="262">
        <f>(B12+C12)/100*1</f>
        <v>0</v>
      </c>
      <c r="D14" s="257"/>
    </row>
    <row r="15" spans="1:4">
      <c r="A15" s="261" t="s">
        <v>1623</v>
      </c>
      <c r="B15" s="262"/>
      <c r="C15" s="262">
        <f>(B7+C7)/100*5</f>
        <v>0</v>
      </c>
      <c r="D15" s="257"/>
    </row>
    <row r="16" spans="1:4">
      <c r="A16" s="259" t="s">
        <v>1624</v>
      </c>
      <c r="B16" s="260"/>
      <c r="C16" s="260">
        <f>SUM(C12:C15)+SUM(B12:B15)</f>
        <v>0</v>
      </c>
      <c r="D16" s="257"/>
    </row>
    <row r="17" spans="1:7">
      <c r="A17" s="261" t="s">
        <v>1</v>
      </c>
      <c r="B17" s="262"/>
      <c r="C17" s="262"/>
      <c r="D17" s="257"/>
    </row>
    <row r="18" spans="1:7">
      <c r="A18" s="259" t="s">
        <v>1625</v>
      </c>
      <c r="B18" s="260"/>
      <c r="C18" s="260"/>
      <c r="D18" s="257"/>
    </row>
    <row r="19" spans="1:7">
      <c r="A19" s="261" t="s">
        <v>1626</v>
      </c>
      <c r="B19" s="262"/>
      <c r="C19" s="262">
        <f>C12/100*3.25</f>
        <v>0</v>
      </c>
      <c r="D19" s="257"/>
    </row>
    <row r="20" spans="1:7">
      <c r="A20" s="261" t="s">
        <v>1627</v>
      </c>
      <c r="B20" s="262"/>
      <c r="C20" s="262">
        <v>0</v>
      </c>
      <c r="D20" s="257"/>
    </row>
    <row r="21" spans="1:7">
      <c r="A21" s="259" t="s">
        <v>1628</v>
      </c>
      <c r="B21" s="260"/>
      <c r="C21" s="260">
        <f>SUM(C19:C20)</f>
        <v>0</v>
      </c>
      <c r="D21" s="257"/>
    </row>
    <row r="22" spans="1:7">
      <c r="A22" s="261" t="s">
        <v>1629</v>
      </c>
      <c r="B22" s="262"/>
      <c r="C22" s="262">
        <v>0</v>
      </c>
      <c r="D22" s="257"/>
    </row>
    <row r="23" spans="1:7">
      <c r="A23" s="261" t="s">
        <v>1</v>
      </c>
      <c r="B23" s="262"/>
      <c r="C23" s="262"/>
      <c r="D23" s="257"/>
    </row>
    <row r="24" spans="1:7">
      <c r="A24" s="265" t="s">
        <v>1630</v>
      </c>
      <c r="B24" s="266"/>
      <c r="C24" s="266">
        <f>C16+C21</f>
        <v>0</v>
      </c>
      <c r="D24" s="257"/>
      <c r="G24" s="269"/>
    </row>
    <row r="25" spans="1:7">
      <c r="A25" s="261" t="s">
        <v>1631</v>
      </c>
      <c r="B25" s="262">
        <f>C24</f>
        <v>0</v>
      </c>
      <c r="C25" s="262">
        <f>B25*0.21</f>
        <v>0</v>
      </c>
      <c r="D25" s="257"/>
    </row>
    <row r="26" spans="1:7">
      <c r="A26" s="261" t="s">
        <v>1632</v>
      </c>
      <c r="B26" s="262">
        <v>0</v>
      </c>
      <c r="C26" s="262">
        <v>0</v>
      </c>
      <c r="D26" s="257"/>
    </row>
    <row r="27" spans="1:7">
      <c r="A27" s="265" t="s">
        <v>1633</v>
      </c>
      <c r="B27" s="266"/>
      <c r="C27" s="266">
        <f>B25+C25</f>
        <v>0</v>
      </c>
      <c r="D27" s="257"/>
    </row>
    <row r="28" spans="1:7">
      <c r="A28" s="261" t="s">
        <v>1</v>
      </c>
      <c r="B28" s="262"/>
      <c r="C28" s="262"/>
      <c r="D28" s="257"/>
    </row>
    <row r="29" spans="1:7">
      <c r="A29" s="261" t="s">
        <v>1634</v>
      </c>
      <c r="B29" s="262"/>
      <c r="C29" s="262">
        <v>0</v>
      </c>
      <c r="D29" s="257"/>
    </row>
    <row r="30" spans="1:7">
      <c r="A30" s="261" t="s">
        <v>1634</v>
      </c>
      <c r="B30" s="262"/>
      <c r="C30" s="262">
        <v>0</v>
      </c>
      <c r="D30" s="257"/>
    </row>
    <row r="31" spans="1:7">
      <c r="A31" s="259" t="s">
        <v>1635</v>
      </c>
      <c r="B31" s="267" t="s">
        <v>1636</v>
      </c>
      <c r="C31" s="267" t="s">
        <v>1637</v>
      </c>
      <c r="D31" s="257"/>
    </row>
    <row r="32" spans="1:7">
      <c r="A32" s="261" t="s">
        <v>1638</v>
      </c>
      <c r="B32" s="278">
        <f>Rozpočet!E15</f>
        <v>0</v>
      </c>
      <c r="C32" s="278">
        <f>Rozpočet!H15</f>
        <v>0</v>
      </c>
      <c r="D32" s="257"/>
    </row>
    <row r="33" spans="1:4">
      <c r="A33" s="261" t="s">
        <v>1639</v>
      </c>
      <c r="B33" s="278">
        <f>Rozpočet!J18</f>
        <v>0</v>
      </c>
      <c r="C33" s="278">
        <v>0</v>
      </c>
      <c r="D33" s="257"/>
    </row>
    <row r="34" spans="1:4">
      <c r="A34" s="261" t="s">
        <v>1040</v>
      </c>
      <c r="B34" s="278">
        <f>Rozpočet!E98</f>
        <v>0</v>
      </c>
      <c r="C34" s="278">
        <f>Rozpočet!H98</f>
        <v>0</v>
      </c>
      <c r="D34" s="257"/>
    </row>
    <row r="35" spans="1:4">
      <c r="A35" s="261" t="s">
        <v>1</v>
      </c>
      <c r="B35" s="262"/>
      <c r="C35" s="262"/>
      <c r="D35" s="257"/>
    </row>
  </sheetData>
  <sheetProtection algorithmName="SHA-512" hashValue="DCjYJCH8CCZ4WmQ2TUrak7KoCUOqCdc/TAv9XFADtlFaTfKyx6Xa63TZHKZ3+KWeq9k8IlX/FqybkPtY/Iy3Aw==" saltValue="ErD3Ds65Zv9ZDI9OFmjfa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1C544-46C7-477B-9EB5-7F6F4ECB6AEB}">
  <sheetPr>
    <pageSetUpPr fitToPage="1"/>
  </sheetPr>
  <dimension ref="A1:M99"/>
  <sheetViews>
    <sheetView workbookViewId="0">
      <selection activeCell="G61" sqref="G61"/>
    </sheetView>
  </sheetViews>
  <sheetFormatPr defaultRowHeight="15"/>
  <cols>
    <col min="1" max="1" width="101" style="277" customWidth="1"/>
    <col min="2" max="2" width="4.6640625" style="268" bestFit="1" customWidth="1"/>
    <col min="3" max="3" width="7.5" style="269" bestFit="1" customWidth="1"/>
    <col min="4" max="4" width="10.33203125" style="269" bestFit="1" customWidth="1"/>
    <col min="5" max="5" width="17.33203125" style="269" customWidth="1"/>
    <col min="6" max="6" width="16.83203125" style="268" bestFit="1" customWidth="1"/>
    <col min="7" max="7" width="9.1640625" style="269" bestFit="1" customWidth="1"/>
    <col min="8" max="8" width="16" style="269" customWidth="1"/>
    <col min="9" max="9" width="10.33203125" style="269" bestFit="1" customWidth="1"/>
    <col min="10" max="10" width="15" style="269" customWidth="1"/>
    <col min="11" max="12" width="9.33203125" style="258"/>
    <col min="13" max="13" width="0" style="270" hidden="1" customWidth="1"/>
    <col min="14" max="16384" width="9.33203125" style="258"/>
  </cols>
  <sheetData>
    <row r="1" spans="1:12">
      <c r="A1" s="271" t="s">
        <v>1609</v>
      </c>
      <c r="B1" s="255" t="s">
        <v>1640</v>
      </c>
      <c r="C1" s="256" t="s">
        <v>1641</v>
      </c>
      <c r="D1" s="256" t="s">
        <v>1636</v>
      </c>
      <c r="E1" s="256" t="s">
        <v>1642</v>
      </c>
      <c r="F1" s="255" t="s">
        <v>1643</v>
      </c>
      <c r="G1" s="256" t="s">
        <v>1637</v>
      </c>
      <c r="H1" s="256" t="s">
        <v>1644</v>
      </c>
      <c r="I1" s="256" t="s">
        <v>1645</v>
      </c>
      <c r="J1" s="256" t="s">
        <v>1646</v>
      </c>
      <c r="K1" s="257"/>
      <c r="L1" s="257"/>
    </row>
    <row r="2" spans="1:12">
      <c r="A2" s="272" t="s">
        <v>1638</v>
      </c>
      <c r="B2" s="265" t="s">
        <v>1</v>
      </c>
      <c r="C2" s="266"/>
      <c r="D2" s="266"/>
      <c r="E2" s="266"/>
      <c r="F2" s="265" t="s">
        <v>1</v>
      </c>
      <c r="G2" s="266"/>
      <c r="H2" s="266"/>
      <c r="I2" s="266"/>
      <c r="J2" s="266"/>
      <c r="K2" s="257"/>
      <c r="L2" s="257"/>
    </row>
    <row r="3" spans="1:12" ht="24.75">
      <c r="A3" s="273" t="s">
        <v>1647</v>
      </c>
      <c r="B3" s="261" t="s">
        <v>1648</v>
      </c>
      <c r="C3" s="262">
        <v>1</v>
      </c>
      <c r="D3" s="338"/>
      <c r="E3" s="280">
        <f>C3*D3</f>
        <v>0</v>
      </c>
      <c r="F3" s="261" t="s">
        <v>1</v>
      </c>
      <c r="G3" s="338"/>
      <c r="H3" s="262">
        <f>C3*G3</f>
        <v>0</v>
      </c>
      <c r="I3" s="262">
        <f>D3+G3</f>
        <v>0</v>
      </c>
      <c r="J3" s="262">
        <f>E3+H3</f>
        <v>0</v>
      </c>
      <c r="K3" s="257"/>
      <c r="L3" s="257"/>
    </row>
    <row r="4" spans="1:12">
      <c r="A4" s="273" t="s">
        <v>1649</v>
      </c>
      <c r="B4" s="261" t="s">
        <v>1648</v>
      </c>
      <c r="C4" s="262">
        <v>1</v>
      </c>
      <c r="D4" s="338"/>
      <c r="E4" s="280">
        <f t="shared" ref="E4:E14" si="0">C4*D4</f>
        <v>0</v>
      </c>
      <c r="F4" s="261" t="s">
        <v>1</v>
      </c>
      <c r="G4" s="338"/>
      <c r="H4" s="262">
        <f t="shared" ref="H4:H14" si="1">C4*G4</f>
        <v>0</v>
      </c>
      <c r="I4" s="262">
        <f t="shared" ref="I4:I14" si="2">D4+G4</f>
        <v>0</v>
      </c>
      <c r="J4" s="262">
        <f t="shared" ref="J4:J14" si="3">E4+H4</f>
        <v>0</v>
      </c>
      <c r="K4" s="257"/>
      <c r="L4" s="257"/>
    </row>
    <row r="5" spans="1:12" ht="24.75">
      <c r="A5" s="273" t="s">
        <v>1650</v>
      </c>
      <c r="B5" s="261" t="s">
        <v>1648</v>
      </c>
      <c r="C5" s="262">
        <v>1</v>
      </c>
      <c r="D5" s="338"/>
      <c r="E5" s="280">
        <f t="shared" si="0"/>
        <v>0</v>
      </c>
      <c r="F5" s="261" t="s">
        <v>1</v>
      </c>
      <c r="G5" s="338"/>
      <c r="H5" s="262">
        <f t="shared" si="1"/>
        <v>0</v>
      </c>
      <c r="I5" s="262">
        <f t="shared" si="2"/>
        <v>0</v>
      </c>
      <c r="J5" s="262">
        <f t="shared" si="3"/>
        <v>0</v>
      </c>
      <c r="K5" s="257"/>
      <c r="L5" s="257"/>
    </row>
    <row r="6" spans="1:12" ht="24.75">
      <c r="A6" s="273" t="s">
        <v>1651</v>
      </c>
      <c r="B6" s="261" t="s">
        <v>1648</v>
      </c>
      <c r="C6" s="262">
        <v>1</v>
      </c>
      <c r="D6" s="338"/>
      <c r="E6" s="280">
        <f t="shared" si="0"/>
        <v>0</v>
      </c>
      <c r="F6" s="261" t="s">
        <v>1</v>
      </c>
      <c r="G6" s="338"/>
      <c r="H6" s="262">
        <f t="shared" si="1"/>
        <v>0</v>
      </c>
      <c r="I6" s="262">
        <f t="shared" si="2"/>
        <v>0</v>
      </c>
      <c r="J6" s="262">
        <f t="shared" si="3"/>
        <v>0</v>
      </c>
      <c r="K6" s="257"/>
      <c r="L6" s="257"/>
    </row>
    <row r="7" spans="1:12" ht="24.75">
      <c r="A7" s="273" t="s">
        <v>1652</v>
      </c>
      <c r="B7" s="261" t="s">
        <v>1648</v>
      </c>
      <c r="C7" s="262">
        <v>3</v>
      </c>
      <c r="D7" s="338"/>
      <c r="E7" s="280">
        <f t="shared" si="0"/>
        <v>0</v>
      </c>
      <c r="F7" s="261" t="s">
        <v>1</v>
      </c>
      <c r="G7" s="338"/>
      <c r="H7" s="262">
        <f t="shared" si="1"/>
        <v>0</v>
      </c>
      <c r="I7" s="262">
        <f t="shared" si="2"/>
        <v>0</v>
      </c>
      <c r="J7" s="262">
        <f t="shared" si="3"/>
        <v>0</v>
      </c>
      <c r="K7" s="257"/>
      <c r="L7" s="257"/>
    </row>
    <row r="8" spans="1:12" ht="24.75">
      <c r="A8" s="273" t="s">
        <v>1653</v>
      </c>
      <c r="B8" s="261" t="s">
        <v>1648</v>
      </c>
      <c r="C8" s="262">
        <v>1</v>
      </c>
      <c r="D8" s="338"/>
      <c r="E8" s="280">
        <f t="shared" si="0"/>
        <v>0</v>
      </c>
      <c r="F8" s="261" t="s">
        <v>1</v>
      </c>
      <c r="G8" s="338"/>
      <c r="H8" s="262">
        <f t="shared" si="1"/>
        <v>0</v>
      </c>
      <c r="I8" s="262">
        <f t="shared" si="2"/>
        <v>0</v>
      </c>
      <c r="J8" s="262">
        <f t="shared" si="3"/>
        <v>0</v>
      </c>
      <c r="K8" s="257"/>
      <c r="L8" s="257"/>
    </row>
    <row r="9" spans="1:12">
      <c r="A9" s="273" t="s">
        <v>1654</v>
      </c>
      <c r="B9" s="261" t="s">
        <v>1648</v>
      </c>
      <c r="C9" s="262">
        <v>8</v>
      </c>
      <c r="D9" s="338"/>
      <c r="E9" s="280">
        <f t="shared" si="0"/>
        <v>0</v>
      </c>
      <c r="F9" s="261" t="s">
        <v>1</v>
      </c>
      <c r="G9" s="338"/>
      <c r="H9" s="262">
        <f t="shared" si="1"/>
        <v>0</v>
      </c>
      <c r="I9" s="262">
        <f t="shared" si="2"/>
        <v>0</v>
      </c>
      <c r="J9" s="262">
        <f t="shared" si="3"/>
        <v>0</v>
      </c>
      <c r="K9" s="257"/>
      <c r="L9" s="257"/>
    </row>
    <row r="10" spans="1:12" ht="24.75">
      <c r="A10" s="273" t="s">
        <v>1655</v>
      </c>
      <c r="B10" s="261" t="s">
        <v>1090</v>
      </c>
      <c r="C10" s="262">
        <v>1</v>
      </c>
      <c r="D10" s="338"/>
      <c r="E10" s="280">
        <f t="shared" si="0"/>
        <v>0</v>
      </c>
      <c r="F10" s="261" t="s">
        <v>1</v>
      </c>
      <c r="G10" s="338"/>
      <c r="H10" s="262">
        <f t="shared" si="1"/>
        <v>0</v>
      </c>
      <c r="I10" s="262">
        <f t="shared" si="2"/>
        <v>0</v>
      </c>
      <c r="J10" s="262">
        <f t="shared" si="3"/>
        <v>0</v>
      </c>
      <c r="K10" s="257"/>
      <c r="L10" s="257"/>
    </row>
    <row r="11" spans="1:12" ht="24.75">
      <c r="A11" s="273" t="s">
        <v>1656</v>
      </c>
      <c r="B11" s="261" t="s">
        <v>1090</v>
      </c>
      <c r="C11" s="262">
        <v>2</v>
      </c>
      <c r="D11" s="338"/>
      <c r="E11" s="280">
        <f t="shared" si="0"/>
        <v>0</v>
      </c>
      <c r="F11" s="261" t="s">
        <v>1</v>
      </c>
      <c r="G11" s="338"/>
      <c r="H11" s="262">
        <f t="shared" si="1"/>
        <v>0</v>
      </c>
      <c r="I11" s="262">
        <f t="shared" si="2"/>
        <v>0</v>
      </c>
      <c r="J11" s="262">
        <f t="shared" si="3"/>
        <v>0</v>
      </c>
      <c r="K11" s="257"/>
      <c r="L11" s="257"/>
    </row>
    <row r="12" spans="1:12">
      <c r="A12" s="273" t="s">
        <v>1657</v>
      </c>
      <c r="B12" s="261" t="s">
        <v>1648</v>
      </c>
      <c r="C12" s="262">
        <v>1</v>
      </c>
      <c r="D12" s="338"/>
      <c r="E12" s="280">
        <f t="shared" si="0"/>
        <v>0</v>
      </c>
      <c r="F12" s="261" t="s">
        <v>1</v>
      </c>
      <c r="G12" s="338"/>
      <c r="H12" s="262">
        <f t="shared" si="1"/>
        <v>0</v>
      </c>
      <c r="I12" s="262">
        <f t="shared" si="2"/>
        <v>0</v>
      </c>
      <c r="J12" s="262">
        <f t="shared" si="3"/>
        <v>0</v>
      </c>
      <c r="K12" s="257"/>
      <c r="L12" s="257"/>
    </row>
    <row r="13" spans="1:12">
      <c r="A13" s="273" t="s">
        <v>1658</v>
      </c>
      <c r="B13" s="261" t="s">
        <v>1648</v>
      </c>
      <c r="C13" s="262">
        <v>1</v>
      </c>
      <c r="D13" s="338"/>
      <c r="E13" s="280">
        <f t="shared" si="0"/>
        <v>0</v>
      </c>
      <c r="F13" s="261" t="s">
        <v>1</v>
      </c>
      <c r="G13" s="338"/>
      <c r="H13" s="262">
        <f t="shared" si="1"/>
        <v>0</v>
      </c>
      <c r="I13" s="262">
        <f t="shared" si="2"/>
        <v>0</v>
      </c>
      <c r="J13" s="262">
        <f t="shared" si="3"/>
        <v>0</v>
      </c>
      <c r="K13" s="257"/>
      <c r="L13" s="257"/>
    </row>
    <row r="14" spans="1:12">
      <c r="A14" s="273" t="s">
        <v>1659</v>
      </c>
      <c r="B14" s="261" t="s">
        <v>1090</v>
      </c>
      <c r="C14" s="262">
        <v>5</v>
      </c>
      <c r="D14" s="338"/>
      <c r="E14" s="280">
        <f t="shared" si="0"/>
        <v>0</v>
      </c>
      <c r="F14" s="261" t="s">
        <v>1</v>
      </c>
      <c r="G14" s="338"/>
      <c r="H14" s="262">
        <f t="shared" si="1"/>
        <v>0</v>
      </c>
      <c r="I14" s="262">
        <f t="shared" si="2"/>
        <v>0</v>
      </c>
      <c r="J14" s="262">
        <f t="shared" si="3"/>
        <v>0</v>
      </c>
      <c r="K14" s="257"/>
      <c r="L14" s="257"/>
    </row>
    <row r="15" spans="1:12">
      <c r="A15" s="272" t="s">
        <v>1660</v>
      </c>
      <c r="B15" s="265" t="s">
        <v>1</v>
      </c>
      <c r="C15" s="266"/>
      <c r="D15" s="266"/>
      <c r="E15" s="266">
        <f>SUM(E3:E14)</f>
        <v>0</v>
      </c>
      <c r="F15" s="265" t="s">
        <v>1</v>
      </c>
      <c r="G15" s="266"/>
      <c r="H15" s="266">
        <f>SUM(H3:H14)</f>
        <v>0</v>
      </c>
      <c r="I15" s="266"/>
      <c r="J15" s="266">
        <f>SUM(J3:J14)</f>
        <v>0</v>
      </c>
      <c r="K15" s="257"/>
      <c r="L15" s="257"/>
    </row>
    <row r="16" spans="1:12">
      <c r="A16" s="272" t="s">
        <v>1639</v>
      </c>
      <c r="B16" s="265" t="s">
        <v>1</v>
      </c>
      <c r="C16" s="266"/>
      <c r="D16" s="266"/>
      <c r="E16" s="266"/>
      <c r="F16" s="265" t="s">
        <v>1</v>
      </c>
      <c r="G16" s="266"/>
      <c r="H16" s="266"/>
      <c r="I16" s="266"/>
      <c r="J16" s="266"/>
      <c r="K16" s="257"/>
      <c r="L16" s="257"/>
    </row>
    <row r="17" spans="1:12">
      <c r="A17" s="273" t="s">
        <v>1661</v>
      </c>
      <c r="B17" s="261" t="s">
        <v>1090</v>
      </c>
      <c r="C17" s="262">
        <v>1</v>
      </c>
      <c r="D17" s="280">
        <f>J15</f>
        <v>0</v>
      </c>
      <c r="E17" s="280">
        <f>D17</f>
        <v>0</v>
      </c>
      <c r="F17" s="261" t="s">
        <v>1</v>
      </c>
      <c r="G17" s="280">
        <v>0</v>
      </c>
      <c r="H17" s="262">
        <v>0</v>
      </c>
      <c r="I17" s="262">
        <f>E17</f>
        <v>0</v>
      </c>
      <c r="J17" s="262">
        <f>I17</f>
        <v>0</v>
      </c>
      <c r="K17" s="257"/>
      <c r="L17" s="257"/>
    </row>
    <row r="18" spans="1:12">
      <c r="A18" s="272" t="s">
        <v>1662</v>
      </c>
      <c r="B18" s="265" t="s">
        <v>1</v>
      </c>
      <c r="C18" s="266"/>
      <c r="D18" s="266"/>
      <c r="E18" s="266">
        <f>J15</f>
        <v>0</v>
      </c>
      <c r="F18" s="265" t="s">
        <v>1</v>
      </c>
      <c r="G18" s="266"/>
      <c r="H18" s="266"/>
      <c r="I18" s="266"/>
      <c r="J18" s="266">
        <f>J15</f>
        <v>0</v>
      </c>
      <c r="K18" s="257"/>
      <c r="L18" s="257"/>
    </row>
    <row r="19" spans="1:12">
      <c r="A19" s="272" t="s">
        <v>1040</v>
      </c>
      <c r="B19" s="265" t="s">
        <v>1</v>
      </c>
      <c r="C19" s="266"/>
      <c r="D19" s="266"/>
      <c r="E19" s="266"/>
      <c r="F19" s="265" t="s">
        <v>1</v>
      </c>
      <c r="G19" s="266"/>
      <c r="H19" s="266"/>
      <c r="I19" s="266"/>
      <c r="J19" s="266"/>
      <c r="K19" s="257"/>
      <c r="L19" s="257"/>
    </row>
    <row r="20" spans="1:12">
      <c r="A20" s="273" t="s">
        <v>1663</v>
      </c>
      <c r="B20" s="261" t="s">
        <v>1</v>
      </c>
      <c r="C20" s="262"/>
      <c r="D20" s="262"/>
      <c r="E20" s="262"/>
      <c r="F20" s="261" t="s">
        <v>1</v>
      </c>
      <c r="G20" s="262"/>
      <c r="H20" s="262"/>
      <c r="I20" s="262"/>
      <c r="J20" s="262"/>
      <c r="K20" s="257"/>
      <c r="L20" s="257"/>
    </row>
    <row r="21" spans="1:12">
      <c r="A21" s="273" t="s">
        <v>1664</v>
      </c>
      <c r="B21" s="261" t="s">
        <v>1004</v>
      </c>
      <c r="C21" s="262">
        <v>15</v>
      </c>
      <c r="D21" s="338"/>
      <c r="E21" s="280">
        <f>C21*D21</f>
        <v>0</v>
      </c>
      <c r="F21" s="261" t="s">
        <v>1</v>
      </c>
      <c r="G21" s="338"/>
      <c r="H21" s="262">
        <f>C21*G21</f>
        <v>0</v>
      </c>
      <c r="I21" s="262">
        <f>D21+G21</f>
        <v>0</v>
      </c>
      <c r="J21" s="262">
        <f>E21+H21</f>
        <v>0</v>
      </c>
      <c r="K21" s="257"/>
      <c r="L21" s="257"/>
    </row>
    <row r="22" spans="1:12">
      <c r="A22" s="274" t="s">
        <v>1665</v>
      </c>
      <c r="B22" s="275" t="s">
        <v>1</v>
      </c>
      <c r="C22" s="276"/>
      <c r="D22" s="276"/>
      <c r="E22" s="276"/>
      <c r="F22" s="275" t="s">
        <v>1</v>
      </c>
      <c r="G22" s="276"/>
      <c r="H22" s="276"/>
      <c r="I22" s="276"/>
      <c r="J22" s="276"/>
      <c r="K22" s="257"/>
      <c r="L22" s="257"/>
    </row>
    <row r="23" spans="1:12">
      <c r="A23" s="274" t="s">
        <v>1666</v>
      </c>
      <c r="B23" s="275" t="s">
        <v>1</v>
      </c>
      <c r="C23" s="276"/>
      <c r="D23" s="276"/>
      <c r="E23" s="276"/>
      <c r="F23" s="275" t="s">
        <v>1</v>
      </c>
      <c r="G23" s="276"/>
      <c r="H23" s="276"/>
      <c r="I23" s="276"/>
      <c r="J23" s="276"/>
      <c r="K23" s="257"/>
      <c r="L23" s="257"/>
    </row>
    <row r="24" spans="1:12">
      <c r="A24" s="273" t="s">
        <v>1667</v>
      </c>
      <c r="B24" s="261" t="s">
        <v>1090</v>
      </c>
      <c r="C24" s="262">
        <v>1</v>
      </c>
      <c r="D24" s="338"/>
      <c r="E24" s="280">
        <f>C24*D24</f>
        <v>0</v>
      </c>
      <c r="F24" s="261"/>
      <c r="G24" s="338"/>
      <c r="H24" s="262">
        <f>C24*G24</f>
        <v>0</v>
      </c>
      <c r="I24" s="262">
        <f>D24+G24</f>
        <v>0</v>
      </c>
      <c r="J24" s="262">
        <f>E24+H24</f>
        <v>0</v>
      </c>
      <c r="K24" s="257"/>
      <c r="L24" s="257"/>
    </row>
    <row r="25" spans="1:12">
      <c r="A25" s="273" t="s">
        <v>1668</v>
      </c>
      <c r="B25" s="261" t="s">
        <v>1</v>
      </c>
      <c r="C25" s="262"/>
      <c r="D25" s="262"/>
      <c r="E25" s="262"/>
      <c r="F25" s="261" t="s">
        <v>1</v>
      </c>
      <c r="G25" s="262"/>
      <c r="H25" s="262"/>
      <c r="I25" s="262"/>
      <c r="J25" s="262"/>
      <c r="K25" s="257"/>
      <c r="L25" s="257"/>
    </row>
    <row r="26" spans="1:12">
      <c r="A26" s="273" t="s">
        <v>1669</v>
      </c>
      <c r="B26" s="261" t="s">
        <v>1090</v>
      </c>
      <c r="C26" s="262">
        <v>1</v>
      </c>
      <c r="D26" s="338"/>
      <c r="E26" s="280">
        <f>C26*D26</f>
        <v>0</v>
      </c>
      <c r="F26" s="261" t="s">
        <v>1</v>
      </c>
      <c r="G26" s="338"/>
      <c r="H26" s="262">
        <f>C26*G26</f>
        <v>0</v>
      </c>
      <c r="I26" s="262">
        <f>D26+G26</f>
        <v>0</v>
      </c>
      <c r="J26" s="262">
        <f>E26+H26</f>
        <v>0</v>
      </c>
      <c r="K26" s="257"/>
      <c r="L26" s="257"/>
    </row>
    <row r="27" spans="1:12">
      <c r="A27" s="273" t="s">
        <v>1670</v>
      </c>
      <c r="B27" s="261" t="s">
        <v>1090</v>
      </c>
      <c r="C27" s="262">
        <v>1</v>
      </c>
      <c r="D27" s="338"/>
      <c r="E27" s="280">
        <f t="shared" ref="E27:E30" si="4">C27*D27</f>
        <v>0</v>
      </c>
      <c r="F27" s="261" t="s">
        <v>1</v>
      </c>
      <c r="G27" s="338"/>
      <c r="H27" s="262">
        <f t="shared" ref="H27:H30" si="5">C27*G27</f>
        <v>0</v>
      </c>
      <c r="I27" s="262">
        <f t="shared" ref="I27:I43" si="6">D27+G27</f>
        <v>0</v>
      </c>
      <c r="J27" s="262">
        <f t="shared" ref="J27:J30" si="7">E27+H27</f>
        <v>0</v>
      </c>
      <c r="K27" s="257"/>
      <c r="L27" s="257"/>
    </row>
    <row r="28" spans="1:12">
      <c r="A28" s="273" t="s">
        <v>1671</v>
      </c>
      <c r="B28" s="261" t="s">
        <v>1090</v>
      </c>
      <c r="C28" s="262">
        <v>3</v>
      </c>
      <c r="D28" s="338"/>
      <c r="E28" s="280">
        <f t="shared" si="4"/>
        <v>0</v>
      </c>
      <c r="F28" s="261" t="s">
        <v>1</v>
      </c>
      <c r="G28" s="338"/>
      <c r="H28" s="262">
        <f t="shared" si="5"/>
        <v>0</v>
      </c>
      <c r="I28" s="262">
        <f t="shared" si="6"/>
        <v>0</v>
      </c>
      <c r="J28" s="262">
        <f t="shared" si="7"/>
        <v>0</v>
      </c>
      <c r="K28" s="257"/>
      <c r="L28" s="257"/>
    </row>
    <row r="29" spans="1:12">
      <c r="A29" s="273" t="s">
        <v>1672</v>
      </c>
      <c r="B29" s="261" t="s">
        <v>1090</v>
      </c>
      <c r="C29" s="262">
        <v>1</v>
      </c>
      <c r="D29" s="338"/>
      <c r="E29" s="280">
        <f t="shared" si="4"/>
        <v>0</v>
      </c>
      <c r="F29" s="261" t="s">
        <v>1</v>
      </c>
      <c r="G29" s="338"/>
      <c r="H29" s="262">
        <f t="shared" si="5"/>
        <v>0</v>
      </c>
      <c r="I29" s="262">
        <f t="shared" si="6"/>
        <v>0</v>
      </c>
      <c r="J29" s="262">
        <f t="shared" si="7"/>
        <v>0</v>
      </c>
      <c r="K29" s="257"/>
      <c r="L29" s="257"/>
    </row>
    <row r="30" spans="1:12">
      <c r="A30" s="273" t="s">
        <v>1673</v>
      </c>
      <c r="B30" s="261" t="s">
        <v>329</v>
      </c>
      <c r="C30" s="262">
        <v>1</v>
      </c>
      <c r="D30" s="338"/>
      <c r="E30" s="280">
        <f t="shared" si="4"/>
        <v>0</v>
      </c>
      <c r="F30" s="261" t="s">
        <v>1</v>
      </c>
      <c r="G30" s="338"/>
      <c r="H30" s="262">
        <f t="shared" si="5"/>
        <v>0</v>
      </c>
      <c r="I30" s="262">
        <f t="shared" si="6"/>
        <v>0</v>
      </c>
      <c r="J30" s="262">
        <f t="shared" si="7"/>
        <v>0</v>
      </c>
      <c r="K30" s="257"/>
      <c r="L30" s="257"/>
    </row>
    <row r="31" spans="1:12">
      <c r="A31" s="274" t="s">
        <v>1674</v>
      </c>
      <c r="B31" s="275" t="s">
        <v>1</v>
      </c>
      <c r="C31" s="276"/>
      <c r="D31" s="276"/>
      <c r="E31" s="276"/>
      <c r="F31" s="275" t="s">
        <v>1</v>
      </c>
      <c r="G31" s="276"/>
      <c r="H31" s="276"/>
      <c r="I31" s="276"/>
      <c r="J31" s="276"/>
      <c r="K31" s="257"/>
      <c r="L31" s="257"/>
    </row>
    <row r="32" spans="1:12">
      <c r="A32" s="273" t="s">
        <v>1675</v>
      </c>
      <c r="B32" s="261" t="s">
        <v>1090</v>
      </c>
      <c r="C32" s="262">
        <v>8</v>
      </c>
      <c r="D32" s="338"/>
      <c r="E32" s="280">
        <f>C32*D32</f>
        <v>0</v>
      </c>
      <c r="F32" s="261"/>
      <c r="G32" s="338"/>
      <c r="H32" s="262">
        <f>C32*G32</f>
        <v>0</v>
      </c>
      <c r="I32" s="262">
        <f t="shared" si="6"/>
        <v>0</v>
      </c>
      <c r="J32" s="262">
        <f>E32+H32</f>
        <v>0</v>
      </c>
      <c r="K32" s="257"/>
      <c r="L32" s="257"/>
    </row>
    <row r="33" spans="1:12">
      <c r="A33" s="273" t="s">
        <v>1676</v>
      </c>
      <c r="B33" s="261" t="s">
        <v>1090</v>
      </c>
      <c r="C33" s="262">
        <v>1</v>
      </c>
      <c r="D33" s="338"/>
      <c r="E33" s="280">
        <f>C33*D33</f>
        <v>0</v>
      </c>
      <c r="F33" s="261"/>
      <c r="G33" s="338"/>
      <c r="H33" s="262">
        <f>C33*G33</f>
        <v>0</v>
      </c>
      <c r="I33" s="262">
        <f t="shared" si="6"/>
        <v>0</v>
      </c>
      <c r="J33" s="262">
        <f>E33+H33</f>
        <v>0</v>
      </c>
      <c r="K33" s="257"/>
      <c r="L33" s="257"/>
    </row>
    <row r="34" spans="1:12">
      <c r="A34" s="274" t="s">
        <v>1677</v>
      </c>
      <c r="B34" s="275" t="s">
        <v>1</v>
      </c>
      <c r="C34" s="276"/>
      <c r="D34" s="276"/>
      <c r="E34" s="276"/>
      <c r="F34" s="275"/>
      <c r="G34" s="276"/>
      <c r="H34" s="276"/>
      <c r="I34" s="276"/>
      <c r="J34" s="276"/>
      <c r="K34" s="257"/>
      <c r="L34" s="257"/>
    </row>
    <row r="35" spans="1:12" ht="24.75">
      <c r="A35" s="273" t="s">
        <v>1678</v>
      </c>
      <c r="B35" s="261" t="s">
        <v>1090</v>
      </c>
      <c r="C35" s="262">
        <v>3</v>
      </c>
      <c r="D35" s="338"/>
      <c r="E35" s="280">
        <f>C35*D35</f>
        <v>0</v>
      </c>
      <c r="F35" s="261" t="s">
        <v>1</v>
      </c>
      <c r="G35" s="338"/>
      <c r="H35" s="262">
        <f>C35*G35</f>
        <v>0</v>
      </c>
      <c r="I35" s="262">
        <f t="shared" si="6"/>
        <v>0</v>
      </c>
      <c r="J35" s="262">
        <f>E35+H35</f>
        <v>0</v>
      </c>
      <c r="K35" s="257"/>
      <c r="L35" s="257"/>
    </row>
    <row r="36" spans="1:12">
      <c r="A36" s="273" t="s">
        <v>1679</v>
      </c>
      <c r="B36" s="261" t="s">
        <v>1090</v>
      </c>
      <c r="C36" s="262">
        <v>1</v>
      </c>
      <c r="D36" s="338"/>
      <c r="E36" s="280">
        <f t="shared" ref="E36:E43" si="8">C36*D36</f>
        <v>0</v>
      </c>
      <c r="F36" s="261" t="s">
        <v>1</v>
      </c>
      <c r="G36" s="338"/>
      <c r="H36" s="262">
        <f t="shared" ref="H36:H43" si="9">C36*G36</f>
        <v>0</v>
      </c>
      <c r="I36" s="262">
        <f t="shared" si="6"/>
        <v>0</v>
      </c>
      <c r="J36" s="262">
        <f t="shared" ref="J36:J43" si="10">E36+H36</f>
        <v>0</v>
      </c>
      <c r="K36" s="257"/>
      <c r="L36" s="257"/>
    </row>
    <row r="37" spans="1:12">
      <c r="A37" s="273" t="s">
        <v>1680</v>
      </c>
      <c r="B37" s="261" t="s">
        <v>1090</v>
      </c>
      <c r="C37" s="262">
        <v>1</v>
      </c>
      <c r="D37" s="338"/>
      <c r="E37" s="280">
        <f t="shared" si="8"/>
        <v>0</v>
      </c>
      <c r="F37" s="261" t="s">
        <v>1</v>
      </c>
      <c r="G37" s="338"/>
      <c r="H37" s="262">
        <f t="shared" si="9"/>
        <v>0</v>
      </c>
      <c r="I37" s="262">
        <f t="shared" si="6"/>
        <v>0</v>
      </c>
      <c r="J37" s="262">
        <f t="shared" si="10"/>
        <v>0</v>
      </c>
      <c r="K37" s="257"/>
      <c r="L37" s="257"/>
    </row>
    <row r="38" spans="1:12">
      <c r="A38" s="273" t="s">
        <v>1681</v>
      </c>
      <c r="B38" s="261" t="s">
        <v>1090</v>
      </c>
      <c r="C38" s="262">
        <v>5</v>
      </c>
      <c r="D38" s="338"/>
      <c r="E38" s="280">
        <f t="shared" si="8"/>
        <v>0</v>
      </c>
      <c r="F38" s="261" t="s">
        <v>1</v>
      </c>
      <c r="G38" s="338"/>
      <c r="H38" s="262">
        <f t="shared" si="9"/>
        <v>0</v>
      </c>
      <c r="I38" s="262">
        <f t="shared" si="6"/>
        <v>0</v>
      </c>
      <c r="J38" s="262">
        <f t="shared" si="10"/>
        <v>0</v>
      </c>
      <c r="K38" s="257"/>
      <c r="L38" s="257"/>
    </row>
    <row r="39" spans="1:12">
      <c r="A39" s="273" t="s">
        <v>1682</v>
      </c>
      <c r="B39" s="261" t="s">
        <v>1090</v>
      </c>
      <c r="C39" s="262">
        <v>5</v>
      </c>
      <c r="D39" s="338"/>
      <c r="E39" s="280">
        <f t="shared" si="8"/>
        <v>0</v>
      </c>
      <c r="F39" s="261" t="s">
        <v>1</v>
      </c>
      <c r="G39" s="338"/>
      <c r="H39" s="262">
        <f t="shared" si="9"/>
        <v>0</v>
      </c>
      <c r="I39" s="262">
        <f t="shared" si="6"/>
        <v>0</v>
      </c>
      <c r="J39" s="262">
        <f t="shared" si="10"/>
        <v>0</v>
      </c>
      <c r="K39" s="257"/>
      <c r="L39" s="257"/>
    </row>
    <row r="40" spans="1:12">
      <c r="A40" s="273" t="s">
        <v>1683</v>
      </c>
      <c r="B40" s="261" t="s">
        <v>1090</v>
      </c>
      <c r="C40" s="262">
        <v>5</v>
      </c>
      <c r="D40" s="338"/>
      <c r="E40" s="280">
        <f t="shared" si="8"/>
        <v>0</v>
      </c>
      <c r="F40" s="261" t="s">
        <v>1</v>
      </c>
      <c r="G40" s="338"/>
      <c r="H40" s="262">
        <f t="shared" si="9"/>
        <v>0</v>
      </c>
      <c r="I40" s="262">
        <f t="shared" si="6"/>
        <v>0</v>
      </c>
      <c r="J40" s="262">
        <f t="shared" si="10"/>
        <v>0</v>
      </c>
      <c r="K40" s="257"/>
      <c r="L40" s="257"/>
    </row>
    <row r="41" spans="1:12">
      <c r="A41" s="273" t="s">
        <v>1684</v>
      </c>
      <c r="B41" s="261" t="s">
        <v>1090</v>
      </c>
      <c r="C41" s="262">
        <v>9</v>
      </c>
      <c r="D41" s="338"/>
      <c r="E41" s="280">
        <f t="shared" si="8"/>
        <v>0</v>
      </c>
      <c r="F41" s="261" t="s">
        <v>1</v>
      </c>
      <c r="G41" s="338"/>
      <c r="H41" s="262">
        <f t="shared" si="9"/>
        <v>0</v>
      </c>
      <c r="I41" s="262">
        <f t="shared" si="6"/>
        <v>0</v>
      </c>
      <c r="J41" s="262">
        <f t="shared" si="10"/>
        <v>0</v>
      </c>
      <c r="K41" s="257"/>
      <c r="L41" s="257"/>
    </row>
    <row r="42" spans="1:12">
      <c r="A42" s="273" t="s">
        <v>1685</v>
      </c>
      <c r="B42" s="261" t="s">
        <v>1090</v>
      </c>
      <c r="C42" s="262">
        <v>2</v>
      </c>
      <c r="D42" s="338"/>
      <c r="E42" s="280">
        <f t="shared" si="8"/>
        <v>0</v>
      </c>
      <c r="F42" s="261" t="s">
        <v>1</v>
      </c>
      <c r="G42" s="338"/>
      <c r="H42" s="262">
        <f t="shared" si="9"/>
        <v>0</v>
      </c>
      <c r="I42" s="262">
        <f t="shared" si="6"/>
        <v>0</v>
      </c>
      <c r="J42" s="262">
        <f t="shared" si="10"/>
        <v>0</v>
      </c>
      <c r="K42" s="257"/>
      <c r="L42" s="257"/>
    </row>
    <row r="43" spans="1:12">
      <c r="A43" s="273" t="s">
        <v>1686</v>
      </c>
      <c r="B43" s="261" t="s">
        <v>1090</v>
      </c>
      <c r="C43" s="262">
        <v>10</v>
      </c>
      <c r="D43" s="338"/>
      <c r="E43" s="280">
        <f t="shared" si="8"/>
        <v>0</v>
      </c>
      <c r="F43" s="261" t="s">
        <v>1</v>
      </c>
      <c r="G43" s="338"/>
      <c r="H43" s="262">
        <f t="shared" si="9"/>
        <v>0</v>
      </c>
      <c r="I43" s="262">
        <f t="shared" si="6"/>
        <v>0</v>
      </c>
      <c r="J43" s="262">
        <f t="shared" si="10"/>
        <v>0</v>
      </c>
      <c r="K43" s="257"/>
      <c r="L43" s="257"/>
    </row>
    <row r="44" spans="1:12">
      <c r="A44" s="274" t="s">
        <v>1687</v>
      </c>
      <c r="B44" s="275" t="s">
        <v>1</v>
      </c>
      <c r="C44" s="276"/>
      <c r="D44" s="276"/>
      <c r="E44" s="276"/>
      <c r="F44" s="275" t="s">
        <v>1</v>
      </c>
      <c r="G44" s="276"/>
      <c r="H44" s="276"/>
      <c r="I44" s="276"/>
      <c r="J44" s="276"/>
      <c r="K44" s="257"/>
      <c r="L44" s="257"/>
    </row>
    <row r="45" spans="1:12">
      <c r="A45" s="273" t="s">
        <v>1688</v>
      </c>
      <c r="B45" s="261" t="s">
        <v>329</v>
      </c>
      <c r="C45" s="262">
        <v>150</v>
      </c>
      <c r="D45" s="338"/>
      <c r="E45" s="280">
        <f>C45*D45</f>
        <v>0</v>
      </c>
      <c r="F45" s="261" t="s">
        <v>1</v>
      </c>
      <c r="G45" s="338"/>
      <c r="H45" s="262">
        <f>C45*G45</f>
        <v>0</v>
      </c>
      <c r="I45" s="262">
        <f>D45+G45</f>
        <v>0</v>
      </c>
      <c r="J45" s="262">
        <f>E45+H45</f>
        <v>0</v>
      </c>
      <c r="K45" s="257"/>
      <c r="L45" s="257"/>
    </row>
    <row r="46" spans="1:12">
      <c r="A46" s="274" t="s">
        <v>1687</v>
      </c>
      <c r="B46" s="275" t="s">
        <v>1</v>
      </c>
      <c r="C46" s="276"/>
      <c r="D46" s="276"/>
      <c r="E46" s="276"/>
      <c r="F46" s="275" t="s">
        <v>1</v>
      </c>
      <c r="G46" s="276"/>
      <c r="H46" s="276"/>
      <c r="I46" s="276"/>
      <c r="J46" s="276"/>
      <c r="K46" s="257"/>
      <c r="L46" s="257"/>
    </row>
    <row r="47" spans="1:12">
      <c r="A47" s="273" t="s">
        <v>1689</v>
      </c>
      <c r="B47" s="261" t="s">
        <v>329</v>
      </c>
      <c r="C47" s="262">
        <v>25</v>
      </c>
      <c r="D47" s="338"/>
      <c r="E47" s="280">
        <f>C47*D47</f>
        <v>0</v>
      </c>
      <c r="F47" s="261" t="s">
        <v>1</v>
      </c>
      <c r="G47" s="338"/>
      <c r="H47" s="262">
        <f>C47*G47</f>
        <v>0</v>
      </c>
      <c r="I47" s="262">
        <f>D47+G47</f>
        <v>0</v>
      </c>
      <c r="J47" s="262">
        <f>E47+H47</f>
        <v>0</v>
      </c>
      <c r="K47" s="257"/>
      <c r="L47" s="257"/>
    </row>
    <row r="48" spans="1:12">
      <c r="A48" s="274" t="s">
        <v>1687</v>
      </c>
      <c r="B48" s="275" t="s">
        <v>1</v>
      </c>
      <c r="C48" s="276"/>
      <c r="D48" s="276"/>
      <c r="E48" s="276"/>
      <c r="F48" s="275" t="s">
        <v>1</v>
      </c>
      <c r="G48" s="276"/>
      <c r="H48" s="276"/>
      <c r="I48" s="276"/>
      <c r="J48" s="276"/>
      <c r="K48" s="257"/>
      <c r="L48" s="257"/>
    </row>
    <row r="49" spans="1:12">
      <c r="A49" s="273" t="s">
        <v>1690</v>
      </c>
      <c r="B49" s="261" t="s">
        <v>329</v>
      </c>
      <c r="C49" s="262">
        <v>10</v>
      </c>
      <c r="D49" s="338"/>
      <c r="E49" s="280">
        <f>C49*D49</f>
        <v>0</v>
      </c>
      <c r="F49" s="261" t="s">
        <v>1</v>
      </c>
      <c r="G49" s="338"/>
      <c r="H49" s="262">
        <f>C49*G49</f>
        <v>0</v>
      </c>
      <c r="I49" s="262">
        <f>D49+G49</f>
        <v>0</v>
      </c>
      <c r="J49" s="262">
        <f>E49+H49</f>
        <v>0</v>
      </c>
      <c r="K49" s="257"/>
      <c r="L49" s="257"/>
    </row>
    <row r="50" spans="1:12">
      <c r="A50" s="273" t="s">
        <v>1691</v>
      </c>
      <c r="B50" s="261" t="s">
        <v>329</v>
      </c>
      <c r="C50" s="262">
        <v>6</v>
      </c>
      <c r="D50" s="338"/>
      <c r="E50" s="280">
        <f>C50*D50</f>
        <v>0</v>
      </c>
      <c r="F50" s="261" t="s">
        <v>1</v>
      </c>
      <c r="G50" s="338"/>
      <c r="H50" s="262">
        <f>C50*G50</f>
        <v>0</v>
      </c>
      <c r="I50" s="262">
        <f>D50+G50</f>
        <v>0</v>
      </c>
      <c r="J50" s="262">
        <f>E50+H50</f>
        <v>0</v>
      </c>
      <c r="K50" s="257"/>
      <c r="L50" s="257"/>
    </row>
    <row r="51" spans="1:12">
      <c r="A51" s="274" t="s">
        <v>1692</v>
      </c>
      <c r="B51" s="275" t="s">
        <v>1</v>
      </c>
      <c r="C51" s="276"/>
      <c r="D51" s="276"/>
      <c r="E51" s="276"/>
      <c r="F51" s="275" t="s">
        <v>1</v>
      </c>
      <c r="G51" s="276"/>
      <c r="H51" s="276"/>
      <c r="I51" s="276"/>
      <c r="J51" s="276"/>
      <c r="K51" s="257"/>
      <c r="L51" s="257"/>
    </row>
    <row r="52" spans="1:12">
      <c r="A52" s="273" t="s">
        <v>1693</v>
      </c>
      <c r="B52" s="261" t="s">
        <v>329</v>
      </c>
      <c r="C52" s="262">
        <v>15</v>
      </c>
      <c r="D52" s="338"/>
      <c r="E52" s="280">
        <f>C52*D52</f>
        <v>0</v>
      </c>
      <c r="F52" s="261" t="s">
        <v>1</v>
      </c>
      <c r="G52" s="338"/>
      <c r="H52" s="262">
        <f>C52*G52</f>
        <v>0</v>
      </c>
      <c r="I52" s="262">
        <f>D52+G52</f>
        <v>0</v>
      </c>
      <c r="J52" s="262">
        <f>E52+H52</f>
        <v>0</v>
      </c>
      <c r="K52" s="257"/>
      <c r="L52" s="257"/>
    </row>
    <row r="53" spans="1:12">
      <c r="A53" s="274" t="s">
        <v>1674</v>
      </c>
      <c r="B53" s="275" t="s">
        <v>1</v>
      </c>
      <c r="C53" s="276"/>
      <c r="D53" s="276"/>
      <c r="E53" s="276"/>
      <c r="F53" s="275" t="s">
        <v>1</v>
      </c>
      <c r="G53" s="276"/>
      <c r="H53" s="276"/>
      <c r="I53" s="276"/>
      <c r="J53" s="276"/>
      <c r="K53" s="257"/>
      <c r="L53" s="257"/>
    </row>
    <row r="54" spans="1:12">
      <c r="A54" s="273" t="s">
        <v>1694</v>
      </c>
      <c r="B54" s="261" t="s">
        <v>1090</v>
      </c>
      <c r="C54" s="262">
        <v>40</v>
      </c>
      <c r="D54" s="338"/>
      <c r="E54" s="280">
        <f>C54*D54</f>
        <v>0</v>
      </c>
      <c r="F54" s="261"/>
      <c r="G54" s="338"/>
      <c r="H54" s="262">
        <f>C54*G54</f>
        <v>0</v>
      </c>
      <c r="I54" s="262">
        <f>D54+G54</f>
        <v>0</v>
      </c>
      <c r="J54" s="262">
        <f>E54+H54</f>
        <v>0</v>
      </c>
      <c r="K54" s="257"/>
      <c r="L54" s="257"/>
    </row>
    <row r="55" spans="1:12">
      <c r="A55" s="273" t="s">
        <v>1695</v>
      </c>
      <c r="B55" s="261" t="s">
        <v>1090</v>
      </c>
      <c r="C55" s="262">
        <v>10</v>
      </c>
      <c r="D55" s="338"/>
      <c r="E55" s="280">
        <f>C55*D55</f>
        <v>0</v>
      </c>
      <c r="F55" s="261"/>
      <c r="G55" s="338"/>
      <c r="H55" s="262">
        <f>C55*G55</f>
        <v>0</v>
      </c>
      <c r="I55" s="262">
        <f>D55+G55</f>
        <v>0</v>
      </c>
      <c r="J55" s="262">
        <f>E55+H55</f>
        <v>0</v>
      </c>
      <c r="K55" s="257"/>
      <c r="L55" s="257"/>
    </row>
    <row r="56" spans="1:12">
      <c r="A56" s="273" t="s">
        <v>1</v>
      </c>
      <c r="B56" s="261" t="s">
        <v>1</v>
      </c>
      <c r="C56" s="262"/>
      <c r="D56" s="262"/>
      <c r="E56" s="262"/>
      <c r="F56" s="261"/>
      <c r="G56" s="262"/>
      <c r="H56" s="262"/>
      <c r="I56" s="262"/>
      <c r="J56" s="262"/>
      <c r="K56" s="257"/>
      <c r="L56" s="257"/>
    </row>
    <row r="57" spans="1:12">
      <c r="A57" s="273" t="s">
        <v>1696</v>
      </c>
      <c r="B57" s="261" t="s">
        <v>1</v>
      </c>
      <c r="C57" s="262"/>
      <c r="D57" s="262"/>
      <c r="E57" s="262"/>
      <c r="F57" s="261" t="s">
        <v>1</v>
      </c>
      <c r="G57" s="262"/>
      <c r="H57" s="262"/>
      <c r="I57" s="262"/>
      <c r="J57" s="262"/>
      <c r="K57" s="257"/>
      <c r="L57" s="257"/>
    </row>
    <row r="58" spans="1:12">
      <c r="A58" s="273" t="s">
        <v>1697</v>
      </c>
      <c r="B58" s="261" t="s">
        <v>1</v>
      </c>
      <c r="C58" s="262"/>
      <c r="D58" s="262"/>
      <c r="E58" s="262"/>
      <c r="F58" s="261" t="s">
        <v>1</v>
      </c>
      <c r="G58" s="262"/>
      <c r="H58" s="262"/>
      <c r="I58" s="262"/>
      <c r="J58" s="262"/>
      <c r="K58" s="257"/>
      <c r="L58" s="257"/>
    </row>
    <row r="59" spans="1:12">
      <c r="A59" s="273" t="s">
        <v>1698</v>
      </c>
      <c r="B59" s="261" t="s">
        <v>1648</v>
      </c>
      <c r="C59" s="262">
        <v>1</v>
      </c>
      <c r="D59" s="338"/>
      <c r="E59" s="280">
        <f>C59*D59</f>
        <v>0</v>
      </c>
      <c r="F59" s="261" t="s">
        <v>1</v>
      </c>
      <c r="G59" s="338"/>
      <c r="H59" s="262">
        <f>C59*G59</f>
        <v>0</v>
      </c>
      <c r="I59" s="262">
        <f>D59+G59</f>
        <v>0</v>
      </c>
      <c r="J59" s="262">
        <f>E59+H59</f>
        <v>0</v>
      </c>
      <c r="K59" s="257"/>
      <c r="L59" s="257"/>
    </row>
    <row r="60" spans="1:12">
      <c r="A60" s="273" t="s">
        <v>1699</v>
      </c>
      <c r="B60" s="261" t="s">
        <v>1</v>
      </c>
      <c r="C60" s="262"/>
      <c r="D60" s="262"/>
      <c r="E60" s="262"/>
      <c r="F60" s="261" t="s">
        <v>1</v>
      </c>
      <c r="G60" s="262"/>
      <c r="H60" s="262"/>
      <c r="I60" s="262"/>
      <c r="J60" s="262"/>
      <c r="K60" s="257"/>
      <c r="L60" s="257"/>
    </row>
    <row r="61" spans="1:12">
      <c r="A61" s="273" t="s">
        <v>1698</v>
      </c>
      <c r="B61" s="261" t="s">
        <v>1648</v>
      </c>
      <c r="C61" s="262">
        <v>2</v>
      </c>
      <c r="D61" s="338"/>
      <c r="E61" s="280">
        <f>C61*D61</f>
        <v>0</v>
      </c>
      <c r="F61" s="261" t="s">
        <v>1</v>
      </c>
      <c r="G61" s="338"/>
      <c r="H61" s="262">
        <f>C61*G61</f>
        <v>0</v>
      </c>
      <c r="I61" s="262">
        <f>D61+G61</f>
        <v>0</v>
      </c>
      <c r="J61" s="262">
        <f>E61+H61</f>
        <v>0</v>
      </c>
      <c r="K61" s="257"/>
      <c r="L61" s="257"/>
    </row>
    <row r="62" spans="1:12">
      <c r="A62" s="273" t="s">
        <v>1700</v>
      </c>
      <c r="B62" s="261" t="s">
        <v>1090</v>
      </c>
      <c r="C62" s="262">
        <v>19</v>
      </c>
      <c r="D62" s="338"/>
      <c r="E62" s="280">
        <f t="shared" ref="E62:E74" si="11">C62*D62</f>
        <v>0</v>
      </c>
      <c r="F62" s="261" t="s">
        <v>1</v>
      </c>
      <c r="G62" s="338"/>
      <c r="H62" s="262">
        <f t="shared" ref="H62:H74" si="12">C62*G62</f>
        <v>0</v>
      </c>
      <c r="I62" s="262">
        <f t="shared" ref="I62:I74" si="13">D62+G62</f>
        <v>0</v>
      </c>
      <c r="J62" s="262">
        <f t="shared" ref="J62:J74" si="14">E62+H62</f>
        <v>0</v>
      </c>
      <c r="K62" s="257"/>
      <c r="L62" s="257"/>
    </row>
    <row r="63" spans="1:12">
      <c r="A63" s="273" t="s">
        <v>1701</v>
      </c>
      <c r="B63" s="261" t="s">
        <v>1090</v>
      </c>
      <c r="C63" s="262">
        <v>1</v>
      </c>
      <c r="D63" s="338"/>
      <c r="E63" s="280">
        <f t="shared" si="11"/>
        <v>0</v>
      </c>
      <c r="F63" s="261" t="s">
        <v>1</v>
      </c>
      <c r="G63" s="338"/>
      <c r="H63" s="262">
        <f t="shared" si="12"/>
        <v>0</v>
      </c>
      <c r="I63" s="262">
        <f t="shared" si="13"/>
        <v>0</v>
      </c>
      <c r="J63" s="262">
        <f t="shared" si="14"/>
        <v>0</v>
      </c>
      <c r="K63" s="257"/>
      <c r="L63" s="257"/>
    </row>
    <row r="64" spans="1:12">
      <c r="A64" s="273" t="s">
        <v>1702</v>
      </c>
      <c r="B64" s="261" t="s">
        <v>1090</v>
      </c>
      <c r="C64" s="262">
        <v>1</v>
      </c>
      <c r="D64" s="338"/>
      <c r="E64" s="280">
        <f t="shared" si="11"/>
        <v>0</v>
      </c>
      <c r="F64" s="261" t="s">
        <v>1</v>
      </c>
      <c r="G64" s="338"/>
      <c r="H64" s="262">
        <f t="shared" si="12"/>
        <v>0</v>
      </c>
      <c r="I64" s="262">
        <f t="shared" si="13"/>
        <v>0</v>
      </c>
      <c r="J64" s="262">
        <f t="shared" si="14"/>
        <v>0</v>
      </c>
      <c r="K64" s="257"/>
      <c r="L64" s="257"/>
    </row>
    <row r="65" spans="1:12">
      <c r="A65" s="273" t="s">
        <v>1703</v>
      </c>
      <c r="B65" s="261" t="s">
        <v>1090</v>
      </c>
      <c r="C65" s="262">
        <v>1</v>
      </c>
      <c r="D65" s="338"/>
      <c r="E65" s="280">
        <f t="shared" si="11"/>
        <v>0</v>
      </c>
      <c r="F65" s="261" t="s">
        <v>1</v>
      </c>
      <c r="G65" s="338"/>
      <c r="H65" s="262">
        <f t="shared" si="12"/>
        <v>0</v>
      </c>
      <c r="I65" s="262">
        <f t="shared" si="13"/>
        <v>0</v>
      </c>
      <c r="J65" s="262">
        <f t="shared" si="14"/>
        <v>0</v>
      </c>
      <c r="K65" s="257"/>
      <c r="L65" s="257"/>
    </row>
    <row r="66" spans="1:12">
      <c r="A66" s="273" t="s">
        <v>1704</v>
      </c>
      <c r="B66" s="261" t="s">
        <v>1090</v>
      </c>
      <c r="C66" s="262">
        <v>1</v>
      </c>
      <c r="D66" s="338"/>
      <c r="E66" s="280">
        <f t="shared" si="11"/>
        <v>0</v>
      </c>
      <c r="F66" s="261" t="s">
        <v>1</v>
      </c>
      <c r="G66" s="338"/>
      <c r="H66" s="262">
        <f t="shared" si="12"/>
        <v>0</v>
      </c>
      <c r="I66" s="262">
        <f t="shared" si="13"/>
        <v>0</v>
      </c>
      <c r="J66" s="262">
        <f t="shared" si="14"/>
        <v>0</v>
      </c>
      <c r="K66" s="257"/>
      <c r="L66" s="257"/>
    </row>
    <row r="67" spans="1:12">
      <c r="A67" s="273" t="s">
        <v>1705</v>
      </c>
      <c r="B67" s="261" t="s">
        <v>1090</v>
      </c>
      <c r="C67" s="262">
        <v>22</v>
      </c>
      <c r="D67" s="338"/>
      <c r="E67" s="280">
        <f t="shared" si="11"/>
        <v>0</v>
      </c>
      <c r="F67" s="261" t="s">
        <v>1</v>
      </c>
      <c r="G67" s="338"/>
      <c r="H67" s="262">
        <f t="shared" si="12"/>
        <v>0</v>
      </c>
      <c r="I67" s="262">
        <f t="shared" si="13"/>
        <v>0</v>
      </c>
      <c r="J67" s="262">
        <f t="shared" si="14"/>
        <v>0</v>
      </c>
      <c r="K67" s="257"/>
      <c r="L67" s="257"/>
    </row>
    <row r="68" spans="1:12">
      <c r="A68" s="273" t="s">
        <v>1706</v>
      </c>
      <c r="B68" s="261" t="s">
        <v>1090</v>
      </c>
      <c r="C68" s="262">
        <v>22</v>
      </c>
      <c r="D68" s="338"/>
      <c r="E68" s="280">
        <f t="shared" si="11"/>
        <v>0</v>
      </c>
      <c r="F68" s="261" t="s">
        <v>1</v>
      </c>
      <c r="G68" s="338"/>
      <c r="H68" s="262">
        <f t="shared" si="12"/>
        <v>0</v>
      </c>
      <c r="I68" s="262">
        <f t="shared" si="13"/>
        <v>0</v>
      </c>
      <c r="J68" s="262">
        <f t="shared" si="14"/>
        <v>0</v>
      </c>
      <c r="K68" s="257"/>
      <c r="L68" s="257"/>
    </row>
    <row r="69" spans="1:12">
      <c r="A69" s="273" t="s">
        <v>1707</v>
      </c>
      <c r="B69" s="261" t="s">
        <v>1090</v>
      </c>
      <c r="C69" s="262">
        <v>43</v>
      </c>
      <c r="D69" s="338"/>
      <c r="E69" s="280">
        <f t="shared" si="11"/>
        <v>0</v>
      </c>
      <c r="F69" s="261" t="s">
        <v>1</v>
      </c>
      <c r="G69" s="338"/>
      <c r="H69" s="262">
        <f t="shared" si="12"/>
        <v>0</v>
      </c>
      <c r="I69" s="262">
        <f t="shared" si="13"/>
        <v>0</v>
      </c>
      <c r="J69" s="262">
        <f t="shared" si="14"/>
        <v>0</v>
      </c>
      <c r="K69" s="257"/>
      <c r="L69" s="257"/>
    </row>
    <row r="70" spans="1:12">
      <c r="A70" s="273" t="s">
        <v>1683</v>
      </c>
      <c r="B70" s="261" t="s">
        <v>1090</v>
      </c>
      <c r="C70" s="262">
        <v>22</v>
      </c>
      <c r="D70" s="338"/>
      <c r="E70" s="280">
        <f t="shared" si="11"/>
        <v>0</v>
      </c>
      <c r="F70" s="261" t="s">
        <v>1</v>
      </c>
      <c r="G70" s="338"/>
      <c r="H70" s="262">
        <f t="shared" si="12"/>
        <v>0</v>
      </c>
      <c r="I70" s="262">
        <f t="shared" si="13"/>
        <v>0</v>
      </c>
      <c r="J70" s="262">
        <f t="shared" si="14"/>
        <v>0</v>
      </c>
      <c r="K70" s="257"/>
      <c r="L70" s="257"/>
    </row>
    <row r="71" spans="1:12">
      <c r="A71" s="273" t="s">
        <v>1682</v>
      </c>
      <c r="B71" s="261" t="s">
        <v>1090</v>
      </c>
      <c r="C71" s="262">
        <v>22</v>
      </c>
      <c r="D71" s="338"/>
      <c r="E71" s="280">
        <f t="shared" si="11"/>
        <v>0</v>
      </c>
      <c r="F71" s="261" t="s">
        <v>1</v>
      </c>
      <c r="G71" s="338"/>
      <c r="H71" s="262">
        <f t="shared" si="12"/>
        <v>0</v>
      </c>
      <c r="I71" s="262">
        <f t="shared" si="13"/>
        <v>0</v>
      </c>
      <c r="J71" s="262">
        <f t="shared" si="14"/>
        <v>0</v>
      </c>
      <c r="K71" s="257"/>
      <c r="L71" s="257"/>
    </row>
    <row r="72" spans="1:12">
      <c r="A72" s="273" t="s">
        <v>1708</v>
      </c>
      <c r="B72" s="261" t="s">
        <v>1090</v>
      </c>
      <c r="C72" s="262">
        <v>70</v>
      </c>
      <c r="D72" s="338"/>
      <c r="E72" s="280">
        <f t="shared" si="11"/>
        <v>0</v>
      </c>
      <c r="F72" s="261" t="s">
        <v>1</v>
      </c>
      <c r="G72" s="338"/>
      <c r="H72" s="262">
        <f t="shared" si="12"/>
        <v>0</v>
      </c>
      <c r="I72" s="262">
        <f t="shared" si="13"/>
        <v>0</v>
      </c>
      <c r="J72" s="262">
        <f t="shared" si="14"/>
        <v>0</v>
      </c>
      <c r="K72" s="257"/>
      <c r="L72" s="257"/>
    </row>
    <row r="73" spans="1:12">
      <c r="A73" s="273" t="s">
        <v>1709</v>
      </c>
      <c r="B73" s="261" t="s">
        <v>1090</v>
      </c>
      <c r="C73" s="262">
        <v>48</v>
      </c>
      <c r="D73" s="338"/>
      <c r="E73" s="280">
        <f t="shared" si="11"/>
        <v>0</v>
      </c>
      <c r="F73" s="261" t="s">
        <v>1</v>
      </c>
      <c r="G73" s="338"/>
      <c r="H73" s="262">
        <f t="shared" si="12"/>
        <v>0</v>
      </c>
      <c r="I73" s="262">
        <f t="shared" si="13"/>
        <v>0</v>
      </c>
      <c r="J73" s="262">
        <f t="shared" si="14"/>
        <v>0</v>
      </c>
      <c r="K73" s="257"/>
      <c r="L73" s="257"/>
    </row>
    <row r="74" spans="1:12">
      <c r="A74" s="273" t="s">
        <v>1686</v>
      </c>
      <c r="B74" s="261" t="s">
        <v>1090</v>
      </c>
      <c r="C74" s="262">
        <v>35</v>
      </c>
      <c r="D74" s="338"/>
      <c r="E74" s="280">
        <f t="shared" si="11"/>
        <v>0</v>
      </c>
      <c r="F74" s="261" t="s">
        <v>1</v>
      </c>
      <c r="G74" s="338"/>
      <c r="H74" s="262">
        <f t="shared" si="12"/>
        <v>0</v>
      </c>
      <c r="I74" s="262">
        <f t="shared" si="13"/>
        <v>0</v>
      </c>
      <c r="J74" s="262">
        <f t="shared" si="14"/>
        <v>0</v>
      </c>
      <c r="K74" s="257"/>
      <c r="L74" s="257"/>
    </row>
    <row r="75" spans="1:12">
      <c r="A75" s="274" t="s">
        <v>1687</v>
      </c>
      <c r="B75" s="275" t="s">
        <v>1</v>
      </c>
      <c r="C75" s="276"/>
      <c r="D75" s="276"/>
      <c r="E75" s="276"/>
      <c r="F75" s="275" t="s">
        <v>1</v>
      </c>
      <c r="G75" s="276"/>
      <c r="H75" s="276"/>
      <c r="I75" s="276"/>
      <c r="J75" s="276"/>
      <c r="K75" s="257"/>
      <c r="L75" s="257"/>
    </row>
    <row r="76" spans="1:12">
      <c r="A76" s="273" t="s">
        <v>1688</v>
      </c>
      <c r="B76" s="261" t="s">
        <v>329</v>
      </c>
      <c r="C76" s="262">
        <v>100</v>
      </c>
      <c r="D76" s="338"/>
      <c r="E76" s="280">
        <f>C76*D76</f>
        <v>0</v>
      </c>
      <c r="F76" s="261" t="s">
        <v>1</v>
      </c>
      <c r="G76" s="338"/>
      <c r="H76" s="262">
        <f>C76*G76</f>
        <v>0</v>
      </c>
      <c r="I76" s="262">
        <f>D76+G76</f>
        <v>0</v>
      </c>
      <c r="J76" s="262">
        <f>E76+H76</f>
        <v>0</v>
      </c>
      <c r="K76" s="257"/>
      <c r="L76" s="257"/>
    </row>
    <row r="77" spans="1:12">
      <c r="A77" s="273" t="s">
        <v>1689</v>
      </c>
      <c r="B77" s="261" t="s">
        <v>329</v>
      </c>
      <c r="C77" s="262">
        <v>50</v>
      </c>
      <c r="D77" s="338"/>
      <c r="E77" s="280">
        <f t="shared" ref="E77:E78" si="15">C77*D77</f>
        <v>0</v>
      </c>
      <c r="F77" s="261" t="s">
        <v>1</v>
      </c>
      <c r="G77" s="338"/>
      <c r="H77" s="262">
        <f t="shared" ref="H77:H78" si="16">C77*G77</f>
        <v>0</v>
      </c>
      <c r="I77" s="262">
        <f t="shared" ref="I77:I78" si="17">D77+G77</f>
        <v>0</v>
      </c>
      <c r="J77" s="262">
        <f t="shared" ref="J77:J78" si="18">E77+H77</f>
        <v>0</v>
      </c>
      <c r="K77" s="257"/>
      <c r="L77" s="257"/>
    </row>
    <row r="78" spans="1:12">
      <c r="A78" s="273" t="s">
        <v>1710</v>
      </c>
      <c r="B78" s="261" t="s">
        <v>329</v>
      </c>
      <c r="C78" s="262">
        <v>30</v>
      </c>
      <c r="D78" s="338"/>
      <c r="E78" s="280">
        <f t="shared" si="15"/>
        <v>0</v>
      </c>
      <c r="F78" s="261" t="s">
        <v>1</v>
      </c>
      <c r="G78" s="338"/>
      <c r="H78" s="262">
        <f t="shared" si="16"/>
        <v>0</v>
      </c>
      <c r="I78" s="262">
        <f t="shared" si="17"/>
        <v>0</v>
      </c>
      <c r="J78" s="262">
        <f t="shared" si="18"/>
        <v>0</v>
      </c>
      <c r="K78" s="257"/>
      <c r="L78" s="257"/>
    </row>
    <row r="79" spans="1:12">
      <c r="A79" s="274" t="s">
        <v>1711</v>
      </c>
      <c r="B79" s="275" t="s">
        <v>1</v>
      </c>
      <c r="C79" s="276"/>
      <c r="D79" s="276"/>
      <c r="E79" s="276"/>
      <c r="F79" s="275" t="s">
        <v>1</v>
      </c>
      <c r="G79" s="276"/>
      <c r="H79" s="276"/>
      <c r="I79" s="276"/>
      <c r="J79" s="276"/>
      <c r="K79" s="257"/>
      <c r="L79" s="257"/>
    </row>
    <row r="80" spans="1:12">
      <c r="A80" s="273" t="s">
        <v>1712</v>
      </c>
      <c r="B80" s="261" t="s">
        <v>329</v>
      </c>
      <c r="C80" s="262">
        <v>145</v>
      </c>
      <c r="D80" s="338"/>
      <c r="E80" s="280">
        <f>C80*D80</f>
        <v>0</v>
      </c>
      <c r="F80" s="261" t="s">
        <v>1</v>
      </c>
      <c r="G80" s="338"/>
      <c r="H80" s="262">
        <f>C80*G80</f>
        <v>0</v>
      </c>
      <c r="I80" s="262">
        <f>D80+G80</f>
        <v>0</v>
      </c>
      <c r="J80" s="262">
        <f>E80+H80</f>
        <v>0</v>
      </c>
      <c r="K80" s="257"/>
      <c r="L80" s="257"/>
    </row>
    <row r="81" spans="1:12">
      <c r="A81" s="274" t="s">
        <v>1674</v>
      </c>
      <c r="B81" s="275" t="s">
        <v>1</v>
      </c>
      <c r="C81" s="276"/>
      <c r="D81" s="276"/>
      <c r="E81" s="276"/>
      <c r="F81" s="275" t="s">
        <v>1</v>
      </c>
      <c r="G81" s="276"/>
      <c r="H81" s="276"/>
      <c r="I81" s="276"/>
      <c r="J81" s="276"/>
      <c r="K81" s="257"/>
      <c r="L81" s="257"/>
    </row>
    <row r="82" spans="1:12">
      <c r="A82" s="273" t="s">
        <v>1694</v>
      </c>
      <c r="B82" s="261" t="s">
        <v>1090</v>
      </c>
      <c r="C82" s="262">
        <v>260</v>
      </c>
      <c r="D82" s="338"/>
      <c r="E82" s="280">
        <f>C82*D82</f>
        <v>0</v>
      </c>
      <c r="F82" s="261"/>
      <c r="G82" s="338"/>
      <c r="H82" s="262">
        <f>C82*G82</f>
        <v>0</v>
      </c>
      <c r="I82" s="262">
        <f>D82+G82</f>
        <v>0</v>
      </c>
      <c r="J82" s="262">
        <f>E82+H82</f>
        <v>0</v>
      </c>
      <c r="K82" s="257"/>
      <c r="L82" s="257"/>
    </row>
    <row r="83" spans="1:12" ht="26.25">
      <c r="A83" s="274" t="s">
        <v>1713</v>
      </c>
      <c r="B83" s="275" t="s">
        <v>1</v>
      </c>
      <c r="C83" s="276"/>
      <c r="D83" s="276"/>
      <c r="E83" s="276"/>
      <c r="F83" s="275"/>
      <c r="G83" s="276"/>
      <c r="H83" s="276"/>
      <c r="I83" s="276"/>
      <c r="J83" s="276"/>
      <c r="K83" s="257"/>
      <c r="L83" s="257"/>
    </row>
    <row r="84" spans="1:12">
      <c r="A84" s="273" t="s">
        <v>1714</v>
      </c>
      <c r="B84" s="261" t="s">
        <v>1090</v>
      </c>
      <c r="C84" s="262">
        <v>1</v>
      </c>
      <c r="D84" s="338"/>
      <c r="E84" s="280">
        <f>C84*D84</f>
        <v>0</v>
      </c>
      <c r="F84" s="261"/>
      <c r="G84" s="338"/>
      <c r="H84" s="262">
        <f>C84*G84</f>
        <v>0</v>
      </c>
      <c r="I84" s="262">
        <f>D84+G84</f>
        <v>0</v>
      </c>
      <c r="J84" s="262">
        <f>E84+H84</f>
        <v>0</v>
      </c>
      <c r="K84" s="257"/>
      <c r="L84" s="257"/>
    </row>
    <row r="85" spans="1:12">
      <c r="A85" s="273" t="s">
        <v>1</v>
      </c>
      <c r="B85" s="261" t="s">
        <v>1</v>
      </c>
      <c r="C85" s="262"/>
      <c r="D85" s="262"/>
      <c r="E85" s="262"/>
      <c r="F85" s="261" t="s">
        <v>1</v>
      </c>
      <c r="G85" s="262"/>
      <c r="H85" s="262"/>
      <c r="I85" s="262"/>
      <c r="J85" s="262"/>
      <c r="K85" s="257"/>
      <c r="L85" s="257"/>
    </row>
    <row r="86" spans="1:12">
      <c r="A86" s="273" t="s">
        <v>1715</v>
      </c>
      <c r="B86" s="261" t="s">
        <v>1</v>
      </c>
      <c r="C86" s="262"/>
      <c r="D86" s="262"/>
      <c r="E86" s="262"/>
      <c r="F86" s="261" t="s">
        <v>1</v>
      </c>
      <c r="G86" s="262"/>
      <c r="H86" s="262"/>
      <c r="I86" s="262"/>
      <c r="J86" s="262"/>
      <c r="K86" s="257"/>
      <c r="L86" s="257"/>
    </row>
    <row r="87" spans="1:12">
      <c r="A87" s="273" t="s">
        <v>1716</v>
      </c>
      <c r="B87" s="261" t="s">
        <v>329</v>
      </c>
      <c r="C87" s="262">
        <v>120</v>
      </c>
      <c r="D87" s="338"/>
      <c r="E87" s="280">
        <f>C87*D87</f>
        <v>0</v>
      </c>
      <c r="F87" s="261" t="s">
        <v>1</v>
      </c>
      <c r="G87" s="338"/>
      <c r="H87" s="262">
        <f>C87*G87</f>
        <v>0</v>
      </c>
      <c r="I87" s="262">
        <f>D87+G87</f>
        <v>0</v>
      </c>
      <c r="J87" s="262">
        <f>E87+H87</f>
        <v>0</v>
      </c>
      <c r="K87" s="257"/>
      <c r="L87" s="257"/>
    </row>
    <row r="88" spans="1:12">
      <c r="A88" s="273" t="s">
        <v>1717</v>
      </c>
      <c r="B88" s="261" t="s">
        <v>1090</v>
      </c>
      <c r="C88" s="262">
        <v>40</v>
      </c>
      <c r="D88" s="338"/>
      <c r="E88" s="280">
        <f t="shared" ref="E88:E93" si="19">C88*D88</f>
        <v>0</v>
      </c>
      <c r="F88" s="261" t="s">
        <v>1</v>
      </c>
      <c r="G88" s="338"/>
      <c r="H88" s="262">
        <f t="shared" ref="H88:H93" si="20">C88*G88</f>
        <v>0</v>
      </c>
      <c r="I88" s="262">
        <f t="shared" ref="I88:I93" si="21">D88+G88</f>
        <v>0</v>
      </c>
      <c r="J88" s="262">
        <f t="shared" ref="J88:J93" si="22">E88+H88</f>
        <v>0</v>
      </c>
      <c r="K88" s="257"/>
      <c r="L88" s="257"/>
    </row>
    <row r="89" spans="1:12">
      <c r="A89" s="273" t="s">
        <v>1718</v>
      </c>
      <c r="B89" s="261" t="s">
        <v>1090</v>
      </c>
      <c r="C89" s="262">
        <v>8</v>
      </c>
      <c r="D89" s="338"/>
      <c r="E89" s="280">
        <f t="shared" si="19"/>
        <v>0</v>
      </c>
      <c r="F89" s="261" t="s">
        <v>1</v>
      </c>
      <c r="G89" s="338"/>
      <c r="H89" s="262">
        <f t="shared" si="20"/>
        <v>0</v>
      </c>
      <c r="I89" s="262">
        <f t="shared" si="21"/>
        <v>0</v>
      </c>
      <c r="J89" s="262">
        <f t="shared" si="22"/>
        <v>0</v>
      </c>
      <c r="K89" s="257"/>
      <c r="L89" s="257"/>
    </row>
    <row r="90" spans="1:12">
      <c r="A90" s="273" t="s">
        <v>1719</v>
      </c>
      <c r="B90" s="261" t="s">
        <v>1090</v>
      </c>
      <c r="C90" s="262">
        <v>8</v>
      </c>
      <c r="D90" s="338"/>
      <c r="E90" s="280">
        <f t="shared" si="19"/>
        <v>0</v>
      </c>
      <c r="F90" s="261" t="s">
        <v>1</v>
      </c>
      <c r="G90" s="338"/>
      <c r="H90" s="262">
        <f t="shared" si="20"/>
        <v>0</v>
      </c>
      <c r="I90" s="262">
        <f t="shared" si="21"/>
        <v>0</v>
      </c>
      <c r="J90" s="262">
        <f t="shared" si="22"/>
        <v>0</v>
      </c>
      <c r="K90" s="257"/>
      <c r="L90" s="257"/>
    </row>
    <row r="91" spans="1:12">
      <c r="A91" s="273" t="s">
        <v>1720</v>
      </c>
      <c r="B91" s="261" t="s">
        <v>1090</v>
      </c>
      <c r="C91" s="262">
        <v>8</v>
      </c>
      <c r="D91" s="338"/>
      <c r="E91" s="280">
        <f t="shared" si="19"/>
        <v>0</v>
      </c>
      <c r="F91" s="261" t="s">
        <v>1</v>
      </c>
      <c r="G91" s="338"/>
      <c r="H91" s="262">
        <f t="shared" si="20"/>
        <v>0</v>
      </c>
      <c r="I91" s="262">
        <f t="shared" si="21"/>
        <v>0</v>
      </c>
      <c r="J91" s="262">
        <f t="shared" si="22"/>
        <v>0</v>
      </c>
      <c r="K91" s="257"/>
      <c r="L91" s="257"/>
    </row>
    <row r="92" spans="1:12">
      <c r="A92" s="273" t="s">
        <v>1721</v>
      </c>
      <c r="B92" s="261" t="s">
        <v>1090</v>
      </c>
      <c r="C92" s="262">
        <v>8</v>
      </c>
      <c r="D92" s="338"/>
      <c r="E92" s="280">
        <f t="shared" si="19"/>
        <v>0</v>
      </c>
      <c r="F92" s="261" t="s">
        <v>1</v>
      </c>
      <c r="G92" s="338"/>
      <c r="H92" s="262">
        <f t="shared" si="20"/>
        <v>0</v>
      </c>
      <c r="I92" s="262">
        <f t="shared" si="21"/>
        <v>0</v>
      </c>
      <c r="J92" s="262">
        <f t="shared" si="22"/>
        <v>0</v>
      </c>
      <c r="K92" s="257"/>
      <c r="L92" s="257"/>
    </row>
    <row r="93" spans="1:12">
      <c r="A93" s="273" t="s">
        <v>1722</v>
      </c>
      <c r="B93" s="261" t="s">
        <v>1090</v>
      </c>
      <c r="C93" s="262">
        <v>8</v>
      </c>
      <c r="D93" s="338"/>
      <c r="E93" s="280">
        <f t="shared" si="19"/>
        <v>0</v>
      </c>
      <c r="F93" s="261" t="s">
        <v>1</v>
      </c>
      <c r="G93" s="338"/>
      <c r="H93" s="262">
        <f t="shared" si="20"/>
        <v>0</v>
      </c>
      <c r="I93" s="262">
        <f t="shared" si="21"/>
        <v>0</v>
      </c>
      <c r="J93" s="262">
        <f t="shared" si="22"/>
        <v>0</v>
      </c>
      <c r="K93" s="257"/>
      <c r="L93" s="257"/>
    </row>
    <row r="94" spans="1:12">
      <c r="A94" s="274" t="s">
        <v>1723</v>
      </c>
      <c r="B94" s="275" t="s">
        <v>1</v>
      </c>
      <c r="C94" s="276"/>
      <c r="D94" s="276"/>
      <c r="E94" s="276"/>
      <c r="F94" s="275" t="s">
        <v>1</v>
      </c>
      <c r="G94" s="276"/>
      <c r="H94" s="276"/>
      <c r="I94" s="276"/>
      <c r="J94" s="276"/>
      <c r="K94" s="257"/>
      <c r="L94" s="257"/>
    </row>
    <row r="95" spans="1:12">
      <c r="A95" s="274" t="s">
        <v>1724</v>
      </c>
      <c r="B95" s="275" t="s">
        <v>1</v>
      </c>
      <c r="C95" s="276"/>
      <c r="D95" s="276"/>
      <c r="E95" s="276"/>
      <c r="F95" s="275" t="s">
        <v>1</v>
      </c>
      <c r="G95" s="276"/>
      <c r="H95" s="276"/>
      <c r="I95" s="276"/>
      <c r="J95" s="276"/>
      <c r="K95" s="257"/>
      <c r="L95" s="257"/>
    </row>
    <row r="96" spans="1:12">
      <c r="A96" s="273" t="s">
        <v>1725</v>
      </c>
      <c r="B96" s="261" t="s">
        <v>1004</v>
      </c>
      <c r="C96" s="262">
        <v>5</v>
      </c>
      <c r="D96" s="338"/>
      <c r="E96" s="280">
        <f>C96*D96</f>
        <v>0</v>
      </c>
      <c r="F96" s="261" t="s">
        <v>1</v>
      </c>
      <c r="G96" s="338"/>
      <c r="H96" s="262">
        <f>C96*G96</f>
        <v>0</v>
      </c>
      <c r="I96" s="262">
        <f>D96+G96</f>
        <v>0</v>
      </c>
      <c r="J96" s="262">
        <f>E96+H96</f>
        <v>0</v>
      </c>
      <c r="K96" s="257"/>
      <c r="L96" s="257"/>
    </row>
    <row r="97" spans="1:12">
      <c r="A97" s="273" t="s">
        <v>1726</v>
      </c>
      <c r="B97" s="261" t="s">
        <v>1</v>
      </c>
      <c r="C97" s="262">
        <v>1</v>
      </c>
      <c r="D97" s="338"/>
      <c r="E97" s="280">
        <f>C97*D97</f>
        <v>0</v>
      </c>
      <c r="F97" s="261" t="s">
        <v>1</v>
      </c>
      <c r="G97" s="262"/>
      <c r="H97" s="262"/>
      <c r="I97" s="262"/>
      <c r="J97" s="262">
        <f>E97+H97</f>
        <v>0</v>
      </c>
      <c r="K97" s="257"/>
      <c r="L97" s="257"/>
    </row>
    <row r="98" spans="1:12">
      <c r="A98" s="272" t="s">
        <v>1727</v>
      </c>
      <c r="B98" s="265" t="s">
        <v>1</v>
      </c>
      <c r="C98" s="266"/>
      <c r="D98" s="266"/>
      <c r="E98" s="266">
        <f>SUM(E20:E97)</f>
        <v>0</v>
      </c>
      <c r="F98" s="265" t="s">
        <v>1</v>
      </c>
      <c r="G98" s="266"/>
      <c r="H98" s="266">
        <f>SUM(H20:H97)</f>
        <v>0</v>
      </c>
      <c r="I98" s="266"/>
      <c r="J98" s="266">
        <f>SUM(J20:J97)</f>
        <v>0</v>
      </c>
      <c r="K98" s="257"/>
      <c r="L98" s="257"/>
    </row>
    <row r="99" spans="1:12">
      <c r="A99" s="273" t="s">
        <v>1</v>
      </c>
      <c r="B99" s="261" t="s">
        <v>1</v>
      </c>
      <c r="C99" s="262"/>
      <c r="D99" s="262"/>
      <c r="E99" s="262"/>
      <c r="F99" s="261" t="s">
        <v>1</v>
      </c>
      <c r="G99" s="262"/>
      <c r="H99" s="262"/>
      <c r="I99" s="262"/>
      <c r="J99" s="262"/>
      <c r="K99" s="257"/>
      <c r="L99" s="257"/>
    </row>
  </sheetData>
  <sheetProtection algorithmName="SHA-512" hashValue="gHTm0fVyxeZ27iOvgAEPqUJvq0+Ec6KUVVc/FXrBElOVkSBU7F5TmQd47Xh8OSs5Bbj6eA+Y2dhmon/DqIXX9g==" saltValue="ABZc/irdGC7SSA/2UQy6HA==" spinCount="100000" sheet="1" objects="1" scenarios="1"/>
  <pageMargins left="0.7" right="0.7" top="0.78740157499999996" bottom="0.78740157499999996" header="0.3" footer="0.3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342"/>
  <sheetViews>
    <sheetView showGridLines="0" workbookViewId="0">
      <selection activeCell="W146" sqref="W14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7" t="s">
        <v>95</v>
      </c>
    </row>
    <row r="3" spans="1:46" s="1" customFormat="1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20"/>
      <c r="AT3" s="17" t="s">
        <v>89</v>
      </c>
    </row>
    <row r="4" spans="1:46" s="1" customFormat="1" ht="24.95" customHeight="1">
      <c r="B4" s="20"/>
      <c r="D4" s="109" t="s">
        <v>96</v>
      </c>
      <c r="L4" s="20"/>
      <c r="M4" s="110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1" t="s">
        <v>16</v>
      </c>
      <c r="L6" s="20"/>
    </row>
    <row r="7" spans="1:46" s="1" customFormat="1" ht="26.25" customHeight="1">
      <c r="B7" s="20"/>
      <c r="E7" s="329" t="str">
        <f>'Rekapitulace stavby'!K6</f>
        <v>ENERGETICKÉ ÚSPORY OBJEKTU MĚSTSKÉHO ÚŘADU MASARYKOVO NÁM. Č.P. 28, KONICE - rekonstrukce vytápění</v>
      </c>
      <c r="F7" s="330"/>
      <c r="G7" s="330"/>
      <c r="H7" s="330"/>
      <c r="L7" s="20"/>
    </row>
    <row r="8" spans="1:46" s="2" customFormat="1" ht="12" customHeight="1">
      <c r="A8" s="33"/>
      <c r="B8" s="38"/>
      <c r="C8" s="33"/>
      <c r="D8" s="111" t="s">
        <v>97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331" t="s">
        <v>1043</v>
      </c>
      <c r="F9" s="332"/>
      <c r="G9" s="332"/>
      <c r="H9" s="332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17</v>
      </c>
      <c r="E11" s="33"/>
      <c r="F11" s="112" t="s">
        <v>1</v>
      </c>
      <c r="G11" s="33"/>
      <c r="H11" s="33"/>
      <c r="I11" s="111" t="s">
        <v>18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19</v>
      </c>
      <c r="E12" s="33"/>
      <c r="F12" s="112" t="s">
        <v>37</v>
      </c>
      <c r="G12" s="33"/>
      <c r="H12" s="33"/>
      <c r="I12" s="111" t="s">
        <v>21</v>
      </c>
      <c r="J12" s="113" t="str">
        <f>'Rekapitulace stavby'!AN8</f>
        <v>5. 5. 2025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23</v>
      </c>
      <c r="E14" s="33"/>
      <c r="F14" s="33"/>
      <c r="G14" s="33"/>
      <c r="H14" s="33"/>
      <c r="I14" s="111" t="s">
        <v>24</v>
      </c>
      <c r="J14" s="112" t="s">
        <v>25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1044</v>
      </c>
      <c r="F15" s="33"/>
      <c r="G15" s="33"/>
      <c r="H15" s="33"/>
      <c r="I15" s="111" t="s">
        <v>27</v>
      </c>
      <c r="J15" s="112" t="s">
        <v>28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29</v>
      </c>
      <c r="E17" s="33"/>
      <c r="F17" s="33"/>
      <c r="G17" s="33"/>
      <c r="H17" s="33"/>
      <c r="I17" s="111" t="s">
        <v>24</v>
      </c>
      <c r="J17" s="282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333" t="str">
        <f>'Rekapitulace stavby'!E14</f>
        <v>Vyplň údaj</v>
      </c>
      <c r="F18" s="337"/>
      <c r="G18" s="337"/>
      <c r="H18" s="337"/>
      <c r="I18" s="111" t="s">
        <v>27</v>
      </c>
      <c r="J18" s="282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31</v>
      </c>
      <c r="E20" s="33"/>
      <c r="F20" s="33"/>
      <c r="G20" s="33"/>
      <c r="H20" s="33"/>
      <c r="I20" s="111" t="s">
        <v>24</v>
      </c>
      <c r="J20" s="112" t="s">
        <v>32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1045</v>
      </c>
      <c r="F21" s="33"/>
      <c r="G21" s="33"/>
      <c r="H21" s="33"/>
      <c r="I21" s="111" t="s">
        <v>27</v>
      </c>
      <c r="J21" s="112" t="s">
        <v>34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36</v>
      </c>
      <c r="E23" s="33"/>
      <c r="F23" s="33"/>
      <c r="G23" s="33"/>
      <c r="H23" s="33"/>
      <c r="I23" s="111" t="s">
        <v>24</v>
      </c>
      <c r="J23" s="112" t="str">
        <f>IF('Rekapitulace stavby'!AN19="","",'Rekapitulace stavby'!AN19)</f>
        <v/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tr">
        <f>IF('Rekapitulace stavby'!E20="","",'Rekapitulace stavby'!E20)</f>
        <v xml:space="preserve"> </v>
      </c>
      <c r="F24" s="33"/>
      <c r="G24" s="33"/>
      <c r="H24" s="33"/>
      <c r="I24" s="111" t="s">
        <v>27</v>
      </c>
      <c r="J24" s="112" t="str">
        <f>IF('Rekapitulace stavby'!AN20="","",'Rekapitulace stavby'!AN20)</f>
        <v/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38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4"/>
      <c r="B27" s="115"/>
      <c r="C27" s="114"/>
      <c r="D27" s="114"/>
      <c r="E27" s="335" t="s">
        <v>1</v>
      </c>
      <c r="F27" s="335"/>
      <c r="G27" s="335"/>
      <c r="H27" s="335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8" t="s">
        <v>39</v>
      </c>
      <c r="E30" s="33"/>
      <c r="F30" s="33"/>
      <c r="G30" s="33"/>
      <c r="H30" s="33"/>
      <c r="I30" s="33"/>
      <c r="J30" s="119">
        <f>ROUND(J128,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20" t="s">
        <v>41</v>
      </c>
      <c r="G32" s="33"/>
      <c r="H32" s="33"/>
      <c r="I32" s="120" t="s">
        <v>40</v>
      </c>
      <c r="J32" s="120" t="s">
        <v>42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21" t="s">
        <v>43</v>
      </c>
      <c r="E33" s="111" t="s">
        <v>44</v>
      </c>
      <c r="F33" s="122">
        <f>ROUND((SUM(BE128:BE341)),  2)</f>
        <v>0</v>
      </c>
      <c r="G33" s="33"/>
      <c r="H33" s="33"/>
      <c r="I33" s="123">
        <v>0.21</v>
      </c>
      <c r="J33" s="122">
        <f>ROUND(((SUM(BE128:BE341))*I33),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11" t="s">
        <v>45</v>
      </c>
      <c r="F34" s="122">
        <f>ROUND((SUM(BF128:BF341)),  2)</f>
        <v>0</v>
      </c>
      <c r="G34" s="33"/>
      <c r="H34" s="33"/>
      <c r="I34" s="123">
        <v>0.12</v>
      </c>
      <c r="J34" s="122">
        <f>ROUND(((SUM(BF128:BF341))*I34),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46</v>
      </c>
      <c r="F35" s="122">
        <f>ROUND((SUM(BG128:BG341)),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47</v>
      </c>
      <c r="F36" s="122">
        <f>ROUND((SUM(BH128:BH341)),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48</v>
      </c>
      <c r="F37" s="122">
        <f>ROUND((SUM(BI128:BI341)),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4"/>
      <c r="D39" s="125" t="s">
        <v>49</v>
      </c>
      <c r="E39" s="126"/>
      <c r="F39" s="126"/>
      <c r="G39" s="127" t="s">
        <v>50</v>
      </c>
      <c r="H39" s="128" t="s">
        <v>51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0"/>
      <c r="D50" s="131" t="s">
        <v>52</v>
      </c>
      <c r="E50" s="132"/>
      <c r="F50" s="132"/>
      <c r="G50" s="131" t="s">
        <v>53</v>
      </c>
      <c r="H50" s="132"/>
      <c r="I50" s="132"/>
      <c r="J50" s="132"/>
      <c r="K50" s="132"/>
      <c r="L50" s="50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3"/>
      <c r="B61" s="38"/>
      <c r="C61" s="33"/>
      <c r="D61" s="133" t="s">
        <v>54</v>
      </c>
      <c r="E61" s="134"/>
      <c r="F61" s="135" t="s">
        <v>55</v>
      </c>
      <c r="G61" s="133" t="s">
        <v>54</v>
      </c>
      <c r="H61" s="134"/>
      <c r="I61" s="134"/>
      <c r="J61" s="136" t="s">
        <v>55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3"/>
      <c r="B65" s="38"/>
      <c r="C65" s="33"/>
      <c r="D65" s="131" t="s">
        <v>56</v>
      </c>
      <c r="E65" s="137"/>
      <c r="F65" s="137"/>
      <c r="G65" s="131" t="s">
        <v>57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3"/>
      <c r="B76" s="38"/>
      <c r="C76" s="33"/>
      <c r="D76" s="133" t="s">
        <v>54</v>
      </c>
      <c r="E76" s="134"/>
      <c r="F76" s="135" t="s">
        <v>55</v>
      </c>
      <c r="G76" s="133" t="s">
        <v>54</v>
      </c>
      <c r="H76" s="134"/>
      <c r="I76" s="134"/>
      <c r="J76" s="136" t="s">
        <v>55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3" t="s">
        <v>99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5"/>
      <c r="D85" s="35"/>
      <c r="E85" s="327" t="str">
        <f>E7</f>
        <v>ENERGETICKÉ ÚSPORY OBJEKTU MĚSTSKÉHO ÚŘADU MASARYKOVO NÁM. Č.P. 28, KONICE - rekonstrukce vytápění</v>
      </c>
      <c r="F85" s="328"/>
      <c r="G85" s="328"/>
      <c r="H85" s="328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9" t="s">
        <v>97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311" t="str">
        <f>E9</f>
        <v>D.1.4.2 - Vytápění</v>
      </c>
      <c r="F87" s="326"/>
      <c r="G87" s="326"/>
      <c r="H87" s="326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9" t="s">
        <v>19</v>
      </c>
      <c r="D89" s="35"/>
      <c r="E89" s="35"/>
      <c r="F89" s="27" t="str">
        <f>F12</f>
        <v xml:space="preserve"> </v>
      </c>
      <c r="G89" s="35"/>
      <c r="H89" s="35"/>
      <c r="I89" s="29" t="s">
        <v>21</v>
      </c>
      <c r="J89" s="65" t="str">
        <f>IF(J12="","",J12)</f>
        <v>5. 5. 2025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40.15" customHeight="1">
      <c r="A91" s="33"/>
      <c r="B91" s="34"/>
      <c r="C91" s="29" t="s">
        <v>23</v>
      </c>
      <c r="D91" s="35"/>
      <c r="E91" s="35"/>
      <c r="F91" s="27" t="str">
        <f>E15</f>
        <v>Město Konice, Masarykovo nám. 27, 79852 Konice</v>
      </c>
      <c r="G91" s="35"/>
      <c r="H91" s="35"/>
      <c r="I91" s="29" t="s">
        <v>31</v>
      </c>
      <c r="J91" s="31" t="str">
        <f>E21</f>
        <v>Tomáš Samohýl a.t., Nerudova 2421/47, Přerov 75002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9" t="s">
        <v>29</v>
      </c>
      <c r="D92" s="35"/>
      <c r="E92" s="35"/>
      <c r="F92" s="27" t="str">
        <f>IF(E18="","",E18)</f>
        <v>Vyplň údaj</v>
      </c>
      <c r="G92" s="35"/>
      <c r="H92" s="35"/>
      <c r="I92" s="29" t="s">
        <v>36</v>
      </c>
      <c r="J92" s="31" t="str">
        <f>E24</f>
        <v xml:space="preserve"> 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42" t="s">
        <v>100</v>
      </c>
      <c r="D94" s="143"/>
      <c r="E94" s="143"/>
      <c r="F94" s="143"/>
      <c r="G94" s="143"/>
      <c r="H94" s="143"/>
      <c r="I94" s="143"/>
      <c r="J94" s="144" t="s">
        <v>101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5" t="s">
        <v>102</v>
      </c>
      <c r="D96" s="35"/>
      <c r="E96" s="35"/>
      <c r="F96" s="35"/>
      <c r="G96" s="35"/>
      <c r="H96" s="35"/>
      <c r="I96" s="35"/>
      <c r="J96" s="83">
        <f>J128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7" t="s">
        <v>103</v>
      </c>
    </row>
    <row r="97" spans="1:31" s="9" customFormat="1" ht="24.95" customHeight="1">
      <c r="B97" s="146"/>
      <c r="C97" s="147"/>
      <c r="D97" s="148" t="s">
        <v>1046</v>
      </c>
      <c r="E97" s="149"/>
      <c r="F97" s="149"/>
      <c r="G97" s="149"/>
      <c r="H97" s="149"/>
      <c r="I97" s="149"/>
      <c r="J97" s="150">
        <f>J129</f>
        <v>0</v>
      </c>
      <c r="K97" s="147"/>
      <c r="L97" s="151"/>
    </row>
    <row r="98" spans="1:31" s="9" customFormat="1" ht="24.95" customHeight="1">
      <c r="B98" s="146"/>
      <c r="C98" s="147"/>
      <c r="D98" s="148" t="s">
        <v>1047</v>
      </c>
      <c r="E98" s="149"/>
      <c r="F98" s="149"/>
      <c r="G98" s="149"/>
      <c r="H98" s="149"/>
      <c r="I98" s="149"/>
      <c r="J98" s="150">
        <f>J131</f>
        <v>0</v>
      </c>
      <c r="K98" s="147"/>
      <c r="L98" s="151"/>
    </row>
    <row r="99" spans="1:31" s="9" customFormat="1" ht="24.95" customHeight="1">
      <c r="B99" s="146"/>
      <c r="C99" s="147"/>
      <c r="D99" s="148" t="s">
        <v>1048</v>
      </c>
      <c r="E99" s="149"/>
      <c r="F99" s="149"/>
      <c r="G99" s="149"/>
      <c r="H99" s="149"/>
      <c r="I99" s="149"/>
      <c r="J99" s="150">
        <f>J144</f>
        <v>0</v>
      </c>
      <c r="K99" s="147"/>
      <c r="L99" s="151"/>
    </row>
    <row r="100" spans="1:31" s="9" customFormat="1" ht="24.95" customHeight="1">
      <c r="B100" s="146"/>
      <c r="C100" s="147"/>
      <c r="D100" s="148" t="s">
        <v>1049</v>
      </c>
      <c r="E100" s="149"/>
      <c r="F100" s="149"/>
      <c r="G100" s="149"/>
      <c r="H100" s="149"/>
      <c r="I100" s="149"/>
      <c r="J100" s="150">
        <f>J154</f>
        <v>0</v>
      </c>
      <c r="K100" s="147"/>
      <c r="L100" s="151"/>
    </row>
    <row r="101" spans="1:31" s="9" customFormat="1" ht="24.95" customHeight="1">
      <c r="B101" s="146"/>
      <c r="C101" s="147"/>
      <c r="D101" s="148" t="s">
        <v>1050</v>
      </c>
      <c r="E101" s="149"/>
      <c r="F101" s="149"/>
      <c r="G101" s="149"/>
      <c r="H101" s="149"/>
      <c r="I101" s="149"/>
      <c r="J101" s="150">
        <f>J161</f>
        <v>0</v>
      </c>
      <c r="K101" s="147"/>
      <c r="L101" s="151"/>
    </row>
    <row r="102" spans="1:31" s="9" customFormat="1" ht="24.95" customHeight="1">
      <c r="B102" s="146"/>
      <c r="C102" s="147"/>
      <c r="D102" s="148" t="s">
        <v>1051</v>
      </c>
      <c r="E102" s="149"/>
      <c r="F102" s="149"/>
      <c r="G102" s="149"/>
      <c r="H102" s="149"/>
      <c r="I102" s="149"/>
      <c r="J102" s="150">
        <f>J193</f>
        <v>0</v>
      </c>
      <c r="K102" s="147"/>
      <c r="L102" s="151"/>
    </row>
    <row r="103" spans="1:31" s="9" customFormat="1" ht="24.95" customHeight="1">
      <c r="B103" s="146"/>
      <c r="C103" s="147"/>
      <c r="D103" s="148" t="s">
        <v>1052</v>
      </c>
      <c r="E103" s="149"/>
      <c r="F103" s="149"/>
      <c r="G103" s="149"/>
      <c r="H103" s="149"/>
      <c r="I103" s="149"/>
      <c r="J103" s="150">
        <f>J208</f>
        <v>0</v>
      </c>
      <c r="K103" s="147"/>
      <c r="L103" s="151"/>
    </row>
    <row r="104" spans="1:31" s="9" customFormat="1" ht="24.95" customHeight="1">
      <c r="B104" s="146"/>
      <c r="C104" s="147"/>
      <c r="D104" s="148" t="s">
        <v>1053</v>
      </c>
      <c r="E104" s="149"/>
      <c r="F104" s="149"/>
      <c r="G104" s="149"/>
      <c r="H104" s="149"/>
      <c r="I104" s="149"/>
      <c r="J104" s="150">
        <f>J243</f>
        <v>0</v>
      </c>
      <c r="K104" s="147"/>
      <c r="L104" s="151"/>
    </row>
    <row r="105" spans="1:31" s="9" customFormat="1" ht="24.95" customHeight="1">
      <c r="B105" s="146"/>
      <c r="C105" s="147"/>
      <c r="D105" s="148" t="s">
        <v>1054</v>
      </c>
      <c r="E105" s="149"/>
      <c r="F105" s="149"/>
      <c r="G105" s="149"/>
      <c r="H105" s="149"/>
      <c r="I105" s="149"/>
      <c r="J105" s="150">
        <f>J257</f>
        <v>0</v>
      </c>
      <c r="K105" s="147"/>
      <c r="L105" s="151"/>
    </row>
    <row r="106" spans="1:31" s="9" customFormat="1" ht="24.95" customHeight="1">
      <c r="B106" s="146"/>
      <c r="C106" s="147"/>
      <c r="D106" s="148" t="s">
        <v>1055</v>
      </c>
      <c r="E106" s="149"/>
      <c r="F106" s="149"/>
      <c r="G106" s="149"/>
      <c r="H106" s="149"/>
      <c r="I106" s="149"/>
      <c r="J106" s="150">
        <f>J305</f>
        <v>0</v>
      </c>
      <c r="K106" s="147"/>
      <c r="L106" s="151"/>
    </row>
    <row r="107" spans="1:31" s="9" customFormat="1" ht="24.95" customHeight="1">
      <c r="B107" s="146"/>
      <c r="C107" s="147"/>
      <c r="D107" s="148" t="s">
        <v>1056</v>
      </c>
      <c r="E107" s="149"/>
      <c r="F107" s="149"/>
      <c r="G107" s="149"/>
      <c r="H107" s="149"/>
      <c r="I107" s="149"/>
      <c r="J107" s="150">
        <f>J312</f>
        <v>0</v>
      </c>
      <c r="K107" s="147"/>
      <c r="L107" s="151"/>
    </row>
    <row r="108" spans="1:31" s="9" customFormat="1" ht="24.95" customHeight="1">
      <c r="B108" s="146"/>
      <c r="C108" s="147"/>
      <c r="D108" s="148" t="s">
        <v>1057</v>
      </c>
      <c r="E108" s="149"/>
      <c r="F108" s="149"/>
      <c r="G108" s="149"/>
      <c r="H108" s="149"/>
      <c r="I108" s="149"/>
      <c r="J108" s="150">
        <f>J325</f>
        <v>0</v>
      </c>
      <c r="K108" s="147"/>
      <c r="L108" s="151"/>
    </row>
    <row r="109" spans="1:31" s="2" customFormat="1" ht="21.75" customHeight="1">
      <c r="A109" s="33"/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5" customHeight="1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4" spans="1:63" s="2" customFormat="1" ht="6.95" customHeight="1">
      <c r="A114" s="33"/>
      <c r="B114" s="55"/>
      <c r="C114" s="56"/>
      <c r="D114" s="56"/>
      <c r="E114" s="56"/>
      <c r="F114" s="56"/>
      <c r="G114" s="56"/>
      <c r="H114" s="56"/>
      <c r="I114" s="56"/>
      <c r="J114" s="56"/>
      <c r="K114" s="56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4.95" customHeight="1">
      <c r="A115" s="33"/>
      <c r="B115" s="34"/>
      <c r="C115" s="23" t="s">
        <v>130</v>
      </c>
      <c r="D115" s="35"/>
      <c r="E115" s="35"/>
      <c r="F115" s="35"/>
      <c r="G115" s="35"/>
      <c r="H115" s="35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6.95" customHeight="1">
      <c r="A116" s="33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9" t="s">
        <v>16</v>
      </c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26.25" customHeight="1">
      <c r="A118" s="33"/>
      <c r="B118" s="34"/>
      <c r="C118" s="35"/>
      <c r="D118" s="35"/>
      <c r="E118" s="327" t="str">
        <f>E7</f>
        <v>ENERGETICKÉ ÚSPORY OBJEKTU MĚSTSKÉHO ÚŘADU MASARYKOVO NÁM. Č.P. 28, KONICE - rekonstrukce vytápění</v>
      </c>
      <c r="F118" s="328"/>
      <c r="G118" s="328"/>
      <c r="H118" s="328"/>
      <c r="I118" s="35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9" t="s">
        <v>97</v>
      </c>
      <c r="D119" s="35"/>
      <c r="E119" s="35"/>
      <c r="F119" s="35"/>
      <c r="G119" s="35"/>
      <c r="H119" s="35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6.5" customHeight="1">
      <c r="A120" s="33"/>
      <c r="B120" s="34"/>
      <c r="C120" s="35"/>
      <c r="D120" s="35"/>
      <c r="E120" s="311" t="str">
        <f>E9</f>
        <v>D.1.4.2 - Vytápění</v>
      </c>
      <c r="F120" s="326"/>
      <c r="G120" s="326"/>
      <c r="H120" s="326"/>
      <c r="I120" s="35"/>
      <c r="J120" s="35"/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5"/>
      <c r="D121" s="35"/>
      <c r="E121" s="35"/>
      <c r="F121" s="35"/>
      <c r="G121" s="35"/>
      <c r="H121" s="35"/>
      <c r="I121" s="35"/>
      <c r="J121" s="35"/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9" t="s">
        <v>19</v>
      </c>
      <c r="D122" s="35"/>
      <c r="E122" s="35"/>
      <c r="F122" s="27" t="str">
        <f>F12</f>
        <v xml:space="preserve"> </v>
      </c>
      <c r="G122" s="35"/>
      <c r="H122" s="35"/>
      <c r="I122" s="29" t="s">
        <v>21</v>
      </c>
      <c r="J122" s="65" t="str">
        <f>IF(J12="","",J12)</f>
        <v>5. 5. 2025</v>
      </c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6.95" customHeight="1">
      <c r="A123" s="33"/>
      <c r="B123" s="34"/>
      <c r="C123" s="35"/>
      <c r="D123" s="35"/>
      <c r="E123" s="35"/>
      <c r="F123" s="35"/>
      <c r="G123" s="35"/>
      <c r="H123" s="35"/>
      <c r="I123" s="35"/>
      <c r="J123" s="35"/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40.15" customHeight="1">
      <c r="A124" s="33"/>
      <c r="B124" s="34"/>
      <c r="C124" s="29" t="s">
        <v>23</v>
      </c>
      <c r="D124" s="35"/>
      <c r="E124" s="35"/>
      <c r="F124" s="27" t="str">
        <f>E15</f>
        <v>Město Konice, Masarykovo nám. 27, 79852 Konice</v>
      </c>
      <c r="G124" s="35"/>
      <c r="H124" s="35"/>
      <c r="I124" s="29" t="s">
        <v>31</v>
      </c>
      <c r="J124" s="31" t="str">
        <f>E21</f>
        <v>Tomáš Samohýl a.t., Nerudova 2421/47, Přerov 75002</v>
      </c>
      <c r="K124" s="35"/>
      <c r="L124" s="50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2" customHeight="1">
      <c r="A125" s="33"/>
      <c r="B125" s="34"/>
      <c r="C125" s="29" t="s">
        <v>29</v>
      </c>
      <c r="D125" s="35"/>
      <c r="E125" s="35"/>
      <c r="F125" s="27" t="str">
        <f>IF(E18="","",E18)</f>
        <v>Vyplň údaj</v>
      </c>
      <c r="G125" s="35"/>
      <c r="H125" s="35"/>
      <c r="I125" s="29" t="s">
        <v>36</v>
      </c>
      <c r="J125" s="31" t="str">
        <f>E24</f>
        <v xml:space="preserve"> </v>
      </c>
      <c r="K125" s="35"/>
      <c r="L125" s="50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35" customHeight="1">
      <c r="A126" s="33"/>
      <c r="B126" s="34"/>
      <c r="C126" s="35"/>
      <c r="D126" s="35"/>
      <c r="E126" s="35"/>
      <c r="F126" s="35"/>
      <c r="G126" s="35"/>
      <c r="H126" s="35"/>
      <c r="I126" s="35"/>
      <c r="J126" s="35"/>
      <c r="K126" s="35"/>
      <c r="L126" s="50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58"/>
      <c r="B127" s="159"/>
      <c r="C127" s="160" t="s">
        <v>131</v>
      </c>
      <c r="D127" s="161" t="s">
        <v>64</v>
      </c>
      <c r="E127" s="161" t="s">
        <v>60</v>
      </c>
      <c r="F127" s="161" t="s">
        <v>61</v>
      </c>
      <c r="G127" s="161" t="s">
        <v>132</v>
      </c>
      <c r="H127" s="161" t="s">
        <v>133</v>
      </c>
      <c r="I127" s="161" t="s">
        <v>134</v>
      </c>
      <c r="J127" s="161" t="s">
        <v>101</v>
      </c>
      <c r="K127" s="162" t="s">
        <v>135</v>
      </c>
      <c r="L127" s="163"/>
      <c r="M127" s="74" t="s">
        <v>1</v>
      </c>
      <c r="N127" s="75" t="s">
        <v>43</v>
      </c>
      <c r="O127" s="75" t="s">
        <v>136</v>
      </c>
      <c r="P127" s="75" t="s">
        <v>137</v>
      </c>
      <c r="Q127" s="75" t="s">
        <v>138</v>
      </c>
      <c r="R127" s="75" t="s">
        <v>139</v>
      </c>
      <c r="S127" s="75" t="s">
        <v>140</v>
      </c>
      <c r="T127" s="76" t="s">
        <v>141</v>
      </c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</row>
    <row r="128" spans="1:63" s="2" customFormat="1" ht="22.9" customHeight="1">
      <c r="A128" s="33"/>
      <c r="B128" s="34"/>
      <c r="C128" s="81" t="s">
        <v>142</v>
      </c>
      <c r="D128" s="35"/>
      <c r="E128" s="35"/>
      <c r="F128" s="35"/>
      <c r="G128" s="35"/>
      <c r="H128" s="35"/>
      <c r="I128" s="35"/>
      <c r="J128" s="164">
        <f>BK128</f>
        <v>0</v>
      </c>
      <c r="K128" s="35"/>
      <c r="L128" s="38"/>
      <c r="M128" s="77"/>
      <c r="N128" s="165"/>
      <c r="O128" s="78"/>
      <c r="P128" s="166">
        <f>P129+P131+P144+P154+P161+P193+P208+P243+P257+P305+P312+P325</f>
        <v>0</v>
      </c>
      <c r="Q128" s="78"/>
      <c r="R128" s="166">
        <f>R129+R131+R144+R154+R161+R193+R208+R243+R257+R305+R312+R325</f>
        <v>0</v>
      </c>
      <c r="S128" s="78"/>
      <c r="T128" s="167">
        <f>T129+T131+T144+T154+T161+T193+T208+T243+T257+T305+T312+T325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7" t="s">
        <v>78</v>
      </c>
      <c r="AU128" s="17" t="s">
        <v>103</v>
      </c>
      <c r="BK128" s="168">
        <f>BK129+BK131+BK144+BK154+BK161+BK193+BK208+BK243+BK257+BK305+BK312+BK325</f>
        <v>0</v>
      </c>
    </row>
    <row r="129" spans="1:65" s="12" customFormat="1" ht="25.9" customHeight="1">
      <c r="B129" s="169"/>
      <c r="C129" s="170"/>
      <c r="D129" s="171" t="s">
        <v>78</v>
      </c>
      <c r="E129" s="172" t="s">
        <v>774</v>
      </c>
      <c r="F129" s="172" t="s">
        <v>1058</v>
      </c>
      <c r="G129" s="170"/>
      <c r="H129" s="170"/>
      <c r="I129" s="173"/>
      <c r="J129" s="174">
        <f>BK129</f>
        <v>0</v>
      </c>
      <c r="K129" s="170"/>
      <c r="L129" s="175"/>
      <c r="M129" s="176"/>
      <c r="N129" s="177"/>
      <c r="O129" s="177"/>
      <c r="P129" s="178">
        <f>P130</f>
        <v>0</v>
      </c>
      <c r="Q129" s="177"/>
      <c r="R129" s="178">
        <f>R130</f>
        <v>0</v>
      </c>
      <c r="S129" s="177"/>
      <c r="T129" s="179">
        <f>T130</f>
        <v>0</v>
      </c>
      <c r="AR129" s="180" t="s">
        <v>87</v>
      </c>
      <c r="AT129" s="181" t="s">
        <v>78</v>
      </c>
      <c r="AU129" s="181" t="s">
        <v>79</v>
      </c>
      <c r="AY129" s="180" t="s">
        <v>145</v>
      </c>
      <c r="BK129" s="182">
        <f>BK130</f>
        <v>0</v>
      </c>
    </row>
    <row r="130" spans="1:65" s="2" customFormat="1" ht="134.25" customHeight="1">
      <c r="A130" s="33"/>
      <c r="B130" s="34"/>
      <c r="C130" s="185" t="s">
        <v>87</v>
      </c>
      <c r="D130" s="185" t="s">
        <v>147</v>
      </c>
      <c r="E130" s="186" t="s">
        <v>1059</v>
      </c>
      <c r="F130" s="187" t="s">
        <v>1060</v>
      </c>
      <c r="G130" s="188" t="s">
        <v>1004</v>
      </c>
      <c r="H130" s="189">
        <v>10</v>
      </c>
      <c r="I130" s="190"/>
      <c r="J130" s="191">
        <f>ROUND(I130*H130,2)</f>
        <v>0</v>
      </c>
      <c r="K130" s="187" t="s">
        <v>1</v>
      </c>
      <c r="L130" s="38"/>
      <c r="M130" s="192" t="s">
        <v>1</v>
      </c>
      <c r="N130" s="193" t="s">
        <v>44</v>
      </c>
      <c r="O130" s="70"/>
      <c r="P130" s="194">
        <f>O130*H130</f>
        <v>0</v>
      </c>
      <c r="Q130" s="194">
        <v>0</v>
      </c>
      <c r="R130" s="194">
        <f>Q130*H130</f>
        <v>0</v>
      </c>
      <c r="S130" s="194">
        <v>0</v>
      </c>
      <c r="T130" s="195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96" t="s">
        <v>152</v>
      </c>
      <c r="AT130" s="196" t="s">
        <v>147</v>
      </c>
      <c r="AU130" s="196" t="s">
        <v>87</v>
      </c>
      <c r="AY130" s="17" t="s">
        <v>145</v>
      </c>
      <c r="BE130" s="197">
        <f>IF(N130="základní",J130,0)</f>
        <v>0</v>
      </c>
      <c r="BF130" s="197">
        <f>IF(N130="snížená",J130,0)</f>
        <v>0</v>
      </c>
      <c r="BG130" s="197">
        <f>IF(N130="zákl. přenesená",J130,0)</f>
        <v>0</v>
      </c>
      <c r="BH130" s="197">
        <f>IF(N130="sníž. přenesená",J130,0)</f>
        <v>0</v>
      </c>
      <c r="BI130" s="197">
        <f>IF(N130="nulová",J130,0)</f>
        <v>0</v>
      </c>
      <c r="BJ130" s="17" t="s">
        <v>87</v>
      </c>
      <c r="BK130" s="197">
        <f>ROUND(I130*H130,2)</f>
        <v>0</v>
      </c>
      <c r="BL130" s="17" t="s">
        <v>152</v>
      </c>
      <c r="BM130" s="196" t="s">
        <v>89</v>
      </c>
    </row>
    <row r="131" spans="1:65" s="12" customFormat="1" ht="25.9" customHeight="1">
      <c r="B131" s="169"/>
      <c r="C131" s="170"/>
      <c r="D131" s="171" t="s">
        <v>78</v>
      </c>
      <c r="E131" s="172" t="s">
        <v>593</v>
      </c>
      <c r="F131" s="172" t="s">
        <v>594</v>
      </c>
      <c r="G131" s="170"/>
      <c r="H131" s="170"/>
      <c r="I131" s="173"/>
      <c r="J131" s="174">
        <f>BK131</f>
        <v>0</v>
      </c>
      <c r="K131" s="170"/>
      <c r="L131" s="175"/>
      <c r="M131" s="176"/>
      <c r="N131" s="177"/>
      <c r="O131" s="177"/>
      <c r="P131" s="178">
        <f>SUM(P132:P143)</f>
        <v>0</v>
      </c>
      <c r="Q131" s="177"/>
      <c r="R131" s="178">
        <f>SUM(R132:R143)</f>
        <v>0</v>
      </c>
      <c r="S131" s="177"/>
      <c r="T131" s="179">
        <f>SUM(T132:T143)</f>
        <v>0</v>
      </c>
      <c r="AR131" s="180" t="s">
        <v>89</v>
      </c>
      <c r="AT131" s="181" t="s">
        <v>78</v>
      </c>
      <c r="AU131" s="181" t="s">
        <v>79</v>
      </c>
      <c r="AY131" s="180" t="s">
        <v>145</v>
      </c>
      <c r="BK131" s="182">
        <f>SUM(BK132:BK143)</f>
        <v>0</v>
      </c>
    </row>
    <row r="132" spans="1:65" s="2" customFormat="1" ht="33" customHeight="1">
      <c r="A132" s="33"/>
      <c r="B132" s="34"/>
      <c r="C132" s="185" t="s">
        <v>89</v>
      </c>
      <c r="D132" s="185" t="s">
        <v>147</v>
      </c>
      <c r="E132" s="186" t="s">
        <v>1061</v>
      </c>
      <c r="F132" s="187" t="s">
        <v>1062</v>
      </c>
      <c r="G132" s="188" t="s">
        <v>329</v>
      </c>
      <c r="H132" s="189">
        <v>5</v>
      </c>
      <c r="I132" s="190"/>
      <c r="J132" s="191">
        <f t="shared" ref="J132:J141" si="0">ROUND(I132*H132,2)</f>
        <v>0</v>
      </c>
      <c r="K132" s="187" t="s">
        <v>1</v>
      </c>
      <c r="L132" s="38"/>
      <c r="M132" s="192" t="s">
        <v>1</v>
      </c>
      <c r="N132" s="193" t="s">
        <v>44</v>
      </c>
      <c r="O132" s="70"/>
      <c r="P132" s="194">
        <f t="shared" ref="P132:P141" si="1">O132*H132</f>
        <v>0</v>
      </c>
      <c r="Q132" s="194">
        <v>0</v>
      </c>
      <c r="R132" s="194">
        <f t="shared" ref="R132:R141" si="2">Q132*H132</f>
        <v>0</v>
      </c>
      <c r="S132" s="194">
        <v>0</v>
      </c>
      <c r="T132" s="195">
        <f t="shared" ref="T132:T141" si="3"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96" t="s">
        <v>289</v>
      </c>
      <c r="AT132" s="196" t="s">
        <v>147</v>
      </c>
      <c r="AU132" s="196" t="s">
        <v>87</v>
      </c>
      <c r="AY132" s="17" t="s">
        <v>145</v>
      </c>
      <c r="BE132" s="197">
        <f t="shared" ref="BE132:BE141" si="4">IF(N132="základní",J132,0)</f>
        <v>0</v>
      </c>
      <c r="BF132" s="197">
        <f t="shared" ref="BF132:BF141" si="5">IF(N132="snížená",J132,0)</f>
        <v>0</v>
      </c>
      <c r="BG132" s="197">
        <f t="shared" ref="BG132:BG141" si="6">IF(N132="zákl. přenesená",J132,0)</f>
        <v>0</v>
      </c>
      <c r="BH132" s="197">
        <f t="shared" ref="BH132:BH141" si="7">IF(N132="sníž. přenesená",J132,0)</f>
        <v>0</v>
      </c>
      <c r="BI132" s="197">
        <f t="shared" ref="BI132:BI141" si="8">IF(N132="nulová",J132,0)</f>
        <v>0</v>
      </c>
      <c r="BJ132" s="17" t="s">
        <v>87</v>
      </c>
      <c r="BK132" s="197">
        <f t="shared" ref="BK132:BK141" si="9">ROUND(I132*H132,2)</f>
        <v>0</v>
      </c>
      <c r="BL132" s="17" t="s">
        <v>289</v>
      </c>
      <c r="BM132" s="196" t="s">
        <v>152</v>
      </c>
    </row>
    <row r="133" spans="1:65" s="2" customFormat="1" ht="24.2" customHeight="1">
      <c r="A133" s="33"/>
      <c r="B133" s="34"/>
      <c r="C133" s="185" t="s">
        <v>162</v>
      </c>
      <c r="D133" s="185" t="s">
        <v>147</v>
      </c>
      <c r="E133" s="186" t="s">
        <v>1063</v>
      </c>
      <c r="F133" s="187" t="s">
        <v>1064</v>
      </c>
      <c r="G133" s="188" t="s">
        <v>329</v>
      </c>
      <c r="H133" s="189">
        <v>3</v>
      </c>
      <c r="I133" s="190"/>
      <c r="J133" s="191">
        <f t="shared" si="0"/>
        <v>0</v>
      </c>
      <c r="K133" s="187" t="s">
        <v>1</v>
      </c>
      <c r="L133" s="38"/>
      <c r="M133" s="192" t="s">
        <v>1</v>
      </c>
      <c r="N133" s="193" t="s">
        <v>44</v>
      </c>
      <c r="O133" s="70"/>
      <c r="P133" s="194">
        <f t="shared" si="1"/>
        <v>0</v>
      </c>
      <c r="Q133" s="194">
        <v>0</v>
      </c>
      <c r="R133" s="194">
        <f t="shared" si="2"/>
        <v>0</v>
      </c>
      <c r="S133" s="194">
        <v>0</v>
      </c>
      <c r="T133" s="195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96" t="s">
        <v>289</v>
      </c>
      <c r="AT133" s="196" t="s">
        <v>147</v>
      </c>
      <c r="AU133" s="196" t="s">
        <v>87</v>
      </c>
      <c r="AY133" s="17" t="s">
        <v>145</v>
      </c>
      <c r="BE133" s="197">
        <f t="shared" si="4"/>
        <v>0</v>
      </c>
      <c r="BF133" s="197">
        <f t="shared" si="5"/>
        <v>0</v>
      </c>
      <c r="BG133" s="197">
        <f t="shared" si="6"/>
        <v>0</v>
      </c>
      <c r="BH133" s="197">
        <f t="shared" si="7"/>
        <v>0</v>
      </c>
      <c r="BI133" s="197">
        <f t="shared" si="8"/>
        <v>0</v>
      </c>
      <c r="BJ133" s="17" t="s">
        <v>87</v>
      </c>
      <c r="BK133" s="197">
        <f t="shared" si="9"/>
        <v>0</v>
      </c>
      <c r="BL133" s="17" t="s">
        <v>289</v>
      </c>
      <c r="BM133" s="196" t="s">
        <v>177</v>
      </c>
    </row>
    <row r="134" spans="1:65" s="2" customFormat="1" ht="33" customHeight="1">
      <c r="A134" s="33"/>
      <c r="B134" s="34"/>
      <c r="C134" s="185" t="s">
        <v>152</v>
      </c>
      <c r="D134" s="185" t="s">
        <v>147</v>
      </c>
      <c r="E134" s="186" t="s">
        <v>1065</v>
      </c>
      <c r="F134" s="187" t="s">
        <v>1066</v>
      </c>
      <c r="G134" s="188" t="s">
        <v>329</v>
      </c>
      <c r="H134" s="189">
        <v>81</v>
      </c>
      <c r="I134" s="190"/>
      <c r="J134" s="191">
        <f t="shared" si="0"/>
        <v>0</v>
      </c>
      <c r="K134" s="187" t="s">
        <v>1</v>
      </c>
      <c r="L134" s="38"/>
      <c r="M134" s="192" t="s">
        <v>1</v>
      </c>
      <c r="N134" s="193" t="s">
        <v>44</v>
      </c>
      <c r="O134" s="70"/>
      <c r="P134" s="194">
        <f t="shared" si="1"/>
        <v>0</v>
      </c>
      <c r="Q134" s="194">
        <v>0</v>
      </c>
      <c r="R134" s="194">
        <f t="shared" si="2"/>
        <v>0</v>
      </c>
      <c r="S134" s="194">
        <v>0</v>
      </c>
      <c r="T134" s="195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6" t="s">
        <v>289</v>
      </c>
      <c r="AT134" s="196" t="s">
        <v>147</v>
      </c>
      <c r="AU134" s="196" t="s">
        <v>87</v>
      </c>
      <c r="AY134" s="17" t="s">
        <v>145</v>
      </c>
      <c r="BE134" s="197">
        <f t="shared" si="4"/>
        <v>0</v>
      </c>
      <c r="BF134" s="197">
        <f t="shared" si="5"/>
        <v>0</v>
      </c>
      <c r="BG134" s="197">
        <f t="shared" si="6"/>
        <v>0</v>
      </c>
      <c r="BH134" s="197">
        <f t="shared" si="7"/>
        <v>0</v>
      </c>
      <c r="BI134" s="197">
        <f t="shared" si="8"/>
        <v>0</v>
      </c>
      <c r="BJ134" s="17" t="s">
        <v>87</v>
      </c>
      <c r="BK134" s="197">
        <f t="shared" si="9"/>
        <v>0</v>
      </c>
      <c r="BL134" s="17" t="s">
        <v>289</v>
      </c>
      <c r="BM134" s="196" t="s">
        <v>187</v>
      </c>
    </row>
    <row r="135" spans="1:65" s="2" customFormat="1" ht="33" customHeight="1">
      <c r="A135" s="33"/>
      <c r="B135" s="34"/>
      <c r="C135" s="185" t="s">
        <v>172</v>
      </c>
      <c r="D135" s="185" t="s">
        <v>147</v>
      </c>
      <c r="E135" s="186" t="s">
        <v>1067</v>
      </c>
      <c r="F135" s="187" t="s">
        <v>1068</v>
      </c>
      <c r="G135" s="188" t="s">
        <v>329</v>
      </c>
      <c r="H135" s="189">
        <v>54</v>
      </c>
      <c r="I135" s="190"/>
      <c r="J135" s="191">
        <f t="shared" si="0"/>
        <v>0</v>
      </c>
      <c r="K135" s="187" t="s">
        <v>1</v>
      </c>
      <c r="L135" s="38"/>
      <c r="M135" s="192" t="s">
        <v>1</v>
      </c>
      <c r="N135" s="193" t="s">
        <v>44</v>
      </c>
      <c r="O135" s="70"/>
      <c r="P135" s="194">
        <f t="shared" si="1"/>
        <v>0</v>
      </c>
      <c r="Q135" s="194">
        <v>0</v>
      </c>
      <c r="R135" s="194">
        <f t="shared" si="2"/>
        <v>0</v>
      </c>
      <c r="S135" s="194">
        <v>0</v>
      </c>
      <c r="T135" s="195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96" t="s">
        <v>289</v>
      </c>
      <c r="AT135" s="196" t="s">
        <v>147</v>
      </c>
      <c r="AU135" s="196" t="s">
        <v>87</v>
      </c>
      <c r="AY135" s="17" t="s">
        <v>145</v>
      </c>
      <c r="BE135" s="197">
        <f t="shared" si="4"/>
        <v>0</v>
      </c>
      <c r="BF135" s="197">
        <f t="shared" si="5"/>
        <v>0</v>
      </c>
      <c r="BG135" s="197">
        <f t="shared" si="6"/>
        <v>0</v>
      </c>
      <c r="BH135" s="197">
        <f t="shared" si="7"/>
        <v>0</v>
      </c>
      <c r="BI135" s="197">
        <f t="shared" si="8"/>
        <v>0</v>
      </c>
      <c r="BJ135" s="17" t="s">
        <v>87</v>
      </c>
      <c r="BK135" s="197">
        <f t="shared" si="9"/>
        <v>0</v>
      </c>
      <c r="BL135" s="17" t="s">
        <v>289</v>
      </c>
      <c r="BM135" s="196" t="s">
        <v>202</v>
      </c>
    </row>
    <row r="136" spans="1:65" s="2" customFormat="1" ht="49.15" customHeight="1">
      <c r="A136" s="33"/>
      <c r="B136" s="34"/>
      <c r="C136" s="185" t="s">
        <v>177</v>
      </c>
      <c r="D136" s="185" t="s">
        <v>147</v>
      </c>
      <c r="E136" s="186" t="s">
        <v>1069</v>
      </c>
      <c r="F136" s="187" t="s">
        <v>1070</v>
      </c>
      <c r="G136" s="188" t="s">
        <v>329</v>
      </c>
      <c r="H136" s="189">
        <v>8</v>
      </c>
      <c r="I136" s="190"/>
      <c r="J136" s="191">
        <f t="shared" si="0"/>
        <v>0</v>
      </c>
      <c r="K136" s="187" t="s">
        <v>1</v>
      </c>
      <c r="L136" s="38"/>
      <c r="M136" s="192" t="s">
        <v>1</v>
      </c>
      <c r="N136" s="193" t="s">
        <v>44</v>
      </c>
      <c r="O136" s="70"/>
      <c r="P136" s="194">
        <f t="shared" si="1"/>
        <v>0</v>
      </c>
      <c r="Q136" s="194">
        <v>0</v>
      </c>
      <c r="R136" s="194">
        <f t="shared" si="2"/>
        <v>0</v>
      </c>
      <c r="S136" s="194">
        <v>0</v>
      </c>
      <c r="T136" s="195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6" t="s">
        <v>289</v>
      </c>
      <c r="AT136" s="196" t="s">
        <v>147</v>
      </c>
      <c r="AU136" s="196" t="s">
        <v>87</v>
      </c>
      <c r="AY136" s="17" t="s">
        <v>145</v>
      </c>
      <c r="BE136" s="197">
        <f t="shared" si="4"/>
        <v>0</v>
      </c>
      <c r="BF136" s="197">
        <f t="shared" si="5"/>
        <v>0</v>
      </c>
      <c r="BG136" s="197">
        <f t="shared" si="6"/>
        <v>0</v>
      </c>
      <c r="BH136" s="197">
        <f t="shared" si="7"/>
        <v>0</v>
      </c>
      <c r="BI136" s="197">
        <f t="shared" si="8"/>
        <v>0</v>
      </c>
      <c r="BJ136" s="17" t="s">
        <v>87</v>
      </c>
      <c r="BK136" s="197">
        <f t="shared" si="9"/>
        <v>0</v>
      </c>
      <c r="BL136" s="17" t="s">
        <v>289</v>
      </c>
      <c r="BM136" s="196" t="s">
        <v>8</v>
      </c>
    </row>
    <row r="137" spans="1:65" s="2" customFormat="1" ht="24.2" customHeight="1">
      <c r="A137" s="33"/>
      <c r="B137" s="34"/>
      <c r="C137" s="185" t="s">
        <v>182</v>
      </c>
      <c r="D137" s="185" t="s">
        <v>147</v>
      </c>
      <c r="E137" s="186" t="s">
        <v>1071</v>
      </c>
      <c r="F137" s="187" t="s">
        <v>1072</v>
      </c>
      <c r="G137" s="188" t="s">
        <v>329</v>
      </c>
      <c r="H137" s="189">
        <v>5</v>
      </c>
      <c r="I137" s="190"/>
      <c r="J137" s="191">
        <f t="shared" si="0"/>
        <v>0</v>
      </c>
      <c r="K137" s="187" t="s">
        <v>1</v>
      </c>
      <c r="L137" s="38"/>
      <c r="M137" s="192" t="s">
        <v>1</v>
      </c>
      <c r="N137" s="193" t="s">
        <v>44</v>
      </c>
      <c r="O137" s="70"/>
      <c r="P137" s="194">
        <f t="shared" si="1"/>
        <v>0</v>
      </c>
      <c r="Q137" s="194">
        <v>0</v>
      </c>
      <c r="R137" s="194">
        <f t="shared" si="2"/>
        <v>0</v>
      </c>
      <c r="S137" s="194">
        <v>0</v>
      </c>
      <c r="T137" s="195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96" t="s">
        <v>289</v>
      </c>
      <c r="AT137" s="196" t="s">
        <v>147</v>
      </c>
      <c r="AU137" s="196" t="s">
        <v>87</v>
      </c>
      <c r="AY137" s="17" t="s">
        <v>145</v>
      </c>
      <c r="BE137" s="197">
        <f t="shared" si="4"/>
        <v>0</v>
      </c>
      <c r="BF137" s="197">
        <f t="shared" si="5"/>
        <v>0</v>
      </c>
      <c r="BG137" s="197">
        <f t="shared" si="6"/>
        <v>0</v>
      </c>
      <c r="BH137" s="197">
        <f t="shared" si="7"/>
        <v>0</v>
      </c>
      <c r="BI137" s="197">
        <f t="shared" si="8"/>
        <v>0</v>
      </c>
      <c r="BJ137" s="17" t="s">
        <v>87</v>
      </c>
      <c r="BK137" s="197">
        <f t="shared" si="9"/>
        <v>0</v>
      </c>
      <c r="BL137" s="17" t="s">
        <v>289</v>
      </c>
      <c r="BM137" s="196" t="s">
        <v>263</v>
      </c>
    </row>
    <row r="138" spans="1:65" s="2" customFormat="1" ht="24.2" customHeight="1">
      <c r="A138" s="33"/>
      <c r="B138" s="34"/>
      <c r="C138" s="185" t="s">
        <v>187</v>
      </c>
      <c r="D138" s="185" t="s">
        <v>147</v>
      </c>
      <c r="E138" s="186" t="s">
        <v>1073</v>
      </c>
      <c r="F138" s="187" t="s">
        <v>1074</v>
      </c>
      <c r="G138" s="188" t="s">
        <v>329</v>
      </c>
      <c r="H138" s="189">
        <v>40</v>
      </c>
      <c r="I138" s="190"/>
      <c r="J138" s="191">
        <f t="shared" si="0"/>
        <v>0</v>
      </c>
      <c r="K138" s="187" t="s">
        <v>1</v>
      </c>
      <c r="L138" s="38"/>
      <c r="M138" s="192" t="s">
        <v>1</v>
      </c>
      <c r="N138" s="193" t="s">
        <v>44</v>
      </c>
      <c r="O138" s="70"/>
      <c r="P138" s="194">
        <f t="shared" si="1"/>
        <v>0</v>
      </c>
      <c r="Q138" s="194">
        <v>0</v>
      </c>
      <c r="R138" s="194">
        <f t="shared" si="2"/>
        <v>0</v>
      </c>
      <c r="S138" s="194">
        <v>0</v>
      </c>
      <c r="T138" s="195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96" t="s">
        <v>289</v>
      </c>
      <c r="AT138" s="196" t="s">
        <v>147</v>
      </c>
      <c r="AU138" s="196" t="s">
        <v>87</v>
      </c>
      <c r="AY138" s="17" t="s">
        <v>145</v>
      </c>
      <c r="BE138" s="197">
        <f t="shared" si="4"/>
        <v>0</v>
      </c>
      <c r="BF138" s="197">
        <f t="shared" si="5"/>
        <v>0</v>
      </c>
      <c r="BG138" s="197">
        <f t="shared" si="6"/>
        <v>0</v>
      </c>
      <c r="BH138" s="197">
        <f t="shared" si="7"/>
        <v>0</v>
      </c>
      <c r="BI138" s="197">
        <f t="shared" si="8"/>
        <v>0</v>
      </c>
      <c r="BJ138" s="17" t="s">
        <v>87</v>
      </c>
      <c r="BK138" s="197">
        <f t="shared" si="9"/>
        <v>0</v>
      </c>
      <c r="BL138" s="17" t="s">
        <v>289</v>
      </c>
      <c r="BM138" s="196" t="s">
        <v>289</v>
      </c>
    </row>
    <row r="139" spans="1:65" s="2" customFormat="1" ht="24.2" customHeight="1">
      <c r="A139" s="33"/>
      <c r="B139" s="34"/>
      <c r="C139" s="185" t="s">
        <v>195</v>
      </c>
      <c r="D139" s="185" t="s">
        <v>147</v>
      </c>
      <c r="E139" s="186" t="s">
        <v>1075</v>
      </c>
      <c r="F139" s="187" t="s">
        <v>1076</v>
      </c>
      <c r="G139" s="188" t="s">
        <v>329</v>
      </c>
      <c r="H139" s="189">
        <v>40</v>
      </c>
      <c r="I139" s="190"/>
      <c r="J139" s="191">
        <f t="shared" si="0"/>
        <v>0</v>
      </c>
      <c r="K139" s="187" t="s">
        <v>1</v>
      </c>
      <c r="L139" s="38"/>
      <c r="M139" s="192" t="s">
        <v>1</v>
      </c>
      <c r="N139" s="193" t="s">
        <v>44</v>
      </c>
      <c r="O139" s="70"/>
      <c r="P139" s="194">
        <f t="shared" si="1"/>
        <v>0</v>
      </c>
      <c r="Q139" s="194">
        <v>0</v>
      </c>
      <c r="R139" s="194">
        <f t="shared" si="2"/>
        <v>0</v>
      </c>
      <c r="S139" s="194">
        <v>0</v>
      </c>
      <c r="T139" s="195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6" t="s">
        <v>289</v>
      </c>
      <c r="AT139" s="196" t="s">
        <v>147</v>
      </c>
      <c r="AU139" s="196" t="s">
        <v>87</v>
      </c>
      <c r="AY139" s="17" t="s">
        <v>145</v>
      </c>
      <c r="BE139" s="197">
        <f t="shared" si="4"/>
        <v>0</v>
      </c>
      <c r="BF139" s="197">
        <f t="shared" si="5"/>
        <v>0</v>
      </c>
      <c r="BG139" s="197">
        <f t="shared" si="6"/>
        <v>0</v>
      </c>
      <c r="BH139" s="197">
        <f t="shared" si="7"/>
        <v>0</v>
      </c>
      <c r="BI139" s="197">
        <f t="shared" si="8"/>
        <v>0</v>
      </c>
      <c r="BJ139" s="17" t="s">
        <v>87</v>
      </c>
      <c r="BK139" s="197">
        <f t="shared" si="9"/>
        <v>0</v>
      </c>
      <c r="BL139" s="17" t="s">
        <v>289</v>
      </c>
      <c r="BM139" s="196" t="s">
        <v>300</v>
      </c>
    </row>
    <row r="140" spans="1:65" s="2" customFormat="1" ht="24.2" customHeight="1">
      <c r="A140" s="33"/>
      <c r="B140" s="34"/>
      <c r="C140" s="185" t="s">
        <v>202</v>
      </c>
      <c r="D140" s="185" t="s">
        <v>147</v>
      </c>
      <c r="E140" s="186" t="s">
        <v>1077</v>
      </c>
      <c r="F140" s="187" t="s">
        <v>1078</v>
      </c>
      <c r="G140" s="188" t="s">
        <v>329</v>
      </c>
      <c r="H140" s="189">
        <v>10</v>
      </c>
      <c r="I140" s="190"/>
      <c r="J140" s="191">
        <f t="shared" si="0"/>
        <v>0</v>
      </c>
      <c r="K140" s="187" t="s">
        <v>1</v>
      </c>
      <c r="L140" s="38"/>
      <c r="M140" s="192" t="s">
        <v>1</v>
      </c>
      <c r="N140" s="193" t="s">
        <v>44</v>
      </c>
      <c r="O140" s="70"/>
      <c r="P140" s="194">
        <f t="shared" si="1"/>
        <v>0</v>
      </c>
      <c r="Q140" s="194">
        <v>0</v>
      </c>
      <c r="R140" s="194">
        <f t="shared" si="2"/>
        <v>0</v>
      </c>
      <c r="S140" s="194">
        <v>0</v>
      </c>
      <c r="T140" s="195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6" t="s">
        <v>289</v>
      </c>
      <c r="AT140" s="196" t="s">
        <v>147</v>
      </c>
      <c r="AU140" s="196" t="s">
        <v>87</v>
      </c>
      <c r="AY140" s="17" t="s">
        <v>145</v>
      </c>
      <c r="BE140" s="197">
        <f t="shared" si="4"/>
        <v>0</v>
      </c>
      <c r="BF140" s="197">
        <f t="shared" si="5"/>
        <v>0</v>
      </c>
      <c r="BG140" s="197">
        <f t="shared" si="6"/>
        <v>0</v>
      </c>
      <c r="BH140" s="197">
        <f t="shared" si="7"/>
        <v>0</v>
      </c>
      <c r="BI140" s="197">
        <f t="shared" si="8"/>
        <v>0</v>
      </c>
      <c r="BJ140" s="17" t="s">
        <v>87</v>
      </c>
      <c r="BK140" s="197">
        <f t="shared" si="9"/>
        <v>0</v>
      </c>
      <c r="BL140" s="17" t="s">
        <v>289</v>
      </c>
      <c r="BM140" s="196" t="s">
        <v>319</v>
      </c>
    </row>
    <row r="141" spans="1:65" s="2" customFormat="1" ht="24.2" customHeight="1">
      <c r="A141" s="33"/>
      <c r="B141" s="34"/>
      <c r="C141" s="185" t="s">
        <v>213</v>
      </c>
      <c r="D141" s="185" t="s">
        <v>147</v>
      </c>
      <c r="E141" s="186" t="s">
        <v>1079</v>
      </c>
      <c r="F141" s="187" t="s">
        <v>1080</v>
      </c>
      <c r="G141" s="188" t="s">
        <v>329</v>
      </c>
      <c r="H141" s="189">
        <v>40</v>
      </c>
      <c r="I141" s="190"/>
      <c r="J141" s="191">
        <f t="shared" si="0"/>
        <v>0</v>
      </c>
      <c r="K141" s="187" t="s">
        <v>1</v>
      </c>
      <c r="L141" s="38"/>
      <c r="M141" s="192" t="s">
        <v>1</v>
      </c>
      <c r="N141" s="193" t="s">
        <v>44</v>
      </c>
      <c r="O141" s="70"/>
      <c r="P141" s="194">
        <f t="shared" si="1"/>
        <v>0</v>
      </c>
      <c r="Q141" s="194">
        <v>0</v>
      </c>
      <c r="R141" s="194">
        <f t="shared" si="2"/>
        <v>0</v>
      </c>
      <c r="S141" s="194">
        <v>0</v>
      </c>
      <c r="T141" s="195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6" t="s">
        <v>289</v>
      </c>
      <c r="AT141" s="196" t="s">
        <v>147</v>
      </c>
      <c r="AU141" s="196" t="s">
        <v>87</v>
      </c>
      <c r="AY141" s="17" t="s">
        <v>145</v>
      </c>
      <c r="BE141" s="197">
        <f t="shared" si="4"/>
        <v>0</v>
      </c>
      <c r="BF141" s="197">
        <f t="shared" si="5"/>
        <v>0</v>
      </c>
      <c r="BG141" s="197">
        <f t="shared" si="6"/>
        <v>0</v>
      </c>
      <c r="BH141" s="197">
        <f t="shared" si="7"/>
        <v>0</v>
      </c>
      <c r="BI141" s="197">
        <f t="shared" si="8"/>
        <v>0</v>
      </c>
      <c r="BJ141" s="17" t="s">
        <v>87</v>
      </c>
      <c r="BK141" s="197">
        <f t="shared" si="9"/>
        <v>0</v>
      </c>
      <c r="BL141" s="17" t="s">
        <v>289</v>
      </c>
      <c r="BM141" s="196" t="s">
        <v>343</v>
      </c>
    </row>
    <row r="142" spans="1:65" s="2" customFormat="1" ht="19.5">
      <c r="A142" s="33"/>
      <c r="B142" s="34"/>
      <c r="C142" s="35"/>
      <c r="D142" s="200" t="s">
        <v>854</v>
      </c>
      <c r="E142" s="35"/>
      <c r="F142" s="241" t="s">
        <v>1081</v>
      </c>
      <c r="G142" s="35"/>
      <c r="H142" s="35"/>
      <c r="I142" s="242"/>
      <c r="J142" s="35"/>
      <c r="K142" s="35"/>
      <c r="L142" s="38"/>
      <c r="M142" s="243"/>
      <c r="N142" s="244"/>
      <c r="O142" s="70"/>
      <c r="P142" s="70"/>
      <c r="Q142" s="70"/>
      <c r="R142" s="70"/>
      <c r="S142" s="70"/>
      <c r="T142" s="71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T142" s="17" t="s">
        <v>854</v>
      </c>
      <c r="AU142" s="17" t="s">
        <v>87</v>
      </c>
    </row>
    <row r="143" spans="1:65" s="2" customFormat="1" ht="24.2" customHeight="1">
      <c r="A143" s="33"/>
      <c r="B143" s="34"/>
      <c r="C143" s="185" t="s">
        <v>8</v>
      </c>
      <c r="D143" s="185" t="s">
        <v>147</v>
      </c>
      <c r="E143" s="186" t="s">
        <v>1082</v>
      </c>
      <c r="F143" s="187" t="s">
        <v>1083</v>
      </c>
      <c r="G143" s="188" t="s">
        <v>1015</v>
      </c>
      <c r="H143" s="245"/>
      <c r="I143" s="190"/>
      <c r="J143" s="191">
        <f>ROUND(I143*H143,2)</f>
        <v>0</v>
      </c>
      <c r="K143" s="187" t="s">
        <v>1</v>
      </c>
      <c r="L143" s="38"/>
      <c r="M143" s="192" t="s">
        <v>1</v>
      </c>
      <c r="N143" s="193" t="s">
        <v>44</v>
      </c>
      <c r="O143" s="70"/>
      <c r="P143" s="194">
        <f>O143*H143</f>
        <v>0</v>
      </c>
      <c r="Q143" s="194">
        <v>0</v>
      </c>
      <c r="R143" s="194">
        <f>Q143*H143</f>
        <v>0</v>
      </c>
      <c r="S143" s="194">
        <v>0</v>
      </c>
      <c r="T143" s="195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6" t="s">
        <v>289</v>
      </c>
      <c r="AT143" s="196" t="s">
        <v>147</v>
      </c>
      <c r="AU143" s="196" t="s">
        <v>87</v>
      </c>
      <c r="AY143" s="17" t="s">
        <v>145</v>
      </c>
      <c r="BE143" s="197">
        <f>IF(N143="základní",J143,0)</f>
        <v>0</v>
      </c>
      <c r="BF143" s="197">
        <f>IF(N143="snížená",J143,0)</f>
        <v>0</v>
      </c>
      <c r="BG143" s="197">
        <f>IF(N143="zákl. přenesená",J143,0)</f>
        <v>0</v>
      </c>
      <c r="BH143" s="197">
        <f>IF(N143="sníž. přenesená",J143,0)</f>
        <v>0</v>
      </c>
      <c r="BI143" s="197">
        <f>IF(N143="nulová",J143,0)</f>
        <v>0</v>
      </c>
      <c r="BJ143" s="17" t="s">
        <v>87</v>
      </c>
      <c r="BK143" s="197">
        <f>ROUND(I143*H143,2)</f>
        <v>0</v>
      </c>
      <c r="BL143" s="17" t="s">
        <v>289</v>
      </c>
      <c r="BM143" s="196" t="s">
        <v>356</v>
      </c>
    </row>
    <row r="144" spans="1:65" s="12" customFormat="1" ht="25.9" customHeight="1">
      <c r="B144" s="169"/>
      <c r="C144" s="170"/>
      <c r="D144" s="171" t="s">
        <v>78</v>
      </c>
      <c r="E144" s="172" t="s">
        <v>1084</v>
      </c>
      <c r="F144" s="172" t="s">
        <v>1085</v>
      </c>
      <c r="G144" s="170"/>
      <c r="H144" s="170"/>
      <c r="I144" s="173"/>
      <c r="J144" s="174">
        <f>BK144</f>
        <v>0</v>
      </c>
      <c r="K144" s="170"/>
      <c r="L144" s="175"/>
      <c r="M144" s="176"/>
      <c r="N144" s="177"/>
      <c r="O144" s="177"/>
      <c r="P144" s="178">
        <f>SUM(P145:P153)</f>
        <v>0</v>
      </c>
      <c r="Q144" s="177"/>
      <c r="R144" s="178">
        <f>SUM(R145:R153)</f>
        <v>0</v>
      </c>
      <c r="S144" s="177"/>
      <c r="T144" s="179">
        <f>SUM(T145:T153)</f>
        <v>0</v>
      </c>
      <c r="AR144" s="180" t="s">
        <v>89</v>
      </c>
      <c r="AT144" s="181" t="s">
        <v>78</v>
      </c>
      <c r="AU144" s="181" t="s">
        <v>79</v>
      </c>
      <c r="AY144" s="180" t="s">
        <v>145</v>
      </c>
      <c r="BK144" s="182">
        <f>SUM(BK145:BK153)</f>
        <v>0</v>
      </c>
    </row>
    <row r="145" spans="1:65" s="2" customFormat="1" ht="16.5" customHeight="1">
      <c r="A145" s="33"/>
      <c r="B145" s="34"/>
      <c r="C145" s="185" t="s">
        <v>257</v>
      </c>
      <c r="D145" s="185" t="s">
        <v>147</v>
      </c>
      <c r="E145" s="186" t="s">
        <v>1086</v>
      </c>
      <c r="F145" s="187" t="s">
        <v>1087</v>
      </c>
      <c r="G145" s="188" t="s">
        <v>329</v>
      </c>
      <c r="H145" s="189">
        <v>18</v>
      </c>
      <c r="I145" s="190"/>
      <c r="J145" s="191">
        <f t="shared" ref="J145:J151" si="10">ROUND(I145*H145,2)</f>
        <v>0</v>
      </c>
      <c r="K145" s="187" t="s">
        <v>1</v>
      </c>
      <c r="L145" s="38"/>
      <c r="M145" s="192" t="s">
        <v>1</v>
      </c>
      <c r="N145" s="193" t="s">
        <v>44</v>
      </c>
      <c r="O145" s="70"/>
      <c r="P145" s="194">
        <f t="shared" ref="P145:P151" si="11">O145*H145</f>
        <v>0</v>
      </c>
      <c r="Q145" s="194">
        <v>0</v>
      </c>
      <c r="R145" s="194">
        <f t="shared" ref="R145:R151" si="12">Q145*H145</f>
        <v>0</v>
      </c>
      <c r="S145" s="194">
        <v>0</v>
      </c>
      <c r="T145" s="195">
        <f t="shared" ref="T145:T151" si="13"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6" t="s">
        <v>289</v>
      </c>
      <c r="AT145" s="196" t="s">
        <v>147</v>
      </c>
      <c r="AU145" s="196" t="s">
        <v>87</v>
      </c>
      <c r="AY145" s="17" t="s">
        <v>145</v>
      </c>
      <c r="BE145" s="197">
        <f t="shared" ref="BE145:BE151" si="14">IF(N145="základní",J145,0)</f>
        <v>0</v>
      </c>
      <c r="BF145" s="197">
        <f t="shared" ref="BF145:BF151" si="15">IF(N145="snížená",J145,0)</f>
        <v>0</v>
      </c>
      <c r="BG145" s="197">
        <f t="shared" ref="BG145:BG151" si="16">IF(N145="zákl. přenesená",J145,0)</f>
        <v>0</v>
      </c>
      <c r="BH145" s="197">
        <f t="shared" ref="BH145:BH151" si="17">IF(N145="sníž. přenesená",J145,0)</f>
        <v>0</v>
      </c>
      <c r="BI145" s="197">
        <f t="shared" ref="BI145:BI151" si="18">IF(N145="nulová",J145,0)</f>
        <v>0</v>
      </c>
      <c r="BJ145" s="17" t="s">
        <v>87</v>
      </c>
      <c r="BK145" s="197">
        <f t="shared" ref="BK145:BK151" si="19">ROUND(I145*H145,2)</f>
        <v>0</v>
      </c>
      <c r="BL145" s="17" t="s">
        <v>289</v>
      </c>
      <c r="BM145" s="196" t="s">
        <v>366</v>
      </c>
    </row>
    <row r="146" spans="1:65" s="2" customFormat="1" ht="16.5" customHeight="1">
      <c r="A146" s="33"/>
      <c r="B146" s="34"/>
      <c r="C146" s="185" t="s">
        <v>263</v>
      </c>
      <c r="D146" s="185" t="s">
        <v>147</v>
      </c>
      <c r="E146" s="186" t="s">
        <v>1088</v>
      </c>
      <c r="F146" s="187" t="s">
        <v>1089</v>
      </c>
      <c r="G146" s="188" t="s">
        <v>1090</v>
      </c>
      <c r="H146" s="189">
        <v>1</v>
      </c>
      <c r="I146" s="190"/>
      <c r="J146" s="191">
        <f t="shared" si="10"/>
        <v>0</v>
      </c>
      <c r="K146" s="187" t="s">
        <v>1</v>
      </c>
      <c r="L146" s="38"/>
      <c r="M146" s="192" t="s">
        <v>1</v>
      </c>
      <c r="N146" s="193" t="s">
        <v>44</v>
      </c>
      <c r="O146" s="70"/>
      <c r="P146" s="194">
        <f t="shared" si="11"/>
        <v>0</v>
      </c>
      <c r="Q146" s="194">
        <v>0</v>
      </c>
      <c r="R146" s="194">
        <f t="shared" si="12"/>
        <v>0</v>
      </c>
      <c r="S146" s="194">
        <v>0</v>
      </c>
      <c r="T146" s="195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6" t="s">
        <v>289</v>
      </c>
      <c r="AT146" s="196" t="s">
        <v>147</v>
      </c>
      <c r="AU146" s="196" t="s">
        <v>87</v>
      </c>
      <c r="AY146" s="17" t="s">
        <v>145</v>
      </c>
      <c r="BE146" s="197">
        <f t="shared" si="14"/>
        <v>0</v>
      </c>
      <c r="BF146" s="197">
        <f t="shared" si="15"/>
        <v>0</v>
      </c>
      <c r="BG146" s="197">
        <f t="shared" si="16"/>
        <v>0</v>
      </c>
      <c r="BH146" s="197">
        <f t="shared" si="17"/>
        <v>0</v>
      </c>
      <c r="BI146" s="197">
        <f t="shared" si="18"/>
        <v>0</v>
      </c>
      <c r="BJ146" s="17" t="s">
        <v>87</v>
      </c>
      <c r="BK146" s="197">
        <f t="shared" si="19"/>
        <v>0</v>
      </c>
      <c r="BL146" s="17" t="s">
        <v>289</v>
      </c>
      <c r="BM146" s="196" t="s">
        <v>384</v>
      </c>
    </row>
    <row r="147" spans="1:65" s="2" customFormat="1" ht="16.5" customHeight="1">
      <c r="A147" s="33"/>
      <c r="B147" s="34"/>
      <c r="C147" s="185" t="s">
        <v>281</v>
      </c>
      <c r="D147" s="185" t="s">
        <v>147</v>
      </c>
      <c r="E147" s="186" t="s">
        <v>1091</v>
      </c>
      <c r="F147" s="187" t="s">
        <v>1092</v>
      </c>
      <c r="G147" s="188" t="s">
        <v>1093</v>
      </c>
      <c r="H147" s="189">
        <v>1</v>
      </c>
      <c r="I147" s="190"/>
      <c r="J147" s="191">
        <f t="shared" si="10"/>
        <v>0</v>
      </c>
      <c r="K147" s="187" t="s">
        <v>1</v>
      </c>
      <c r="L147" s="38"/>
      <c r="M147" s="192" t="s">
        <v>1</v>
      </c>
      <c r="N147" s="193" t="s">
        <v>44</v>
      </c>
      <c r="O147" s="70"/>
      <c r="P147" s="194">
        <f t="shared" si="11"/>
        <v>0</v>
      </c>
      <c r="Q147" s="194">
        <v>0</v>
      </c>
      <c r="R147" s="194">
        <f t="shared" si="12"/>
        <v>0</v>
      </c>
      <c r="S147" s="194">
        <v>0</v>
      </c>
      <c r="T147" s="195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6" t="s">
        <v>289</v>
      </c>
      <c r="AT147" s="196" t="s">
        <v>147</v>
      </c>
      <c r="AU147" s="196" t="s">
        <v>87</v>
      </c>
      <c r="AY147" s="17" t="s">
        <v>145</v>
      </c>
      <c r="BE147" s="197">
        <f t="shared" si="14"/>
        <v>0</v>
      </c>
      <c r="BF147" s="197">
        <f t="shared" si="15"/>
        <v>0</v>
      </c>
      <c r="BG147" s="197">
        <f t="shared" si="16"/>
        <v>0</v>
      </c>
      <c r="BH147" s="197">
        <f t="shared" si="17"/>
        <v>0</v>
      </c>
      <c r="BI147" s="197">
        <f t="shared" si="18"/>
        <v>0</v>
      </c>
      <c r="BJ147" s="17" t="s">
        <v>87</v>
      </c>
      <c r="BK147" s="197">
        <f t="shared" si="19"/>
        <v>0</v>
      </c>
      <c r="BL147" s="17" t="s">
        <v>289</v>
      </c>
      <c r="BM147" s="196" t="s">
        <v>404</v>
      </c>
    </row>
    <row r="148" spans="1:65" s="2" customFormat="1" ht="16.5" customHeight="1">
      <c r="A148" s="33"/>
      <c r="B148" s="34"/>
      <c r="C148" s="185" t="s">
        <v>289</v>
      </c>
      <c r="D148" s="185" t="s">
        <v>147</v>
      </c>
      <c r="E148" s="186" t="s">
        <v>1094</v>
      </c>
      <c r="F148" s="187" t="s">
        <v>1095</v>
      </c>
      <c r="G148" s="188" t="s">
        <v>1090</v>
      </c>
      <c r="H148" s="189">
        <v>3</v>
      </c>
      <c r="I148" s="190"/>
      <c r="J148" s="191">
        <f t="shared" si="10"/>
        <v>0</v>
      </c>
      <c r="K148" s="187" t="s">
        <v>1</v>
      </c>
      <c r="L148" s="38"/>
      <c r="M148" s="192" t="s">
        <v>1</v>
      </c>
      <c r="N148" s="193" t="s">
        <v>44</v>
      </c>
      <c r="O148" s="70"/>
      <c r="P148" s="194">
        <f t="shared" si="11"/>
        <v>0</v>
      </c>
      <c r="Q148" s="194">
        <v>0</v>
      </c>
      <c r="R148" s="194">
        <f t="shared" si="12"/>
        <v>0</v>
      </c>
      <c r="S148" s="194">
        <v>0</v>
      </c>
      <c r="T148" s="195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6" t="s">
        <v>289</v>
      </c>
      <c r="AT148" s="196" t="s">
        <v>147</v>
      </c>
      <c r="AU148" s="196" t="s">
        <v>87</v>
      </c>
      <c r="AY148" s="17" t="s">
        <v>145</v>
      </c>
      <c r="BE148" s="197">
        <f t="shared" si="14"/>
        <v>0</v>
      </c>
      <c r="BF148" s="197">
        <f t="shared" si="15"/>
        <v>0</v>
      </c>
      <c r="BG148" s="197">
        <f t="shared" si="16"/>
        <v>0</v>
      </c>
      <c r="BH148" s="197">
        <f t="shared" si="17"/>
        <v>0</v>
      </c>
      <c r="BI148" s="197">
        <f t="shared" si="18"/>
        <v>0</v>
      </c>
      <c r="BJ148" s="17" t="s">
        <v>87</v>
      </c>
      <c r="BK148" s="197">
        <f t="shared" si="19"/>
        <v>0</v>
      </c>
      <c r="BL148" s="17" t="s">
        <v>289</v>
      </c>
      <c r="BM148" s="196" t="s">
        <v>424</v>
      </c>
    </row>
    <row r="149" spans="1:65" s="2" customFormat="1" ht="24.2" customHeight="1">
      <c r="A149" s="33"/>
      <c r="B149" s="34"/>
      <c r="C149" s="185" t="s">
        <v>295</v>
      </c>
      <c r="D149" s="185" t="s">
        <v>147</v>
      </c>
      <c r="E149" s="186" t="s">
        <v>1096</v>
      </c>
      <c r="F149" s="187" t="s">
        <v>1097</v>
      </c>
      <c r="G149" s="188" t="s">
        <v>1090</v>
      </c>
      <c r="H149" s="189">
        <v>2</v>
      </c>
      <c r="I149" s="190"/>
      <c r="J149" s="191">
        <f t="shared" si="10"/>
        <v>0</v>
      </c>
      <c r="K149" s="187" t="s">
        <v>1</v>
      </c>
      <c r="L149" s="38"/>
      <c r="M149" s="192" t="s">
        <v>1</v>
      </c>
      <c r="N149" s="193" t="s">
        <v>44</v>
      </c>
      <c r="O149" s="70"/>
      <c r="P149" s="194">
        <f t="shared" si="11"/>
        <v>0</v>
      </c>
      <c r="Q149" s="194">
        <v>0</v>
      </c>
      <c r="R149" s="194">
        <f t="shared" si="12"/>
        <v>0</v>
      </c>
      <c r="S149" s="194">
        <v>0</v>
      </c>
      <c r="T149" s="195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6" t="s">
        <v>289</v>
      </c>
      <c r="AT149" s="196" t="s">
        <v>147</v>
      </c>
      <c r="AU149" s="196" t="s">
        <v>87</v>
      </c>
      <c r="AY149" s="17" t="s">
        <v>145</v>
      </c>
      <c r="BE149" s="197">
        <f t="shared" si="14"/>
        <v>0</v>
      </c>
      <c r="BF149" s="197">
        <f t="shared" si="15"/>
        <v>0</v>
      </c>
      <c r="BG149" s="197">
        <f t="shared" si="16"/>
        <v>0</v>
      </c>
      <c r="BH149" s="197">
        <f t="shared" si="17"/>
        <v>0</v>
      </c>
      <c r="BI149" s="197">
        <f t="shared" si="18"/>
        <v>0</v>
      </c>
      <c r="BJ149" s="17" t="s">
        <v>87</v>
      </c>
      <c r="BK149" s="197">
        <f t="shared" si="19"/>
        <v>0</v>
      </c>
      <c r="BL149" s="17" t="s">
        <v>289</v>
      </c>
      <c r="BM149" s="196" t="s">
        <v>432</v>
      </c>
    </row>
    <row r="150" spans="1:65" s="2" customFormat="1" ht="16.5" customHeight="1">
      <c r="A150" s="33"/>
      <c r="B150" s="34"/>
      <c r="C150" s="185" t="s">
        <v>300</v>
      </c>
      <c r="D150" s="185" t="s">
        <v>147</v>
      </c>
      <c r="E150" s="186" t="s">
        <v>1098</v>
      </c>
      <c r="F150" s="187" t="s">
        <v>1099</v>
      </c>
      <c r="G150" s="188" t="s">
        <v>1093</v>
      </c>
      <c r="H150" s="189">
        <v>1</v>
      </c>
      <c r="I150" s="190"/>
      <c r="J150" s="191">
        <f t="shared" si="10"/>
        <v>0</v>
      </c>
      <c r="K150" s="187" t="s">
        <v>1</v>
      </c>
      <c r="L150" s="38"/>
      <c r="M150" s="192" t="s">
        <v>1</v>
      </c>
      <c r="N150" s="193" t="s">
        <v>44</v>
      </c>
      <c r="O150" s="70"/>
      <c r="P150" s="194">
        <f t="shared" si="11"/>
        <v>0</v>
      </c>
      <c r="Q150" s="194">
        <v>0</v>
      </c>
      <c r="R150" s="194">
        <f t="shared" si="12"/>
        <v>0</v>
      </c>
      <c r="S150" s="194">
        <v>0</v>
      </c>
      <c r="T150" s="195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96" t="s">
        <v>289</v>
      </c>
      <c r="AT150" s="196" t="s">
        <v>147</v>
      </c>
      <c r="AU150" s="196" t="s">
        <v>87</v>
      </c>
      <c r="AY150" s="17" t="s">
        <v>145</v>
      </c>
      <c r="BE150" s="197">
        <f t="shared" si="14"/>
        <v>0</v>
      </c>
      <c r="BF150" s="197">
        <f t="shared" si="15"/>
        <v>0</v>
      </c>
      <c r="BG150" s="197">
        <f t="shared" si="16"/>
        <v>0</v>
      </c>
      <c r="BH150" s="197">
        <f t="shared" si="17"/>
        <v>0</v>
      </c>
      <c r="BI150" s="197">
        <f t="shared" si="18"/>
        <v>0</v>
      </c>
      <c r="BJ150" s="17" t="s">
        <v>87</v>
      </c>
      <c r="BK150" s="197">
        <f t="shared" si="19"/>
        <v>0</v>
      </c>
      <c r="BL150" s="17" t="s">
        <v>289</v>
      </c>
      <c r="BM150" s="196" t="s">
        <v>440</v>
      </c>
    </row>
    <row r="151" spans="1:65" s="2" customFormat="1" ht="21.75" customHeight="1">
      <c r="A151" s="33"/>
      <c r="B151" s="34"/>
      <c r="C151" s="185" t="s">
        <v>308</v>
      </c>
      <c r="D151" s="185" t="s">
        <v>147</v>
      </c>
      <c r="E151" s="186" t="s">
        <v>1100</v>
      </c>
      <c r="F151" s="187" t="s">
        <v>1101</v>
      </c>
      <c r="G151" s="188" t="s">
        <v>329</v>
      </c>
      <c r="H151" s="189">
        <v>18</v>
      </c>
      <c r="I151" s="190"/>
      <c r="J151" s="191">
        <f t="shared" si="10"/>
        <v>0</v>
      </c>
      <c r="K151" s="187" t="s">
        <v>1</v>
      </c>
      <c r="L151" s="38"/>
      <c r="M151" s="192" t="s">
        <v>1</v>
      </c>
      <c r="N151" s="193" t="s">
        <v>44</v>
      </c>
      <c r="O151" s="70"/>
      <c r="P151" s="194">
        <f t="shared" si="11"/>
        <v>0</v>
      </c>
      <c r="Q151" s="194">
        <v>0</v>
      </c>
      <c r="R151" s="194">
        <f t="shared" si="12"/>
        <v>0</v>
      </c>
      <c r="S151" s="194">
        <v>0</v>
      </c>
      <c r="T151" s="195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6" t="s">
        <v>289</v>
      </c>
      <c r="AT151" s="196" t="s">
        <v>147</v>
      </c>
      <c r="AU151" s="196" t="s">
        <v>87</v>
      </c>
      <c r="AY151" s="17" t="s">
        <v>145</v>
      </c>
      <c r="BE151" s="197">
        <f t="shared" si="14"/>
        <v>0</v>
      </c>
      <c r="BF151" s="197">
        <f t="shared" si="15"/>
        <v>0</v>
      </c>
      <c r="BG151" s="197">
        <f t="shared" si="16"/>
        <v>0</v>
      </c>
      <c r="BH151" s="197">
        <f t="shared" si="17"/>
        <v>0</v>
      </c>
      <c r="BI151" s="197">
        <f t="shared" si="18"/>
        <v>0</v>
      </c>
      <c r="BJ151" s="17" t="s">
        <v>87</v>
      </c>
      <c r="BK151" s="197">
        <f t="shared" si="19"/>
        <v>0</v>
      </c>
      <c r="BL151" s="17" t="s">
        <v>289</v>
      </c>
      <c r="BM151" s="196" t="s">
        <v>460</v>
      </c>
    </row>
    <row r="152" spans="1:65" s="2" customFormat="1" ht="19.5">
      <c r="A152" s="33"/>
      <c r="B152" s="34"/>
      <c r="C152" s="35"/>
      <c r="D152" s="200" t="s">
        <v>854</v>
      </c>
      <c r="E152" s="35"/>
      <c r="F152" s="241" t="s">
        <v>1081</v>
      </c>
      <c r="G152" s="35"/>
      <c r="H152" s="35"/>
      <c r="I152" s="242"/>
      <c r="J152" s="35"/>
      <c r="K152" s="35"/>
      <c r="L152" s="38"/>
      <c r="M152" s="243"/>
      <c r="N152" s="244"/>
      <c r="O152" s="70"/>
      <c r="P152" s="70"/>
      <c r="Q152" s="70"/>
      <c r="R152" s="70"/>
      <c r="S152" s="70"/>
      <c r="T152" s="71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T152" s="17" t="s">
        <v>854</v>
      </c>
      <c r="AU152" s="17" t="s">
        <v>87</v>
      </c>
    </row>
    <row r="153" spans="1:65" s="2" customFormat="1" ht="24.2" customHeight="1">
      <c r="A153" s="33"/>
      <c r="B153" s="34"/>
      <c r="C153" s="185" t="s">
        <v>319</v>
      </c>
      <c r="D153" s="185" t="s">
        <v>147</v>
      </c>
      <c r="E153" s="186" t="s">
        <v>1102</v>
      </c>
      <c r="F153" s="187" t="s">
        <v>1103</v>
      </c>
      <c r="G153" s="188" t="s">
        <v>1015</v>
      </c>
      <c r="H153" s="245"/>
      <c r="I153" s="190"/>
      <c r="J153" s="191">
        <f>ROUND(I153*H153,2)</f>
        <v>0</v>
      </c>
      <c r="K153" s="187" t="s">
        <v>1</v>
      </c>
      <c r="L153" s="38"/>
      <c r="M153" s="192" t="s">
        <v>1</v>
      </c>
      <c r="N153" s="193" t="s">
        <v>44</v>
      </c>
      <c r="O153" s="70"/>
      <c r="P153" s="194">
        <f>O153*H153</f>
        <v>0</v>
      </c>
      <c r="Q153" s="194">
        <v>0</v>
      </c>
      <c r="R153" s="194">
        <f>Q153*H153</f>
        <v>0</v>
      </c>
      <c r="S153" s="194">
        <v>0</v>
      </c>
      <c r="T153" s="195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96" t="s">
        <v>289</v>
      </c>
      <c r="AT153" s="196" t="s">
        <v>147</v>
      </c>
      <c r="AU153" s="196" t="s">
        <v>87</v>
      </c>
      <c r="AY153" s="17" t="s">
        <v>145</v>
      </c>
      <c r="BE153" s="197">
        <f>IF(N153="základní",J153,0)</f>
        <v>0</v>
      </c>
      <c r="BF153" s="197">
        <f>IF(N153="snížená",J153,0)</f>
        <v>0</v>
      </c>
      <c r="BG153" s="197">
        <f>IF(N153="zákl. přenesená",J153,0)</f>
        <v>0</v>
      </c>
      <c r="BH153" s="197">
        <f>IF(N153="sníž. přenesená",J153,0)</f>
        <v>0</v>
      </c>
      <c r="BI153" s="197">
        <f>IF(N153="nulová",J153,0)</f>
        <v>0</v>
      </c>
      <c r="BJ153" s="17" t="s">
        <v>87</v>
      </c>
      <c r="BK153" s="197">
        <f>ROUND(I153*H153,2)</f>
        <v>0</v>
      </c>
      <c r="BL153" s="17" t="s">
        <v>289</v>
      </c>
      <c r="BM153" s="196" t="s">
        <v>469</v>
      </c>
    </row>
    <row r="154" spans="1:65" s="12" customFormat="1" ht="25.9" customHeight="1">
      <c r="B154" s="169"/>
      <c r="C154" s="170"/>
      <c r="D154" s="171" t="s">
        <v>78</v>
      </c>
      <c r="E154" s="172" t="s">
        <v>1104</v>
      </c>
      <c r="F154" s="172" t="s">
        <v>1105</v>
      </c>
      <c r="G154" s="170"/>
      <c r="H154" s="170"/>
      <c r="I154" s="173"/>
      <c r="J154" s="174">
        <f>BK154</f>
        <v>0</v>
      </c>
      <c r="K154" s="170"/>
      <c r="L154" s="175"/>
      <c r="M154" s="176"/>
      <c r="N154" s="177"/>
      <c r="O154" s="177"/>
      <c r="P154" s="178">
        <f>SUM(P155:P160)</f>
        <v>0</v>
      </c>
      <c r="Q154" s="177"/>
      <c r="R154" s="178">
        <f>SUM(R155:R160)</f>
        <v>0</v>
      </c>
      <c r="S154" s="177"/>
      <c r="T154" s="179">
        <f>SUM(T155:T160)</f>
        <v>0</v>
      </c>
      <c r="AR154" s="180" t="s">
        <v>89</v>
      </c>
      <c r="AT154" s="181" t="s">
        <v>78</v>
      </c>
      <c r="AU154" s="181" t="s">
        <v>79</v>
      </c>
      <c r="AY154" s="180" t="s">
        <v>145</v>
      </c>
      <c r="BK154" s="182">
        <f>SUM(BK155:BK160)</f>
        <v>0</v>
      </c>
    </row>
    <row r="155" spans="1:65" s="2" customFormat="1" ht="24.2" customHeight="1">
      <c r="A155" s="33"/>
      <c r="B155" s="34"/>
      <c r="C155" s="185" t="s">
        <v>7</v>
      </c>
      <c r="D155" s="185" t="s">
        <v>147</v>
      </c>
      <c r="E155" s="186" t="s">
        <v>1106</v>
      </c>
      <c r="F155" s="187" t="s">
        <v>1107</v>
      </c>
      <c r="G155" s="188" t="s">
        <v>329</v>
      </c>
      <c r="H155" s="189">
        <v>8</v>
      </c>
      <c r="I155" s="190"/>
      <c r="J155" s="191">
        <f>ROUND(I155*H155,2)</f>
        <v>0</v>
      </c>
      <c r="K155" s="187" t="s">
        <v>1</v>
      </c>
      <c r="L155" s="38"/>
      <c r="M155" s="192" t="s">
        <v>1</v>
      </c>
      <c r="N155" s="193" t="s">
        <v>44</v>
      </c>
      <c r="O155" s="70"/>
      <c r="P155" s="194">
        <f>O155*H155</f>
        <v>0</v>
      </c>
      <c r="Q155" s="194">
        <v>0</v>
      </c>
      <c r="R155" s="194">
        <f>Q155*H155</f>
        <v>0</v>
      </c>
      <c r="S155" s="194">
        <v>0</v>
      </c>
      <c r="T155" s="195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6" t="s">
        <v>289</v>
      </c>
      <c r="AT155" s="196" t="s">
        <v>147</v>
      </c>
      <c r="AU155" s="196" t="s">
        <v>87</v>
      </c>
      <c r="AY155" s="17" t="s">
        <v>145</v>
      </c>
      <c r="BE155" s="197">
        <f>IF(N155="základní",J155,0)</f>
        <v>0</v>
      </c>
      <c r="BF155" s="197">
        <f>IF(N155="snížená",J155,0)</f>
        <v>0</v>
      </c>
      <c r="BG155" s="197">
        <f>IF(N155="zákl. přenesená",J155,0)</f>
        <v>0</v>
      </c>
      <c r="BH155" s="197">
        <f>IF(N155="sníž. přenesená",J155,0)</f>
        <v>0</v>
      </c>
      <c r="BI155" s="197">
        <f>IF(N155="nulová",J155,0)</f>
        <v>0</v>
      </c>
      <c r="BJ155" s="17" t="s">
        <v>87</v>
      </c>
      <c r="BK155" s="197">
        <f>ROUND(I155*H155,2)</f>
        <v>0</v>
      </c>
      <c r="BL155" s="17" t="s">
        <v>289</v>
      </c>
      <c r="BM155" s="196" t="s">
        <v>487</v>
      </c>
    </row>
    <row r="156" spans="1:65" s="2" customFormat="1" ht="16.5" customHeight="1">
      <c r="A156" s="33"/>
      <c r="B156" s="34"/>
      <c r="C156" s="185" t="s">
        <v>343</v>
      </c>
      <c r="D156" s="185" t="s">
        <v>147</v>
      </c>
      <c r="E156" s="186" t="s">
        <v>1108</v>
      </c>
      <c r="F156" s="187" t="s">
        <v>1109</v>
      </c>
      <c r="G156" s="188" t="s">
        <v>1093</v>
      </c>
      <c r="H156" s="189">
        <v>1</v>
      </c>
      <c r="I156" s="190"/>
      <c r="J156" s="191">
        <f>ROUND(I156*H156,2)</f>
        <v>0</v>
      </c>
      <c r="K156" s="187" t="s">
        <v>1</v>
      </c>
      <c r="L156" s="38"/>
      <c r="M156" s="192" t="s">
        <v>1</v>
      </c>
      <c r="N156" s="193" t="s">
        <v>44</v>
      </c>
      <c r="O156" s="70"/>
      <c r="P156" s="194">
        <f>O156*H156</f>
        <v>0</v>
      </c>
      <c r="Q156" s="194">
        <v>0</v>
      </c>
      <c r="R156" s="194">
        <f>Q156*H156</f>
        <v>0</v>
      </c>
      <c r="S156" s="194">
        <v>0</v>
      </c>
      <c r="T156" s="195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6" t="s">
        <v>289</v>
      </c>
      <c r="AT156" s="196" t="s">
        <v>147</v>
      </c>
      <c r="AU156" s="196" t="s">
        <v>87</v>
      </c>
      <c r="AY156" s="17" t="s">
        <v>145</v>
      </c>
      <c r="BE156" s="197">
        <f>IF(N156="základní",J156,0)</f>
        <v>0</v>
      </c>
      <c r="BF156" s="197">
        <f>IF(N156="snížená",J156,0)</f>
        <v>0</v>
      </c>
      <c r="BG156" s="197">
        <f>IF(N156="zákl. přenesená",J156,0)</f>
        <v>0</v>
      </c>
      <c r="BH156" s="197">
        <f>IF(N156="sníž. přenesená",J156,0)</f>
        <v>0</v>
      </c>
      <c r="BI156" s="197">
        <f>IF(N156="nulová",J156,0)</f>
        <v>0</v>
      </c>
      <c r="BJ156" s="17" t="s">
        <v>87</v>
      </c>
      <c r="BK156" s="197">
        <f>ROUND(I156*H156,2)</f>
        <v>0</v>
      </c>
      <c r="BL156" s="17" t="s">
        <v>289</v>
      </c>
      <c r="BM156" s="196" t="s">
        <v>498</v>
      </c>
    </row>
    <row r="157" spans="1:65" s="2" customFormat="1" ht="24.2" customHeight="1">
      <c r="A157" s="33"/>
      <c r="B157" s="34"/>
      <c r="C157" s="185" t="s">
        <v>346</v>
      </c>
      <c r="D157" s="185" t="s">
        <v>147</v>
      </c>
      <c r="E157" s="186" t="s">
        <v>1110</v>
      </c>
      <c r="F157" s="187" t="s">
        <v>1111</v>
      </c>
      <c r="G157" s="188" t="s">
        <v>1090</v>
      </c>
      <c r="H157" s="189">
        <v>1</v>
      </c>
      <c r="I157" s="190"/>
      <c r="J157" s="191">
        <f>ROUND(I157*H157,2)</f>
        <v>0</v>
      </c>
      <c r="K157" s="187" t="s">
        <v>1</v>
      </c>
      <c r="L157" s="38"/>
      <c r="M157" s="192" t="s">
        <v>1</v>
      </c>
      <c r="N157" s="193" t="s">
        <v>44</v>
      </c>
      <c r="O157" s="70"/>
      <c r="P157" s="194">
        <f>O157*H157</f>
        <v>0</v>
      </c>
      <c r="Q157" s="194">
        <v>0</v>
      </c>
      <c r="R157" s="194">
        <f>Q157*H157</f>
        <v>0</v>
      </c>
      <c r="S157" s="194">
        <v>0</v>
      </c>
      <c r="T157" s="195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96" t="s">
        <v>289</v>
      </c>
      <c r="AT157" s="196" t="s">
        <v>147</v>
      </c>
      <c r="AU157" s="196" t="s">
        <v>87</v>
      </c>
      <c r="AY157" s="17" t="s">
        <v>145</v>
      </c>
      <c r="BE157" s="197">
        <f>IF(N157="základní",J157,0)</f>
        <v>0</v>
      </c>
      <c r="BF157" s="197">
        <f>IF(N157="snížená",J157,0)</f>
        <v>0</v>
      </c>
      <c r="BG157" s="197">
        <f>IF(N157="zákl. přenesená",J157,0)</f>
        <v>0</v>
      </c>
      <c r="BH157" s="197">
        <f>IF(N157="sníž. přenesená",J157,0)</f>
        <v>0</v>
      </c>
      <c r="BI157" s="197">
        <f>IF(N157="nulová",J157,0)</f>
        <v>0</v>
      </c>
      <c r="BJ157" s="17" t="s">
        <v>87</v>
      </c>
      <c r="BK157" s="197">
        <f>ROUND(I157*H157,2)</f>
        <v>0</v>
      </c>
      <c r="BL157" s="17" t="s">
        <v>289</v>
      </c>
      <c r="BM157" s="196" t="s">
        <v>507</v>
      </c>
    </row>
    <row r="158" spans="1:65" s="2" customFormat="1" ht="21.75" customHeight="1">
      <c r="A158" s="33"/>
      <c r="B158" s="34"/>
      <c r="C158" s="185" t="s">
        <v>356</v>
      </c>
      <c r="D158" s="185" t="s">
        <v>147</v>
      </c>
      <c r="E158" s="186" t="s">
        <v>1112</v>
      </c>
      <c r="F158" s="187" t="s">
        <v>1113</v>
      </c>
      <c r="G158" s="188" t="s">
        <v>1090</v>
      </c>
      <c r="H158" s="189">
        <v>1</v>
      </c>
      <c r="I158" s="190"/>
      <c r="J158" s="191">
        <f>ROUND(I158*H158,2)</f>
        <v>0</v>
      </c>
      <c r="K158" s="187" t="s">
        <v>1</v>
      </c>
      <c r="L158" s="38"/>
      <c r="M158" s="192" t="s">
        <v>1</v>
      </c>
      <c r="N158" s="193" t="s">
        <v>44</v>
      </c>
      <c r="O158" s="70"/>
      <c r="P158" s="194">
        <f>O158*H158</f>
        <v>0</v>
      </c>
      <c r="Q158" s="194">
        <v>0</v>
      </c>
      <c r="R158" s="194">
        <f>Q158*H158</f>
        <v>0</v>
      </c>
      <c r="S158" s="194">
        <v>0</v>
      </c>
      <c r="T158" s="195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6" t="s">
        <v>289</v>
      </c>
      <c r="AT158" s="196" t="s">
        <v>147</v>
      </c>
      <c r="AU158" s="196" t="s">
        <v>87</v>
      </c>
      <c r="AY158" s="17" t="s">
        <v>145</v>
      </c>
      <c r="BE158" s="197">
        <f>IF(N158="základní",J158,0)</f>
        <v>0</v>
      </c>
      <c r="BF158" s="197">
        <f>IF(N158="snížená",J158,0)</f>
        <v>0</v>
      </c>
      <c r="BG158" s="197">
        <f>IF(N158="zákl. přenesená",J158,0)</f>
        <v>0</v>
      </c>
      <c r="BH158" s="197">
        <f>IF(N158="sníž. přenesená",J158,0)</f>
        <v>0</v>
      </c>
      <c r="BI158" s="197">
        <f>IF(N158="nulová",J158,0)</f>
        <v>0</v>
      </c>
      <c r="BJ158" s="17" t="s">
        <v>87</v>
      </c>
      <c r="BK158" s="197">
        <f>ROUND(I158*H158,2)</f>
        <v>0</v>
      </c>
      <c r="BL158" s="17" t="s">
        <v>289</v>
      </c>
      <c r="BM158" s="196" t="s">
        <v>516</v>
      </c>
    </row>
    <row r="159" spans="1:65" s="2" customFormat="1" ht="19.5">
      <c r="A159" s="33"/>
      <c r="B159" s="34"/>
      <c r="C159" s="35"/>
      <c r="D159" s="200" t="s">
        <v>854</v>
      </c>
      <c r="E159" s="35"/>
      <c r="F159" s="241" t="s">
        <v>1081</v>
      </c>
      <c r="G159" s="35"/>
      <c r="H159" s="35"/>
      <c r="I159" s="242"/>
      <c r="J159" s="35"/>
      <c r="K159" s="35"/>
      <c r="L159" s="38"/>
      <c r="M159" s="243"/>
      <c r="N159" s="244"/>
      <c r="O159" s="70"/>
      <c r="P159" s="70"/>
      <c r="Q159" s="70"/>
      <c r="R159" s="70"/>
      <c r="S159" s="70"/>
      <c r="T159" s="71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7" t="s">
        <v>854</v>
      </c>
      <c r="AU159" s="17" t="s">
        <v>87</v>
      </c>
    </row>
    <row r="160" spans="1:65" s="2" customFormat="1" ht="24.2" customHeight="1">
      <c r="A160" s="33"/>
      <c r="B160" s="34"/>
      <c r="C160" s="185" t="s">
        <v>361</v>
      </c>
      <c r="D160" s="185" t="s">
        <v>147</v>
      </c>
      <c r="E160" s="186" t="s">
        <v>1114</v>
      </c>
      <c r="F160" s="187" t="s">
        <v>1115</v>
      </c>
      <c r="G160" s="188" t="s">
        <v>1015</v>
      </c>
      <c r="H160" s="245"/>
      <c r="I160" s="190"/>
      <c r="J160" s="191">
        <f>ROUND(I160*H160,2)</f>
        <v>0</v>
      </c>
      <c r="K160" s="187" t="s">
        <v>1</v>
      </c>
      <c r="L160" s="38"/>
      <c r="M160" s="192" t="s">
        <v>1</v>
      </c>
      <c r="N160" s="193" t="s">
        <v>44</v>
      </c>
      <c r="O160" s="70"/>
      <c r="P160" s="194">
        <f>O160*H160</f>
        <v>0</v>
      </c>
      <c r="Q160" s="194">
        <v>0</v>
      </c>
      <c r="R160" s="194">
        <f>Q160*H160</f>
        <v>0</v>
      </c>
      <c r="S160" s="194">
        <v>0</v>
      </c>
      <c r="T160" s="195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96" t="s">
        <v>289</v>
      </c>
      <c r="AT160" s="196" t="s">
        <v>147</v>
      </c>
      <c r="AU160" s="196" t="s">
        <v>87</v>
      </c>
      <c r="AY160" s="17" t="s">
        <v>145</v>
      </c>
      <c r="BE160" s="197">
        <f>IF(N160="základní",J160,0)</f>
        <v>0</v>
      </c>
      <c r="BF160" s="197">
        <f>IF(N160="snížená",J160,0)</f>
        <v>0</v>
      </c>
      <c r="BG160" s="197">
        <f>IF(N160="zákl. přenesená",J160,0)</f>
        <v>0</v>
      </c>
      <c r="BH160" s="197">
        <f>IF(N160="sníž. přenesená",J160,0)</f>
        <v>0</v>
      </c>
      <c r="BI160" s="197">
        <f>IF(N160="nulová",J160,0)</f>
        <v>0</v>
      </c>
      <c r="BJ160" s="17" t="s">
        <v>87</v>
      </c>
      <c r="BK160" s="197">
        <f>ROUND(I160*H160,2)</f>
        <v>0</v>
      </c>
      <c r="BL160" s="17" t="s">
        <v>289</v>
      </c>
      <c r="BM160" s="196" t="s">
        <v>526</v>
      </c>
    </row>
    <row r="161" spans="1:65" s="12" customFormat="1" ht="25.9" customHeight="1">
      <c r="B161" s="169"/>
      <c r="C161" s="170"/>
      <c r="D161" s="171" t="s">
        <v>78</v>
      </c>
      <c r="E161" s="172" t="s">
        <v>1116</v>
      </c>
      <c r="F161" s="172" t="s">
        <v>1117</v>
      </c>
      <c r="G161" s="170"/>
      <c r="H161" s="170"/>
      <c r="I161" s="173"/>
      <c r="J161" s="174">
        <f>BK161</f>
        <v>0</v>
      </c>
      <c r="K161" s="170"/>
      <c r="L161" s="175"/>
      <c r="M161" s="176"/>
      <c r="N161" s="177"/>
      <c r="O161" s="177"/>
      <c r="P161" s="178">
        <f>SUM(P162:P192)</f>
        <v>0</v>
      </c>
      <c r="Q161" s="177"/>
      <c r="R161" s="178">
        <f>SUM(R162:R192)</f>
        <v>0</v>
      </c>
      <c r="S161" s="177"/>
      <c r="T161" s="179">
        <f>SUM(T162:T192)</f>
        <v>0</v>
      </c>
      <c r="AR161" s="180" t="s">
        <v>89</v>
      </c>
      <c r="AT161" s="181" t="s">
        <v>78</v>
      </c>
      <c r="AU161" s="181" t="s">
        <v>79</v>
      </c>
      <c r="AY161" s="180" t="s">
        <v>145</v>
      </c>
      <c r="BK161" s="182">
        <f>SUM(BK162:BK192)</f>
        <v>0</v>
      </c>
    </row>
    <row r="162" spans="1:65" s="2" customFormat="1" ht="24.2" customHeight="1">
      <c r="A162" s="33"/>
      <c r="B162" s="34"/>
      <c r="C162" s="185" t="s">
        <v>366</v>
      </c>
      <c r="D162" s="185" t="s">
        <v>147</v>
      </c>
      <c r="E162" s="186" t="s">
        <v>1118</v>
      </c>
      <c r="F162" s="187" t="s">
        <v>1119</v>
      </c>
      <c r="G162" s="188" t="s">
        <v>329</v>
      </c>
      <c r="H162" s="189">
        <v>5</v>
      </c>
      <c r="I162" s="190"/>
      <c r="J162" s="191">
        <f t="shared" ref="J162:J190" si="20">ROUND(I162*H162,2)</f>
        <v>0</v>
      </c>
      <c r="K162" s="187" t="s">
        <v>1</v>
      </c>
      <c r="L162" s="38"/>
      <c r="M162" s="192" t="s">
        <v>1</v>
      </c>
      <c r="N162" s="193" t="s">
        <v>44</v>
      </c>
      <c r="O162" s="70"/>
      <c r="P162" s="194">
        <f t="shared" ref="P162:P190" si="21">O162*H162</f>
        <v>0</v>
      </c>
      <c r="Q162" s="194">
        <v>0</v>
      </c>
      <c r="R162" s="194">
        <f t="shared" ref="R162:R190" si="22">Q162*H162</f>
        <v>0</v>
      </c>
      <c r="S162" s="194">
        <v>0</v>
      </c>
      <c r="T162" s="195">
        <f t="shared" ref="T162:T190" si="23"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96" t="s">
        <v>289</v>
      </c>
      <c r="AT162" s="196" t="s">
        <v>147</v>
      </c>
      <c r="AU162" s="196" t="s">
        <v>87</v>
      </c>
      <c r="AY162" s="17" t="s">
        <v>145</v>
      </c>
      <c r="BE162" s="197">
        <f t="shared" ref="BE162:BE190" si="24">IF(N162="základní",J162,0)</f>
        <v>0</v>
      </c>
      <c r="BF162" s="197">
        <f t="shared" ref="BF162:BF190" si="25">IF(N162="snížená",J162,0)</f>
        <v>0</v>
      </c>
      <c r="BG162" s="197">
        <f t="shared" ref="BG162:BG190" si="26">IF(N162="zákl. přenesená",J162,0)</f>
        <v>0</v>
      </c>
      <c r="BH162" s="197">
        <f t="shared" ref="BH162:BH190" si="27">IF(N162="sníž. přenesená",J162,0)</f>
        <v>0</v>
      </c>
      <c r="BI162" s="197">
        <f t="shared" ref="BI162:BI190" si="28">IF(N162="nulová",J162,0)</f>
        <v>0</v>
      </c>
      <c r="BJ162" s="17" t="s">
        <v>87</v>
      </c>
      <c r="BK162" s="197">
        <f t="shared" ref="BK162:BK190" si="29">ROUND(I162*H162,2)</f>
        <v>0</v>
      </c>
      <c r="BL162" s="17" t="s">
        <v>289</v>
      </c>
      <c r="BM162" s="196" t="s">
        <v>537</v>
      </c>
    </row>
    <row r="163" spans="1:65" s="2" customFormat="1" ht="24.2" customHeight="1">
      <c r="A163" s="33"/>
      <c r="B163" s="34"/>
      <c r="C163" s="185" t="s">
        <v>371</v>
      </c>
      <c r="D163" s="185" t="s">
        <v>147</v>
      </c>
      <c r="E163" s="186" t="s">
        <v>1120</v>
      </c>
      <c r="F163" s="187" t="s">
        <v>1121</v>
      </c>
      <c r="G163" s="188" t="s">
        <v>329</v>
      </c>
      <c r="H163" s="189">
        <v>10</v>
      </c>
      <c r="I163" s="190"/>
      <c r="J163" s="191">
        <f t="shared" si="20"/>
        <v>0</v>
      </c>
      <c r="K163" s="187" t="s">
        <v>1</v>
      </c>
      <c r="L163" s="38"/>
      <c r="M163" s="192" t="s">
        <v>1</v>
      </c>
      <c r="N163" s="193" t="s">
        <v>44</v>
      </c>
      <c r="O163" s="70"/>
      <c r="P163" s="194">
        <f t="shared" si="21"/>
        <v>0</v>
      </c>
      <c r="Q163" s="194">
        <v>0</v>
      </c>
      <c r="R163" s="194">
        <f t="shared" si="22"/>
        <v>0</v>
      </c>
      <c r="S163" s="194">
        <v>0</v>
      </c>
      <c r="T163" s="195">
        <f t="shared" si="2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96" t="s">
        <v>289</v>
      </c>
      <c r="AT163" s="196" t="s">
        <v>147</v>
      </c>
      <c r="AU163" s="196" t="s">
        <v>87</v>
      </c>
      <c r="AY163" s="17" t="s">
        <v>145</v>
      </c>
      <c r="BE163" s="197">
        <f t="shared" si="24"/>
        <v>0</v>
      </c>
      <c r="BF163" s="197">
        <f t="shared" si="25"/>
        <v>0</v>
      </c>
      <c r="BG163" s="197">
        <f t="shared" si="26"/>
        <v>0</v>
      </c>
      <c r="BH163" s="197">
        <f t="shared" si="27"/>
        <v>0</v>
      </c>
      <c r="BI163" s="197">
        <f t="shared" si="28"/>
        <v>0</v>
      </c>
      <c r="BJ163" s="17" t="s">
        <v>87</v>
      </c>
      <c r="BK163" s="197">
        <f t="shared" si="29"/>
        <v>0</v>
      </c>
      <c r="BL163" s="17" t="s">
        <v>289</v>
      </c>
      <c r="BM163" s="196" t="s">
        <v>545</v>
      </c>
    </row>
    <row r="164" spans="1:65" s="2" customFormat="1" ht="24.2" customHeight="1">
      <c r="A164" s="33"/>
      <c r="B164" s="34"/>
      <c r="C164" s="185" t="s">
        <v>384</v>
      </c>
      <c r="D164" s="185" t="s">
        <v>147</v>
      </c>
      <c r="E164" s="186" t="s">
        <v>1122</v>
      </c>
      <c r="F164" s="187" t="s">
        <v>1123</v>
      </c>
      <c r="G164" s="188" t="s">
        <v>329</v>
      </c>
      <c r="H164" s="189">
        <v>5</v>
      </c>
      <c r="I164" s="190"/>
      <c r="J164" s="191">
        <f t="shared" si="20"/>
        <v>0</v>
      </c>
      <c r="K164" s="187" t="s">
        <v>1</v>
      </c>
      <c r="L164" s="38"/>
      <c r="M164" s="192" t="s">
        <v>1</v>
      </c>
      <c r="N164" s="193" t="s">
        <v>44</v>
      </c>
      <c r="O164" s="70"/>
      <c r="P164" s="194">
        <f t="shared" si="21"/>
        <v>0</v>
      </c>
      <c r="Q164" s="194">
        <v>0</v>
      </c>
      <c r="R164" s="194">
        <f t="shared" si="22"/>
        <v>0</v>
      </c>
      <c r="S164" s="194">
        <v>0</v>
      </c>
      <c r="T164" s="195">
        <f t="shared" si="2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96" t="s">
        <v>289</v>
      </c>
      <c r="AT164" s="196" t="s">
        <v>147</v>
      </c>
      <c r="AU164" s="196" t="s">
        <v>87</v>
      </c>
      <c r="AY164" s="17" t="s">
        <v>145</v>
      </c>
      <c r="BE164" s="197">
        <f t="shared" si="24"/>
        <v>0</v>
      </c>
      <c r="BF164" s="197">
        <f t="shared" si="25"/>
        <v>0</v>
      </c>
      <c r="BG164" s="197">
        <f t="shared" si="26"/>
        <v>0</v>
      </c>
      <c r="BH164" s="197">
        <f t="shared" si="27"/>
        <v>0</v>
      </c>
      <c r="BI164" s="197">
        <f t="shared" si="28"/>
        <v>0</v>
      </c>
      <c r="BJ164" s="17" t="s">
        <v>87</v>
      </c>
      <c r="BK164" s="197">
        <f t="shared" si="29"/>
        <v>0</v>
      </c>
      <c r="BL164" s="17" t="s">
        <v>289</v>
      </c>
      <c r="BM164" s="196" t="s">
        <v>553</v>
      </c>
    </row>
    <row r="165" spans="1:65" s="2" customFormat="1" ht="24.2" customHeight="1">
      <c r="A165" s="33"/>
      <c r="B165" s="34"/>
      <c r="C165" s="185" t="s">
        <v>390</v>
      </c>
      <c r="D165" s="185" t="s">
        <v>147</v>
      </c>
      <c r="E165" s="186" t="s">
        <v>1124</v>
      </c>
      <c r="F165" s="187" t="s">
        <v>1125</v>
      </c>
      <c r="G165" s="188" t="s">
        <v>1090</v>
      </c>
      <c r="H165" s="189">
        <v>1</v>
      </c>
      <c r="I165" s="190"/>
      <c r="J165" s="191">
        <f t="shared" si="20"/>
        <v>0</v>
      </c>
      <c r="K165" s="187" t="s">
        <v>1</v>
      </c>
      <c r="L165" s="38"/>
      <c r="M165" s="192" t="s">
        <v>1</v>
      </c>
      <c r="N165" s="193" t="s">
        <v>44</v>
      </c>
      <c r="O165" s="70"/>
      <c r="P165" s="194">
        <f t="shared" si="21"/>
        <v>0</v>
      </c>
      <c r="Q165" s="194">
        <v>0</v>
      </c>
      <c r="R165" s="194">
        <f t="shared" si="22"/>
        <v>0</v>
      </c>
      <c r="S165" s="194">
        <v>0</v>
      </c>
      <c r="T165" s="195">
        <f t="shared" si="2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96" t="s">
        <v>289</v>
      </c>
      <c r="AT165" s="196" t="s">
        <v>147</v>
      </c>
      <c r="AU165" s="196" t="s">
        <v>87</v>
      </c>
      <c r="AY165" s="17" t="s">
        <v>145</v>
      </c>
      <c r="BE165" s="197">
        <f t="shared" si="24"/>
        <v>0</v>
      </c>
      <c r="BF165" s="197">
        <f t="shared" si="25"/>
        <v>0</v>
      </c>
      <c r="BG165" s="197">
        <f t="shared" si="26"/>
        <v>0</v>
      </c>
      <c r="BH165" s="197">
        <f t="shared" si="27"/>
        <v>0</v>
      </c>
      <c r="BI165" s="197">
        <f t="shared" si="28"/>
        <v>0</v>
      </c>
      <c r="BJ165" s="17" t="s">
        <v>87</v>
      </c>
      <c r="BK165" s="197">
        <f t="shared" si="29"/>
        <v>0</v>
      </c>
      <c r="BL165" s="17" t="s">
        <v>289</v>
      </c>
      <c r="BM165" s="196" t="s">
        <v>564</v>
      </c>
    </row>
    <row r="166" spans="1:65" s="2" customFormat="1" ht="24.2" customHeight="1">
      <c r="A166" s="33"/>
      <c r="B166" s="34"/>
      <c r="C166" s="185" t="s">
        <v>404</v>
      </c>
      <c r="D166" s="185" t="s">
        <v>147</v>
      </c>
      <c r="E166" s="186" t="s">
        <v>1126</v>
      </c>
      <c r="F166" s="187" t="s">
        <v>1127</v>
      </c>
      <c r="G166" s="188" t="s">
        <v>1090</v>
      </c>
      <c r="H166" s="189">
        <v>2</v>
      </c>
      <c r="I166" s="190"/>
      <c r="J166" s="191">
        <f t="shared" si="20"/>
        <v>0</v>
      </c>
      <c r="K166" s="187" t="s">
        <v>1</v>
      </c>
      <c r="L166" s="38"/>
      <c r="M166" s="192" t="s">
        <v>1</v>
      </c>
      <c r="N166" s="193" t="s">
        <v>44</v>
      </c>
      <c r="O166" s="70"/>
      <c r="P166" s="194">
        <f t="shared" si="21"/>
        <v>0</v>
      </c>
      <c r="Q166" s="194">
        <v>0</v>
      </c>
      <c r="R166" s="194">
        <f t="shared" si="22"/>
        <v>0</v>
      </c>
      <c r="S166" s="194">
        <v>0</v>
      </c>
      <c r="T166" s="195">
        <f t="shared" si="2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6" t="s">
        <v>289</v>
      </c>
      <c r="AT166" s="196" t="s">
        <v>147</v>
      </c>
      <c r="AU166" s="196" t="s">
        <v>87</v>
      </c>
      <c r="AY166" s="17" t="s">
        <v>145</v>
      </c>
      <c r="BE166" s="197">
        <f t="shared" si="24"/>
        <v>0</v>
      </c>
      <c r="BF166" s="197">
        <f t="shared" si="25"/>
        <v>0</v>
      </c>
      <c r="BG166" s="197">
        <f t="shared" si="26"/>
        <v>0</v>
      </c>
      <c r="BH166" s="197">
        <f t="shared" si="27"/>
        <v>0</v>
      </c>
      <c r="BI166" s="197">
        <f t="shared" si="28"/>
        <v>0</v>
      </c>
      <c r="BJ166" s="17" t="s">
        <v>87</v>
      </c>
      <c r="BK166" s="197">
        <f t="shared" si="29"/>
        <v>0</v>
      </c>
      <c r="BL166" s="17" t="s">
        <v>289</v>
      </c>
      <c r="BM166" s="196" t="s">
        <v>573</v>
      </c>
    </row>
    <row r="167" spans="1:65" s="2" customFormat="1" ht="24.2" customHeight="1">
      <c r="A167" s="33"/>
      <c r="B167" s="34"/>
      <c r="C167" s="185" t="s">
        <v>409</v>
      </c>
      <c r="D167" s="185" t="s">
        <v>147</v>
      </c>
      <c r="E167" s="186" t="s">
        <v>1128</v>
      </c>
      <c r="F167" s="187" t="s">
        <v>1129</v>
      </c>
      <c r="G167" s="188" t="s">
        <v>1090</v>
      </c>
      <c r="H167" s="189">
        <v>1</v>
      </c>
      <c r="I167" s="190"/>
      <c r="J167" s="191">
        <f t="shared" si="20"/>
        <v>0</v>
      </c>
      <c r="K167" s="187" t="s">
        <v>1</v>
      </c>
      <c r="L167" s="38"/>
      <c r="M167" s="192" t="s">
        <v>1</v>
      </c>
      <c r="N167" s="193" t="s">
        <v>44</v>
      </c>
      <c r="O167" s="70"/>
      <c r="P167" s="194">
        <f t="shared" si="21"/>
        <v>0</v>
      </c>
      <c r="Q167" s="194">
        <v>0</v>
      </c>
      <c r="R167" s="194">
        <f t="shared" si="22"/>
        <v>0</v>
      </c>
      <c r="S167" s="194">
        <v>0</v>
      </c>
      <c r="T167" s="195">
        <f t="shared" si="2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96" t="s">
        <v>289</v>
      </c>
      <c r="AT167" s="196" t="s">
        <v>147</v>
      </c>
      <c r="AU167" s="196" t="s">
        <v>87</v>
      </c>
      <c r="AY167" s="17" t="s">
        <v>145</v>
      </c>
      <c r="BE167" s="197">
        <f t="shared" si="24"/>
        <v>0</v>
      </c>
      <c r="BF167" s="197">
        <f t="shared" si="25"/>
        <v>0</v>
      </c>
      <c r="BG167" s="197">
        <f t="shared" si="26"/>
        <v>0</v>
      </c>
      <c r="BH167" s="197">
        <f t="shared" si="27"/>
        <v>0</v>
      </c>
      <c r="BI167" s="197">
        <f t="shared" si="28"/>
        <v>0</v>
      </c>
      <c r="BJ167" s="17" t="s">
        <v>87</v>
      </c>
      <c r="BK167" s="197">
        <f t="shared" si="29"/>
        <v>0</v>
      </c>
      <c r="BL167" s="17" t="s">
        <v>289</v>
      </c>
      <c r="BM167" s="196" t="s">
        <v>587</v>
      </c>
    </row>
    <row r="168" spans="1:65" s="2" customFormat="1" ht="21.75" customHeight="1">
      <c r="A168" s="33"/>
      <c r="B168" s="34"/>
      <c r="C168" s="185" t="s">
        <v>424</v>
      </c>
      <c r="D168" s="185" t="s">
        <v>147</v>
      </c>
      <c r="E168" s="186" t="s">
        <v>1130</v>
      </c>
      <c r="F168" s="187" t="s">
        <v>1131</v>
      </c>
      <c r="G168" s="188" t="s">
        <v>1090</v>
      </c>
      <c r="H168" s="189">
        <v>2</v>
      </c>
      <c r="I168" s="190"/>
      <c r="J168" s="191">
        <f t="shared" si="20"/>
        <v>0</v>
      </c>
      <c r="K168" s="187" t="s">
        <v>1</v>
      </c>
      <c r="L168" s="38"/>
      <c r="M168" s="192" t="s">
        <v>1</v>
      </c>
      <c r="N168" s="193" t="s">
        <v>44</v>
      </c>
      <c r="O168" s="70"/>
      <c r="P168" s="194">
        <f t="shared" si="21"/>
        <v>0</v>
      </c>
      <c r="Q168" s="194">
        <v>0</v>
      </c>
      <c r="R168" s="194">
        <f t="shared" si="22"/>
        <v>0</v>
      </c>
      <c r="S168" s="194">
        <v>0</v>
      </c>
      <c r="T168" s="195">
        <f t="shared" si="2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96" t="s">
        <v>289</v>
      </c>
      <c r="AT168" s="196" t="s">
        <v>147</v>
      </c>
      <c r="AU168" s="196" t="s">
        <v>87</v>
      </c>
      <c r="AY168" s="17" t="s">
        <v>145</v>
      </c>
      <c r="BE168" s="197">
        <f t="shared" si="24"/>
        <v>0</v>
      </c>
      <c r="BF168" s="197">
        <f t="shared" si="25"/>
        <v>0</v>
      </c>
      <c r="BG168" s="197">
        <f t="shared" si="26"/>
        <v>0</v>
      </c>
      <c r="BH168" s="197">
        <f t="shared" si="27"/>
        <v>0</v>
      </c>
      <c r="BI168" s="197">
        <f t="shared" si="28"/>
        <v>0</v>
      </c>
      <c r="BJ168" s="17" t="s">
        <v>87</v>
      </c>
      <c r="BK168" s="197">
        <f t="shared" si="29"/>
        <v>0</v>
      </c>
      <c r="BL168" s="17" t="s">
        <v>289</v>
      </c>
      <c r="BM168" s="196" t="s">
        <v>601</v>
      </c>
    </row>
    <row r="169" spans="1:65" s="2" customFormat="1" ht="24.2" customHeight="1">
      <c r="A169" s="33"/>
      <c r="B169" s="34"/>
      <c r="C169" s="185" t="s">
        <v>428</v>
      </c>
      <c r="D169" s="185" t="s">
        <v>147</v>
      </c>
      <c r="E169" s="186" t="s">
        <v>1132</v>
      </c>
      <c r="F169" s="187" t="s">
        <v>1133</v>
      </c>
      <c r="G169" s="188" t="s">
        <v>1090</v>
      </c>
      <c r="H169" s="189">
        <v>1</v>
      </c>
      <c r="I169" s="190"/>
      <c r="J169" s="191">
        <f t="shared" si="20"/>
        <v>0</v>
      </c>
      <c r="K169" s="187" t="s">
        <v>1</v>
      </c>
      <c r="L169" s="38"/>
      <c r="M169" s="192" t="s">
        <v>1</v>
      </c>
      <c r="N169" s="193" t="s">
        <v>44</v>
      </c>
      <c r="O169" s="70"/>
      <c r="P169" s="194">
        <f t="shared" si="21"/>
        <v>0</v>
      </c>
      <c r="Q169" s="194">
        <v>0</v>
      </c>
      <c r="R169" s="194">
        <f t="shared" si="22"/>
        <v>0</v>
      </c>
      <c r="S169" s="194">
        <v>0</v>
      </c>
      <c r="T169" s="195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6" t="s">
        <v>289</v>
      </c>
      <c r="AT169" s="196" t="s">
        <v>147</v>
      </c>
      <c r="AU169" s="196" t="s">
        <v>87</v>
      </c>
      <c r="AY169" s="17" t="s">
        <v>145</v>
      </c>
      <c r="BE169" s="197">
        <f t="shared" si="24"/>
        <v>0</v>
      </c>
      <c r="BF169" s="197">
        <f t="shared" si="25"/>
        <v>0</v>
      </c>
      <c r="BG169" s="197">
        <f t="shared" si="26"/>
        <v>0</v>
      </c>
      <c r="BH169" s="197">
        <f t="shared" si="27"/>
        <v>0</v>
      </c>
      <c r="BI169" s="197">
        <f t="shared" si="28"/>
        <v>0</v>
      </c>
      <c r="BJ169" s="17" t="s">
        <v>87</v>
      </c>
      <c r="BK169" s="197">
        <f t="shared" si="29"/>
        <v>0</v>
      </c>
      <c r="BL169" s="17" t="s">
        <v>289</v>
      </c>
      <c r="BM169" s="196" t="s">
        <v>610</v>
      </c>
    </row>
    <row r="170" spans="1:65" s="2" customFormat="1" ht="16.5" customHeight="1">
      <c r="A170" s="33"/>
      <c r="B170" s="34"/>
      <c r="C170" s="185" t="s">
        <v>432</v>
      </c>
      <c r="D170" s="185" t="s">
        <v>147</v>
      </c>
      <c r="E170" s="186" t="s">
        <v>1134</v>
      </c>
      <c r="F170" s="187" t="s">
        <v>1135</v>
      </c>
      <c r="G170" s="188" t="s">
        <v>1090</v>
      </c>
      <c r="H170" s="189">
        <v>1</v>
      </c>
      <c r="I170" s="190"/>
      <c r="J170" s="191">
        <f t="shared" si="20"/>
        <v>0</v>
      </c>
      <c r="K170" s="187" t="s">
        <v>1</v>
      </c>
      <c r="L170" s="38"/>
      <c r="M170" s="192" t="s">
        <v>1</v>
      </c>
      <c r="N170" s="193" t="s">
        <v>44</v>
      </c>
      <c r="O170" s="70"/>
      <c r="P170" s="194">
        <f t="shared" si="21"/>
        <v>0</v>
      </c>
      <c r="Q170" s="194">
        <v>0</v>
      </c>
      <c r="R170" s="194">
        <f t="shared" si="22"/>
        <v>0</v>
      </c>
      <c r="S170" s="194">
        <v>0</v>
      </c>
      <c r="T170" s="195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96" t="s">
        <v>289</v>
      </c>
      <c r="AT170" s="196" t="s">
        <v>147</v>
      </c>
      <c r="AU170" s="196" t="s">
        <v>87</v>
      </c>
      <c r="AY170" s="17" t="s">
        <v>145</v>
      </c>
      <c r="BE170" s="197">
        <f t="shared" si="24"/>
        <v>0</v>
      </c>
      <c r="BF170" s="197">
        <f t="shared" si="25"/>
        <v>0</v>
      </c>
      <c r="BG170" s="197">
        <f t="shared" si="26"/>
        <v>0</v>
      </c>
      <c r="BH170" s="197">
        <f t="shared" si="27"/>
        <v>0</v>
      </c>
      <c r="BI170" s="197">
        <f t="shared" si="28"/>
        <v>0</v>
      </c>
      <c r="BJ170" s="17" t="s">
        <v>87</v>
      </c>
      <c r="BK170" s="197">
        <f t="shared" si="29"/>
        <v>0</v>
      </c>
      <c r="BL170" s="17" t="s">
        <v>289</v>
      </c>
      <c r="BM170" s="196" t="s">
        <v>624</v>
      </c>
    </row>
    <row r="171" spans="1:65" s="2" customFormat="1" ht="21.75" customHeight="1">
      <c r="A171" s="33"/>
      <c r="B171" s="34"/>
      <c r="C171" s="185" t="s">
        <v>436</v>
      </c>
      <c r="D171" s="185" t="s">
        <v>147</v>
      </c>
      <c r="E171" s="186" t="s">
        <v>1136</v>
      </c>
      <c r="F171" s="187" t="s">
        <v>1137</v>
      </c>
      <c r="G171" s="188" t="s">
        <v>1093</v>
      </c>
      <c r="H171" s="189">
        <v>1</v>
      </c>
      <c r="I171" s="190"/>
      <c r="J171" s="191">
        <f t="shared" si="20"/>
        <v>0</v>
      </c>
      <c r="K171" s="187" t="s">
        <v>1</v>
      </c>
      <c r="L171" s="38"/>
      <c r="M171" s="192" t="s">
        <v>1</v>
      </c>
      <c r="N171" s="193" t="s">
        <v>44</v>
      </c>
      <c r="O171" s="70"/>
      <c r="P171" s="194">
        <f t="shared" si="21"/>
        <v>0</v>
      </c>
      <c r="Q171" s="194">
        <v>0</v>
      </c>
      <c r="R171" s="194">
        <f t="shared" si="22"/>
        <v>0</v>
      </c>
      <c r="S171" s="194">
        <v>0</v>
      </c>
      <c r="T171" s="195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96" t="s">
        <v>289</v>
      </c>
      <c r="AT171" s="196" t="s">
        <v>147</v>
      </c>
      <c r="AU171" s="196" t="s">
        <v>87</v>
      </c>
      <c r="AY171" s="17" t="s">
        <v>145</v>
      </c>
      <c r="BE171" s="197">
        <f t="shared" si="24"/>
        <v>0</v>
      </c>
      <c r="BF171" s="197">
        <f t="shared" si="25"/>
        <v>0</v>
      </c>
      <c r="BG171" s="197">
        <f t="shared" si="26"/>
        <v>0</v>
      </c>
      <c r="BH171" s="197">
        <f t="shared" si="27"/>
        <v>0</v>
      </c>
      <c r="BI171" s="197">
        <f t="shared" si="28"/>
        <v>0</v>
      </c>
      <c r="BJ171" s="17" t="s">
        <v>87</v>
      </c>
      <c r="BK171" s="197">
        <f t="shared" si="29"/>
        <v>0</v>
      </c>
      <c r="BL171" s="17" t="s">
        <v>289</v>
      </c>
      <c r="BM171" s="196" t="s">
        <v>634</v>
      </c>
    </row>
    <row r="172" spans="1:65" s="2" customFormat="1" ht="21.75" customHeight="1">
      <c r="A172" s="33"/>
      <c r="B172" s="34"/>
      <c r="C172" s="185" t="s">
        <v>440</v>
      </c>
      <c r="D172" s="185" t="s">
        <v>147</v>
      </c>
      <c r="E172" s="186" t="s">
        <v>1138</v>
      </c>
      <c r="F172" s="187" t="s">
        <v>1139</v>
      </c>
      <c r="G172" s="188" t="s">
        <v>1090</v>
      </c>
      <c r="H172" s="189">
        <v>1</v>
      </c>
      <c r="I172" s="190"/>
      <c r="J172" s="191">
        <f t="shared" si="20"/>
        <v>0</v>
      </c>
      <c r="K172" s="187" t="s">
        <v>1</v>
      </c>
      <c r="L172" s="38"/>
      <c r="M172" s="192" t="s">
        <v>1</v>
      </c>
      <c r="N172" s="193" t="s">
        <v>44</v>
      </c>
      <c r="O172" s="70"/>
      <c r="P172" s="194">
        <f t="shared" si="21"/>
        <v>0</v>
      </c>
      <c r="Q172" s="194">
        <v>0</v>
      </c>
      <c r="R172" s="194">
        <f t="shared" si="22"/>
        <v>0</v>
      </c>
      <c r="S172" s="194">
        <v>0</v>
      </c>
      <c r="T172" s="195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6" t="s">
        <v>289</v>
      </c>
      <c r="AT172" s="196" t="s">
        <v>147</v>
      </c>
      <c r="AU172" s="196" t="s">
        <v>87</v>
      </c>
      <c r="AY172" s="17" t="s">
        <v>145</v>
      </c>
      <c r="BE172" s="197">
        <f t="shared" si="24"/>
        <v>0</v>
      </c>
      <c r="BF172" s="197">
        <f t="shared" si="25"/>
        <v>0</v>
      </c>
      <c r="BG172" s="197">
        <f t="shared" si="26"/>
        <v>0</v>
      </c>
      <c r="BH172" s="197">
        <f t="shared" si="27"/>
        <v>0</v>
      </c>
      <c r="BI172" s="197">
        <f t="shared" si="28"/>
        <v>0</v>
      </c>
      <c r="BJ172" s="17" t="s">
        <v>87</v>
      </c>
      <c r="BK172" s="197">
        <f t="shared" si="29"/>
        <v>0</v>
      </c>
      <c r="BL172" s="17" t="s">
        <v>289</v>
      </c>
      <c r="BM172" s="196" t="s">
        <v>646</v>
      </c>
    </row>
    <row r="173" spans="1:65" s="2" customFormat="1" ht="24.2" customHeight="1">
      <c r="A173" s="33"/>
      <c r="B173" s="34"/>
      <c r="C173" s="185" t="s">
        <v>456</v>
      </c>
      <c r="D173" s="185" t="s">
        <v>147</v>
      </c>
      <c r="E173" s="186" t="s">
        <v>1140</v>
      </c>
      <c r="F173" s="187" t="s">
        <v>1141</v>
      </c>
      <c r="G173" s="188" t="s">
        <v>1090</v>
      </c>
      <c r="H173" s="189">
        <v>1</v>
      </c>
      <c r="I173" s="190"/>
      <c r="J173" s="191">
        <f t="shared" si="20"/>
        <v>0</v>
      </c>
      <c r="K173" s="187" t="s">
        <v>1</v>
      </c>
      <c r="L173" s="38"/>
      <c r="M173" s="192" t="s">
        <v>1</v>
      </c>
      <c r="N173" s="193" t="s">
        <v>44</v>
      </c>
      <c r="O173" s="70"/>
      <c r="P173" s="194">
        <f t="shared" si="21"/>
        <v>0</v>
      </c>
      <c r="Q173" s="194">
        <v>0</v>
      </c>
      <c r="R173" s="194">
        <f t="shared" si="22"/>
        <v>0</v>
      </c>
      <c r="S173" s="194">
        <v>0</v>
      </c>
      <c r="T173" s="195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96" t="s">
        <v>289</v>
      </c>
      <c r="AT173" s="196" t="s">
        <v>147</v>
      </c>
      <c r="AU173" s="196" t="s">
        <v>87</v>
      </c>
      <c r="AY173" s="17" t="s">
        <v>145</v>
      </c>
      <c r="BE173" s="197">
        <f t="shared" si="24"/>
        <v>0</v>
      </c>
      <c r="BF173" s="197">
        <f t="shared" si="25"/>
        <v>0</v>
      </c>
      <c r="BG173" s="197">
        <f t="shared" si="26"/>
        <v>0</v>
      </c>
      <c r="BH173" s="197">
        <f t="shared" si="27"/>
        <v>0</v>
      </c>
      <c r="BI173" s="197">
        <f t="shared" si="28"/>
        <v>0</v>
      </c>
      <c r="BJ173" s="17" t="s">
        <v>87</v>
      </c>
      <c r="BK173" s="197">
        <f t="shared" si="29"/>
        <v>0</v>
      </c>
      <c r="BL173" s="17" t="s">
        <v>289</v>
      </c>
      <c r="BM173" s="196" t="s">
        <v>654</v>
      </c>
    </row>
    <row r="174" spans="1:65" s="2" customFormat="1" ht="24.2" customHeight="1">
      <c r="A174" s="33"/>
      <c r="B174" s="34"/>
      <c r="C174" s="185" t="s">
        <v>460</v>
      </c>
      <c r="D174" s="185" t="s">
        <v>147</v>
      </c>
      <c r="E174" s="186" t="s">
        <v>1142</v>
      </c>
      <c r="F174" s="187" t="s">
        <v>1143</v>
      </c>
      <c r="G174" s="188" t="s">
        <v>1090</v>
      </c>
      <c r="H174" s="189">
        <v>1</v>
      </c>
      <c r="I174" s="190"/>
      <c r="J174" s="191">
        <f t="shared" si="20"/>
        <v>0</v>
      </c>
      <c r="K174" s="187" t="s">
        <v>1</v>
      </c>
      <c r="L174" s="38"/>
      <c r="M174" s="192" t="s">
        <v>1</v>
      </c>
      <c r="N174" s="193" t="s">
        <v>44</v>
      </c>
      <c r="O174" s="70"/>
      <c r="P174" s="194">
        <f t="shared" si="21"/>
        <v>0</v>
      </c>
      <c r="Q174" s="194">
        <v>0</v>
      </c>
      <c r="R174" s="194">
        <f t="shared" si="22"/>
        <v>0</v>
      </c>
      <c r="S174" s="194">
        <v>0</v>
      </c>
      <c r="T174" s="195">
        <f t="shared" si="2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96" t="s">
        <v>289</v>
      </c>
      <c r="AT174" s="196" t="s">
        <v>147</v>
      </c>
      <c r="AU174" s="196" t="s">
        <v>87</v>
      </c>
      <c r="AY174" s="17" t="s">
        <v>145</v>
      </c>
      <c r="BE174" s="197">
        <f t="shared" si="24"/>
        <v>0</v>
      </c>
      <c r="BF174" s="197">
        <f t="shared" si="25"/>
        <v>0</v>
      </c>
      <c r="BG174" s="197">
        <f t="shared" si="26"/>
        <v>0</v>
      </c>
      <c r="BH174" s="197">
        <f t="shared" si="27"/>
        <v>0</v>
      </c>
      <c r="BI174" s="197">
        <f t="shared" si="28"/>
        <v>0</v>
      </c>
      <c r="BJ174" s="17" t="s">
        <v>87</v>
      </c>
      <c r="BK174" s="197">
        <f t="shared" si="29"/>
        <v>0</v>
      </c>
      <c r="BL174" s="17" t="s">
        <v>289</v>
      </c>
      <c r="BM174" s="196" t="s">
        <v>665</v>
      </c>
    </row>
    <row r="175" spans="1:65" s="2" customFormat="1" ht="24.2" customHeight="1">
      <c r="A175" s="33"/>
      <c r="B175" s="34"/>
      <c r="C175" s="185" t="s">
        <v>464</v>
      </c>
      <c r="D175" s="185" t="s">
        <v>147</v>
      </c>
      <c r="E175" s="186" t="s">
        <v>1144</v>
      </c>
      <c r="F175" s="187" t="s">
        <v>1145</v>
      </c>
      <c r="G175" s="188" t="s">
        <v>1090</v>
      </c>
      <c r="H175" s="189">
        <v>1</v>
      </c>
      <c r="I175" s="190"/>
      <c r="J175" s="191">
        <f t="shared" si="20"/>
        <v>0</v>
      </c>
      <c r="K175" s="187" t="s">
        <v>1</v>
      </c>
      <c r="L175" s="38"/>
      <c r="M175" s="192" t="s">
        <v>1</v>
      </c>
      <c r="N175" s="193" t="s">
        <v>44</v>
      </c>
      <c r="O175" s="70"/>
      <c r="P175" s="194">
        <f t="shared" si="21"/>
        <v>0</v>
      </c>
      <c r="Q175" s="194">
        <v>0</v>
      </c>
      <c r="R175" s="194">
        <f t="shared" si="22"/>
        <v>0</v>
      </c>
      <c r="S175" s="194">
        <v>0</v>
      </c>
      <c r="T175" s="195">
        <f t="shared" si="2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96" t="s">
        <v>289</v>
      </c>
      <c r="AT175" s="196" t="s">
        <v>147</v>
      </c>
      <c r="AU175" s="196" t="s">
        <v>87</v>
      </c>
      <c r="AY175" s="17" t="s">
        <v>145</v>
      </c>
      <c r="BE175" s="197">
        <f t="shared" si="24"/>
        <v>0</v>
      </c>
      <c r="BF175" s="197">
        <f t="shared" si="25"/>
        <v>0</v>
      </c>
      <c r="BG175" s="197">
        <f t="shared" si="26"/>
        <v>0</v>
      </c>
      <c r="BH175" s="197">
        <f t="shared" si="27"/>
        <v>0</v>
      </c>
      <c r="BI175" s="197">
        <f t="shared" si="28"/>
        <v>0</v>
      </c>
      <c r="BJ175" s="17" t="s">
        <v>87</v>
      </c>
      <c r="BK175" s="197">
        <f t="shared" si="29"/>
        <v>0</v>
      </c>
      <c r="BL175" s="17" t="s">
        <v>289</v>
      </c>
      <c r="BM175" s="196" t="s">
        <v>678</v>
      </c>
    </row>
    <row r="176" spans="1:65" s="2" customFormat="1" ht="16.5" customHeight="1">
      <c r="A176" s="33"/>
      <c r="B176" s="34"/>
      <c r="C176" s="185" t="s">
        <v>469</v>
      </c>
      <c r="D176" s="185" t="s">
        <v>147</v>
      </c>
      <c r="E176" s="186" t="s">
        <v>1146</v>
      </c>
      <c r="F176" s="187" t="s">
        <v>1147</v>
      </c>
      <c r="G176" s="188" t="s">
        <v>1090</v>
      </c>
      <c r="H176" s="189">
        <v>1</v>
      </c>
      <c r="I176" s="190"/>
      <c r="J176" s="191">
        <f t="shared" si="20"/>
        <v>0</v>
      </c>
      <c r="K176" s="187" t="s">
        <v>1</v>
      </c>
      <c r="L176" s="38"/>
      <c r="M176" s="192" t="s">
        <v>1</v>
      </c>
      <c r="N176" s="193" t="s">
        <v>44</v>
      </c>
      <c r="O176" s="70"/>
      <c r="P176" s="194">
        <f t="shared" si="21"/>
        <v>0</v>
      </c>
      <c r="Q176" s="194">
        <v>0</v>
      </c>
      <c r="R176" s="194">
        <f t="shared" si="22"/>
        <v>0</v>
      </c>
      <c r="S176" s="194">
        <v>0</v>
      </c>
      <c r="T176" s="195">
        <f t="shared" si="2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96" t="s">
        <v>289</v>
      </c>
      <c r="AT176" s="196" t="s">
        <v>147</v>
      </c>
      <c r="AU176" s="196" t="s">
        <v>87</v>
      </c>
      <c r="AY176" s="17" t="s">
        <v>145</v>
      </c>
      <c r="BE176" s="197">
        <f t="shared" si="24"/>
        <v>0</v>
      </c>
      <c r="BF176" s="197">
        <f t="shared" si="25"/>
        <v>0</v>
      </c>
      <c r="BG176" s="197">
        <f t="shared" si="26"/>
        <v>0</v>
      </c>
      <c r="BH176" s="197">
        <f t="shared" si="27"/>
        <v>0</v>
      </c>
      <c r="BI176" s="197">
        <f t="shared" si="28"/>
        <v>0</v>
      </c>
      <c r="BJ176" s="17" t="s">
        <v>87</v>
      </c>
      <c r="BK176" s="197">
        <f t="shared" si="29"/>
        <v>0</v>
      </c>
      <c r="BL176" s="17" t="s">
        <v>289</v>
      </c>
      <c r="BM176" s="196" t="s">
        <v>688</v>
      </c>
    </row>
    <row r="177" spans="1:65" s="2" customFormat="1" ht="24.2" customHeight="1">
      <c r="A177" s="33"/>
      <c r="B177" s="34"/>
      <c r="C177" s="185" t="s">
        <v>482</v>
      </c>
      <c r="D177" s="185" t="s">
        <v>147</v>
      </c>
      <c r="E177" s="186" t="s">
        <v>1148</v>
      </c>
      <c r="F177" s="187" t="s">
        <v>1149</v>
      </c>
      <c r="G177" s="188" t="s">
        <v>1090</v>
      </c>
      <c r="H177" s="189">
        <v>2</v>
      </c>
      <c r="I177" s="190"/>
      <c r="J177" s="191">
        <f t="shared" si="20"/>
        <v>0</v>
      </c>
      <c r="K177" s="187" t="s">
        <v>1</v>
      </c>
      <c r="L177" s="38"/>
      <c r="M177" s="192" t="s">
        <v>1</v>
      </c>
      <c r="N177" s="193" t="s">
        <v>44</v>
      </c>
      <c r="O177" s="70"/>
      <c r="P177" s="194">
        <f t="shared" si="21"/>
        <v>0</v>
      </c>
      <c r="Q177" s="194">
        <v>0</v>
      </c>
      <c r="R177" s="194">
        <f t="shared" si="22"/>
        <v>0</v>
      </c>
      <c r="S177" s="194">
        <v>0</v>
      </c>
      <c r="T177" s="195">
        <f t="shared" si="2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96" t="s">
        <v>289</v>
      </c>
      <c r="AT177" s="196" t="s">
        <v>147</v>
      </c>
      <c r="AU177" s="196" t="s">
        <v>87</v>
      </c>
      <c r="AY177" s="17" t="s">
        <v>145</v>
      </c>
      <c r="BE177" s="197">
        <f t="shared" si="24"/>
        <v>0</v>
      </c>
      <c r="BF177" s="197">
        <f t="shared" si="25"/>
        <v>0</v>
      </c>
      <c r="BG177" s="197">
        <f t="shared" si="26"/>
        <v>0</v>
      </c>
      <c r="BH177" s="197">
        <f t="shared" si="27"/>
        <v>0</v>
      </c>
      <c r="BI177" s="197">
        <f t="shared" si="28"/>
        <v>0</v>
      </c>
      <c r="BJ177" s="17" t="s">
        <v>87</v>
      </c>
      <c r="BK177" s="197">
        <f t="shared" si="29"/>
        <v>0</v>
      </c>
      <c r="BL177" s="17" t="s">
        <v>289</v>
      </c>
      <c r="BM177" s="196" t="s">
        <v>698</v>
      </c>
    </row>
    <row r="178" spans="1:65" s="2" customFormat="1" ht="24.2" customHeight="1">
      <c r="A178" s="33"/>
      <c r="B178" s="34"/>
      <c r="C178" s="185" t="s">
        <v>487</v>
      </c>
      <c r="D178" s="185" t="s">
        <v>147</v>
      </c>
      <c r="E178" s="186" t="s">
        <v>1150</v>
      </c>
      <c r="F178" s="187" t="s">
        <v>1151</v>
      </c>
      <c r="G178" s="188" t="s">
        <v>1090</v>
      </c>
      <c r="H178" s="189">
        <v>1</v>
      </c>
      <c r="I178" s="190"/>
      <c r="J178" s="191">
        <f t="shared" si="20"/>
        <v>0</v>
      </c>
      <c r="K178" s="187" t="s">
        <v>1</v>
      </c>
      <c r="L178" s="38"/>
      <c r="M178" s="192" t="s">
        <v>1</v>
      </c>
      <c r="N178" s="193" t="s">
        <v>44</v>
      </c>
      <c r="O178" s="70"/>
      <c r="P178" s="194">
        <f t="shared" si="21"/>
        <v>0</v>
      </c>
      <c r="Q178" s="194">
        <v>0</v>
      </c>
      <c r="R178" s="194">
        <f t="shared" si="22"/>
        <v>0</v>
      </c>
      <c r="S178" s="194">
        <v>0</v>
      </c>
      <c r="T178" s="195">
        <f t="shared" si="2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96" t="s">
        <v>289</v>
      </c>
      <c r="AT178" s="196" t="s">
        <v>147</v>
      </c>
      <c r="AU178" s="196" t="s">
        <v>87</v>
      </c>
      <c r="AY178" s="17" t="s">
        <v>145</v>
      </c>
      <c r="BE178" s="197">
        <f t="shared" si="24"/>
        <v>0</v>
      </c>
      <c r="BF178" s="197">
        <f t="shared" si="25"/>
        <v>0</v>
      </c>
      <c r="BG178" s="197">
        <f t="shared" si="26"/>
        <v>0</v>
      </c>
      <c r="BH178" s="197">
        <f t="shared" si="27"/>
        <v>0</v>
      </c>
      <c r="BI178" s="197">
        <f t="shared" si="28"/>
        <v>0</v>
      </c>
      <c r="BJ178" s="17" t="s">
        <v>87</v>
      </c>
      <c r="BK178" s="197">
        <f t="shared" si="29"/>
        <v>0</v>
      </c>
      <c r="BL178" s="17" t="s">
        <v>289</v>
      </c>
      <c r="BM178" s="196" t="s">
        <v>710</v>
      </c>
    </row>
    <row r="179" spans="1:65" s="2" customFormat="1" ht="24.2" customHeight="1">
      <c r="A179" s="33"/>
      <c r="B179" s="34"/>
      <c r="C179" s="185" t="s">
        <v>493</v>
      </c>
      <c r="D179" s="185" t="s">
        <v>147</v>
      </c>
      <c r="E179" s="186" t="s">
        <v>1152</v>
      </c>
      <c r="F179" s="187" t="s">
        <v>1153</v>
      </c>
      <c r="G179" s="188" t="s">
        <v>1090</v>
      </c>
      <c r="H179" s="189">
        <v>4</v>
      </c>
      <c r="I179" s="190"/>
      <c r="J179" s="191">
        <f t="shared" si="20"/>
        <v>0</v>
      </c>
      <c r="K179" s="187" t="s">
        <v>1</v>
      </c>
      <c r="L179" s="38"/>
      <c r="M179" s="192" t="s">
        <v>1</v>
      </c>
      <c r="N179" s="193" t="s">
        <v>44</v>
      </c>
      <c r="O179" s="70"/>
      <c r="P179" s="194">
        <f t="shared" si="21"/>
        <v>0</v>
      </c>
      <c r="Q179" s="194">
        <v>0</v>
      </c>
      <c r="R179" s="194">
        <f t="shared" si="22"/>
        <v>0</v>
      </c>
      <c r="S179" s="194">
        <v>0</v>
      </c>
      <c r="T179" s="195">
        <f t="shared" si="2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6" t="s">
        <v>289</v>
      </c>
      <c r="AT179" s="196" t="s">
        <v>147</v>
      </c>
      <c r="AU179" s="196" t="s">
        <v>87</v>
      </c>
      <c r="AY179" s="17" t="s">
        <v>145</v>
      </c>
      <c r="BE179" s="197">
        <f t="shared" si="24"/>
        <v>0</v>
      </c>
      <c r="BF179" s="197">
        <f t="shared" si="25"/>
        <v>0</v>
      </c>
      <c r="BG179" s="197">
        <f t="shared" si="26"/>
        <v>0</v>
      </c>
      <c r="BH179" s="197">
        <f t="shared" si="27"/>
        <v>0</v>
      </c>
      <c r="BI179" s="197">
        <f t="shared" si="28"/>
        <v>0</v>
      </c>
      <c r="BJ179" s="17" t="s">
        <v>87</v>
      </c>
      <c r="BK179" s="197">
        <f t="shared" si="29"/>
        <v>0</v>
      </c>
      <c r="BL179" s="17" t="s">
        <v>289</v>
      </c>
      <c r="BM179" s="196" t="s">
        <v>721</v>
      </c>
    </row>
    <row r="180" spans="1:65" s="2" customFormat="1" ht="24.2" customHeight="1">
      <c r="A180" s="33"/>
      <c r="B180" s="34"/>
      <c r="C180" s="185" t="s">
        <v>498</v>
      </c>
      <c r="D180" s="185" t="s">
        <v>147</v>
      </c>
      <c r="E180" s="186" t="s">
        <v>1154</v>
      </c>
      <c r="F180" s="187" t="s">
        <v>1155</v>
      </c>
      <c r="G180" s="188" t="s">
        <v>1090</v>
      </c>
      <c r="H180" s="189">
        <v>2</v>
      </c>
      <c r="I180" s="190"/>
      <c r="J180" s="191">
        <f t="shared" si="20"/>
        <v>0</v>
      </c>
      <c r="K180" s="187" t="s">
        <v>1</v>
      </c>
      <c r="L180" s="38"/>
      <c r="M180" s="192" t="s">
        <v>1</v>
      </c>
      <c r="N180" s="193" t="s">
        <v>44</v>
      </c>
      <c r="O180" s="70"/>
      <c r="P180" s="194">
        <f t="shared" si="21"/>
        <v>0</v>
      </c>
      <c r="Q180" s="194">
        <v>0</v>
      </c>
      <c r="R180" s="194">
        <f t="shared" si="22"/>
        <v>0</v>
      </c>
      <c r="S180" s="194">
        <v>0</v>
      </c>
      <c r="T180" s="195">
        <f t="shared" si="2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6" t="s">
        <v>289</v>
      </c>
      <c r="AT180" s="196" t="s">
        <v>147</v>
      </c>
      <c r="AU180" s="196" t="s">
        <v>87</v>
      </c>
      <c r="AY180" s="17" t="s">
        <v>145</v>
      </c>
      <c r="BE180" s="197">
        <f t="shared" si="24"/>
        <v>0</v>
      </c>
      <c r="BF180" s="197">
        <f t="shared" si="25"/>
        <v>0</v>
      </c>
      <c r="BG180" s="197">
        <f t="shared" si="26"/>
        <v>0</v>
      </c>
      <c r="BH180" s="197">
        <f t="shared" si="27"/>
        <v>0</v>
      </c>
      <c r="BI180" s="197">
        <f t="shared" si="28"/>
        <v>0</v>
      </c>
      <c r="BJ180" s="17" t="s">
        <v>87</v>
      </c>
      <c r="BK180" s="197">
        <f t="shared" si="29"/>
        <v>0</v>
      </c>
      <c r="BL180" s="17" t="s">
        <v>289</v>
      </c>
      <c r="BM180" s="196" t="s">
        <v>731</v>
      </c>
    </row>
    <row r="181" spans="1:65" s="2" customFormat="1" ht="16.5" customHeight="1">
      <c r="A181" s="33"/>
      <c r="B181" s="34"/>
      <c r="C181" s="185" t="s">
        <v>502</v>
      </c>
      <c r="D181" s="185" t="s">
        <v>147</v>
      </c>
      <c r="E181" s="186" t="s">
        <v>1156</v>
      </c>
      <c r="F181" s="187" t="s">
        <v>1157</v>
      </c>
      <c r="G181" s="188" t="s">
        <v>1090</v>
      </c>
      <c r="H181" s="189">
        <v>2</v>
      </c>
      <c r="I181" s="190"/>
      <c r="J181" s="191">
        <f t="shared" si="20"/>
        <v>0</v>
      </c>
      <c r="K181" s="187" t="s">
        <v>1</v>
      </c>
      <c r="L181" s="38"/>
      <c r="M181" s="192" t="s">
        <v>1</v>
      </c>
      <c r="N181" s="193" t="s">
        <v>44</v>
      </c>
      <c r="O181" s="70"/>
      <c r="P181" s="194">
        <f t="shared" si="21"/>
        <v>0</v>
      </c>
      <c r="Q181" s="194">
        <v>0</v>
      </c>
      <c r="R181" s="194">
        <f t="shared" si="22"/>
        <v>0</v>
      </c>
      <c r="S181" s="194">
        <v>0</v>
      </c>
      <c r="T181" s="195">
        <f t="shared" si="2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96" t="s">
        <v>289</v>
      </c>
      <c r="AT181" s="196" t="s">
        <v>147</v>
      </c>
      <c r="AU181" s="196" t="s">
        <v>87</v>
      </c>
      <c r="AY181" s="17" t="s">
        <v>145</v>
      </c>
      <c r="BE181" s="197">
        <f t="shared" si="24"/>
        <v>0</v>
      </c>
      <c r="BF181" s="197">
        <f t="shared" si="25"/>
        <v>0</v>
      </c>
      <c r="BG181" s="197">
        <f t="shared" si="26"/>
        <v>0</v>
      </c>
      <c r="BH181" s="197">
        <f t="shared" si="27"/>
        <v>0</v>
      </c>
      <c r="BI181" s="197">
        <f t="shared" si="28"/>
        <v>0</v>
      </c>
      <c r="BJ181" s="17" t="s">
        <v>87</v>
      </c>
      <c r="BK181" s="197">
        <f t="shared" si="29"/>
        <v>0</v>
      </c>
      <c r="BL181" s="17" t="s">
        <v>289</v>
      </c>
      <c r="BM181" s="196" t="s">
        <v>746</v>
      </c>
    </row>
    <row r="182" spans="1:65" s="2" customFormat="1" ht="16.5" customHeight="1">
      <c r="A182" s="33"/>
      <c r="B182" s="34"/>
      <c r="C182" s="185" t="s">
        <v>507</v>
      </c>
      <c r="D182" s="185" t="s">
        <v>147</v>
      </c>
      <c r="E182" s="186" t="s">
        <v>1158</v>
      </c>
      <c r="F182" s="187" t="s">
        <v>1159</v>
      </c>
      <c r="G182" s="188" t="s">
        <v>1090</v>
      </c>
      <c r="H182" s="189">
        <v>1</v>
      </c>
      <c r="I182" s="190"/>
      <c r="J182" s="191">
        <f t="shared" si="20"/>
        <v>0</v>
      </c>
      <c r="K182" s="187" t="s">
        <v>1</v>
      </c>
      <c r="L182" s="38"/>
      <c r="M182" s="192" t="s">
        <v>1</v>
      </c>
      <c r="N182" s="193" t="s">
        <v>44</v>
      </c>
      <c r="O182" s="70"/>
      <c r="P182" s="194">
        <f t="shared" si="21"/>
        <v>0</v>
      </c>
      <c r="Q182" s="194">
        <v>0</v>
      </c>
      <c r="R182" s="194">
        <f t="shared" si="22"/>
        <v>0</v>
      </c>
      <c r="S182" s="194">
        <v>0</v>
      </c>
      <c r="T182" s="195">
        <f t="shared" si="2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6" t="s">
        <v>289</v>
      </c>
      <c r="AT182" s="196" t="s">
        <v>147</v>
      </c>
      <c r="AU182" s="196" t="s">
        <v>87</v>
      </c>
      <c r="AY182" s="17" t="s">
        <v>145</v>
      </c>
      <c r="BE182" s="197">
        <f t="shared" si="24"/>
        <v>0</v>
      </c>
      <c r="BF182" s="197">
        <f t="shared" si="25"/>
        <v>0</v>
      </c>
      <c r="BG182" s="197">
        <f t="shared" si="26"/>
        <v>0</v>
      </c>
      <c r="BH182" s="197">
        <f t="shared" si="27"/>
        <v>0</v>
      </c>
      <c r="BI182" s="197">
        <f t="shared" si="28"/>
        <v>0</v>
      </c>
      <c r="BJ182" s="17" t="s">
        <v>87</v>
      </c>
      <c r="BK182" s="197">
        <f t="shared" si="29"/>
        <v>0</v>
      </c>
      <c r="BL182" s="17" t="s">
        <v>289</v>
      </c>
      <c r="BM182" s="196" t="s">
        <v>757</v>
      </c>
    </row>
    <row r="183" spans="1:65" s="2" customFormat="1" ht="16.5" customHeight="1">
      <c r="A183" s="33"/>
      <c r="B183" s="34"/>
      <c r="C183" s="185" t="s">
        <v>511</v>
      </c>
      <c r="D183" s="185" t="s">
        <v>147</v>
      </c>
      <c r="E183" s="186" t="s">
        <v>1160</v>
      </c>
      <c r="F183" s="187" t="s">
        <v>1161</v>
      </c>
      <c r="G183" s="188" t="s">
        <v>1090</v>
      </c>
      <c r="H183" s="189">
        <v>1</v>
      </c>
      <c r="I183" s="190"/>
      <c r="J183" s="191">
        <f t="shared" si="20"/>
        <v>0</v>
      </c>
      <c r="K183" s="187" t="s">
        <v>1</v>
      </c>
      <c r="L183" s="38"/>
      <c r="M183" s="192" t="s">
        <v>1</v>
      </c>
      <c r="N183" s="193" t="s">
        <v>44</v>
      </c>
      <c r="O183" s="70"/>
      <c r="P183" s="194">
        <f t="shared" si="21"/>
        <v>0</v>
      </c>
      <c r="Q183" s="194">
        <v>0</v>
      </c>
      <c r="R183" s="194">
        <f t="shared" si="22"/>
        <v>0</v>
      </c>
      <c r="S183" s="194">
        <v>0</v>
      </c>
      <c r="T183" s="195">
        <f t="shared" si="2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96" t="s">
        <v>289</v>
      </c>
      <c r="AT183" s="196" t="s">
        <v>147</v>
      </c>
      <c r="AU183" s="196" t="s">
        <v>87</v>
      </c>
      <c r="AY183" s="17" t="s">
        <v>145</v>
      </c>
      <c r="BE183" s="197">
        <f t="shared" si="24"/>
        <v>0</v>
      </c>
      <c r="BF183" s="197">
        <f t="shared" si="25"/>
        <v>0</v>
      </c>
      <c r="BG183" s="197">
        <f t="shared" si="26"/>
        <v>0</v>
      </c>
      <c r="BH183" s="197">
        <f t="shared" si="27"/>
        <v>0</v>
      </c>
      <c r="BI183" s="197">
        <f t="shared" si="28"/>
        <v>0</v>
      </c>
      <c r="BJ183" s="17" t="s">
        <v>87</v>
      </c>
      <c r="BK183" s="197">
        <f t="shared" si="29"/>
        <v>0</v>
      </c>
      <c r="BL183" s="17" t="s">
        <v>289</v>
      </c>
      <c r="BM183" s="196" t="s">
        <v>769</v>
      </c>
    </row>
    <row r="184" spans="1:65" s="2" customFormat="1" ht="24.2" customHeight="1">
      <c r="A184" s="33"/>
      <c r="B184" s="34"/>
      <c r="C184" s="185" t="s">
        <v>516</v>
      </c>
      <c r="D184" s="185" t="s">
        <v>147</v>
      </c>
      <c r="E184" s="186" t="s">
        <v>1162</v>
      </c>
      <c r="F184" s="187" t="s">
        <v>1163</v>
      </c>
      <c r="G184" s="188" t="s">
        <v>329</v>
      </c>
      <c r="H184" s="189">
        <v>60</v>
      </c>
      <c r="I184" s="190"/>
      <c r="J184" s="191">
        <f t="shared" si="20"/>
        <v>0</v>
      </c>
      <c r="K184" s="187" t="s">
        <v>1</v>
      </c>
      <c r="L184" s="38"/>
      <c r="M184" s="192" t="s">
        <v>1</v>
      </c>
      <c r="N184" s="193" t="s">
        <v>44</v>
      </c>
      <c r="O184" s="70"/>
      <c r="P184" s="194">
        <f t="shared" si="21"/>
        <v>0</v>
      </c>
      <c r="Q184" s="194">
        <v>0</v>
      </c>
      <c r="R184" s="194">
        <f t="shared" si="22"/>
        <v>0</v>
      </c>
      <c r="S184" s="194">
        <v>0</v>
      </c>
      <c r="T184" s="195">
        <f t="shared" si="2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96" t="s">
        <v>289</v>
      </c>
      <c r="AT184" s="196" t="s">
        <v>147</v>
      </c>
      <c r="AU184" s="196" t="s">
        <v>87</v>
      </c>
      <c r="AY184" s="17" t="s">
        <v>145</v>
      </c>
      <c r="BE184" s="197">
        <f t="shared" si="24"/>
        <v>0</v>
      </c>
      <c r="BF184" s="197">
        <f t="shared" si="25"/>
        <v>0</v>
      </c>
      <c r="BG184" s="197">
        <f t="shared" si="26"/>
        <v>0</v>
      </c>
      <c r="BH184" s="197">
        <f t="shared" si="27"/>
        <v>0</v>
      </c>
      <c r="BI184" s="197">
        <f t="shared" si="28"/>
        <v>0</v>
      </c>
      <c r="BJ184" s="17" t="s">
        <v>87</v>
      </c>
      <c r="BK184" s="197">
        <f t="shared" si="29"/>
        <v>0</v>
      </c>
      <c r="BL184" s="17" t="s">
        <v>289</v>
      </c>
      <c r="BM184" s="196" t="s">
        <v>782</v>
      </c>
    </row>
    <row r="185" spans="1:65" s="2" customFormat="1" ht="24.2" customHeight="1">
      <c r="A185" s="33"/>
      <c r="B185" s="34"/>
      <c r="C185" s="185" t="s">
        <v>521</v>
      </c>
      <c r="D185" s="185" t="s">
        <v>147</v>
      </c>
      <c r="E185" s="186" t="s">
        <v>1164</v>
      </c>
      <c r="F185" s="187" t="s">
        <v>1165</v>
      </c>
      <c r="G185" s="188" t="s">
        <v>329</v>
      </c>
      <c r="H185" s="189">
        <v>60</v>
      </c>
      <c r="I185" s="190"/>
      <c r="J185" s="191">
        <f t="shared" si="20"/>
        <v>0</v>
      </c>
      <c r="K185" s="187" t="s">
        <v>1</v>
      </c>
      <c r="L185" s="38"/>
      <c r="M185" s="192" t="s">
        <v>1</v>
      </c>
      <c r="N185" s="193" t="s">
        <v>44</v>
      </c>
      <c r="O185" s="70"/>
      <c r="P185" s="194">
        <f t="shared" si="21"/>
        <v>0</v>
      </c>
      <c r="Q185" s="194">
        <v>0</v>
      </c>
      <c r="R185" s="194">
        <f t="shared" si="22"/>
        <v>0</v>
      </c>
      <c r="S185" s="194">
        <v>0</v>
      </c>
      <c r="T185" s="195">
        <f t="shared" si="2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6" t="s">
        <v>289</v>
      </c>
      <c r="AT185" s="196" t="s">
        <v>147</v>
      </c>
      <c r="AU185" s="196" t="s">
        <v>87</v>
      </c>
      <c r="AY185" s="17" t="s">
        <v>145</v>
      </c>
      <c r="BE185" s="197">
        <f t="shared" si="24"/>
        <v>0</v>
      </c>
      <c r="BF185" s="197">
        <f t="shared" si="25"/>
        <v>0</v>
      </c>
      <c r="BG185" s="197">
        <f t="shared" si="26"/>
        <v>0</v>
      </c>
      <c r="BH185" s="197">
        <f t="shared" si="27"/>
        <v>0</v>
      </c>
      <c r="BI185" s="197">
        <f t="shared" si="28"/>
        <v>0</v>
      </c>
      <c r="BJ185" s="17" t="s">
        <v>87</v>
      </c>
      <c r="BK185" s="197">
        <f t="shared" si="29"/>
        <v>0</v>
      </c>
      <c r="BL185" s="17" t="s">
        <v>289</v>
      </c>
      <c r="BM185" s="196" t="s">
        <v>793</v>
      </c>
    </row>
    <row r="186" spans="1:65" s="2" customFormat="1" ht="21.75" customHeight="1">
      <c r="A186" s="33"/>
      <c r="B186" s="34"/>
      <c r="C186" s="185" t="s">
        <v>526</v>
      </c>
      <c r="D186" s="185" t="s">
        <v>147</v>
      </c>
      <c r="E186" s="186" t="s">
        <v>1166</v>
      </c>
      <c r="F186" s="187" t="s">
        <v>1167</v>
      </c>
      <c r="G186" s="188" t="s">
        <v>1093</v>
      </c>
      <c r="H186" s="189">
        <v>1</v>
      </c>
      <c r="I186" s="190"/>
      <c r="J186" s="191">
        <f t="shared" si="20"/>
        <v>0</v>
      </c>
      <c r="K186" s="187" t="s">
        <v>1</v>
      </c>
      <c r="L186" s="38"/>
      <c r="M186" s="192" t="s">
        <v>1</v>
      </c>
      <c r="N186" s="193" t="s">
        <v>44</v>
      </c>
      <c r="O186" s="70"/>
      <c r="P186" s="194">
        <f t="shared" si="21"/>
        <v>0</v>
      </c>
      <c r="Q186" s="194">
        <v>0</v>
      </c>
      <c r="R186" s="194">
        <f t="shared" si="22"/>
        <v>0</v>
      </c>
      <c r="S186" s="194">
        <v>0</v>
      </c>
      <c r="T186" s="195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96" t="s">
        <v>289</v>
      </c>
      <c r="AT186" s="196" t="s">
        <v>147</v>
      </c>
      <c r="AU186" s="196" t="s">
        <v>87</v>
      </c>
      <c r="AY186" s="17" t="s">
        <v>145</v>
      </c>
      <c r="BE186" s="197">
        <f t="shared" si="24"/>
        <v>0</v>
      </c>
      <c r="BF186" s="197">
        <f t="shared" si="25"/>
        <v>0</v>
      </c>
      <c r="BG186" s="197">
        <f t="shared" si="26"/>
        <v>0</v>
      </c>
      <c r="BH186" s="197">
        <f t="shared" si="27"/>
        <v>0</v>
      </c>
      <c r="BI186" s="197">
        <f t="shared" si="28"/>
        <v>0</v>
      </c>
      <c r="BJ186" s="17" t="s">
        <v>87</v>
      </c>
      <c r="BK186" s="197">
        <f t="shared" si="29"/>
        <v>0</v>
      </c>
      <c r="BL186" s="17" t="s">
        <v>289</v>
      </c>
      <c r="BM186" s="196" t="s">
        <v>804</v>
      </c>
    </row>
    <row r="187" spans="1:65" s="2" customFormat="1" ht="24.2" customHeight="1">
      <c r="A187" s="33"/>
      <c r="B187" s="34"/>
      <c r="C187" s="185" t="s">
        <v>532</v>
      </c>
      <c r="D187" s="185" t="s">
        <v>147</v>
      </c>
      <c r="E187" s="186" t="s">
        <v>1168</v>
      </c>
      <c r="F187" s="187" t="s">
        <v>1169</v>
      </c>
      <c r="G187" s="188" t="s">
        <v>1093</v>
      </c>
      <c r="H187" s="189">
        <v>1</v>
      </c>
      <c r="I187" s="190"/>
      <c r="J187" s="191">
        <f t="shared" si="20"/>
        <v>0</v>
      </c>
      <c r="K187" s="187" t="s">
        <v>1</v>
      </c>
      <c r="L187" s="38"/>
      <c r="M187" s="192" t="s">
        <v>1</v>
      </c>
      <c r="N187" s="193" t="s">
        <v>44</v>
      </c>
      <c r="O187" s="70"/>
      <c r="P187" s="194">
        <f t="shared" si="21"/>
        <v>0</v>
      </c>
      <c r="Q187" s="194">
        <v>0</v>
      </c>
      <c r="R187" s="194">
        <f t="shared" si="22"/>
        <v>0</v>
      </c>
      <c r="S187" s="194">
        <v>0</v>
      </c>
      <c r="T187" s="195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96" t="s">
        <v>289</v>
      </c>
      <c r="AT187" s="196" t="s">
        <v>147</v>
      </c>
      <c r="AU187" s="196" t="s">
        <v>87</v>
      </c>
      <c r="AY187" s="17" t="s">
        <v>145</v>
      </c>
      <c r="BE187" s="197">
        <f t="shared" si="24"/>
        <v>0</v>
      </c>
      <c r="BF187" s="197">
        <f t="shared" si="25"/>
        <v>0</v>
      </c>
      <c r="BG187" s="197">
        <f t="shared" si="26"/>
        <v>0</v>
      </c>
      <c r="BH187" s="197">
        <f t="shared" si="27"/>
        <v>0</v>
      </c>
      <c r="BI187" s="197">
        <f t="shared" si="28"/>
        <v>0</v>
      </c>
      <c r="BJ187" s="17" t="s">
        <v>87</v>
      </c>
      <c r="BK187" s="197">
        <f t="shared" si="29"/>
        <v>0</v>
      </c>
      <c r="BL187" s="17" t="s">
        <v>289</v>
      </c>
      <c r="BM187" s="196" t="s">
        <v>816</v>
      </c>
    </row>
    <row r="188" spans="1:65" s="2" customFormat="1" ht="24.2" customHeight="1">
      <c r="A188" s="33"/>
      <c r="B188" s="34"/>
      <c r="C188" s="185" t="s">
        <v>537</v>
      </c>
      <c r="D188" s="185" t="s">
        <v>147</v>
      </c>
      <c r="E188" s="186" t="s">
        <v>1170</v>
      </c>
      <c r="F188" s="187" t="s">
        <v>1171</v>
      </c>
      <c r="G188" s="188" t="s">
        <v>1093</v>
      </c>
      <c r="H188" s="189">
        <v>1</v>
      </c>
      <c r="I188" s="190"/>
      <c r="J188" s="191">
        <f t="shared" si="20"/>
        <v>0</v>
      </c>
      <c r="K188" s="187" t="s">
        <v>1</v>
      </c>
      <c r="L188" s="38"/>
      <c r="M188" s="192" t="s">
        <v>1</v>
      </c>
      <c r="N188" s="193" t="s">
        <v>44</v>
      </c>
      <c r="O188" s="70"/>
      <c r="P188" s="194">
        <f t="shared" si="21"/>
        <v>0</v>
      </c>
      <c r="Q188" s="194">
        <v>0</v>
      </c>
      <c r="R188" s="194">
        <f t="shared" si="22"/>
        <v>0</v>
      </c>
      <c r="S188" s="194">
        <v>0</v>
      </c>
      <c r="T188" s="195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96" t="s">
        <v>289</v>
      </c>
      <c r="AT188" s="196" t="s">
        <v>147</v>
      </c>
      <c r="AU188" s="196" t="s">
        <v>87</v>
      </c>
      <c r="AY188" s="17" t="s">
        <v>145</v>
      </c>
      <c r="BE188" s="197">
        <f t="shared" si="24"/>
        <v>0</v>
      </c>
      <c r="BF188" s="197">
        <f t="shared" si="25"/>
        <v>0</v>
      </c>
      <c r="BG188" s="197">
        <f t="shared" si="26"/>
        <v>0</v>
      </c>
      <c r="BH188" s="197">
        <f t="shared" si="27"/>
        <v>0</v>
      </c>
      <c r="BI188" s="197">
        <f t="shared" si="28"/>
        <v>0</v>
      </c>
      <c r="BJ188" s="17" t="s">
        <v>87</v>
      </c>
      <c r="BK188" s="197">
        <f t="shared" si="29"/>
        <v>0</v>
      </c>
      <c r="BL188" s="17" t="s">
        <v>289</v>
      </c>
      <c r="BM188" s="196" t="s">
        <v>828</v>
      </c>
    </row>
    <row r="189" spans="1:65" s="2" customFormat="1" ht="16.5" customHeight="1">
      <c r="A189" s="33"/>
      <c r="B189" s="34"/>
      <c r="C189" s="185" t="s">
        <v>541</v>
      </c>
      <c r="D189" s="185" t="s">
        <v>147</v>
      </c>
      <c r="E189" s="186" t="s">
        <v>1172</v>
      </c>
      <c r="F189" s="187" t="s">
        <v>1173</v>
      </c>
      <c r="G189" s="188" t="s">
        <v>1093</v>
      </c>
      <c r="H189" s="189">
        <v>1</v>
      </c>
      <c r="I189" s="190"/>
      <c r="J189" s="191">
        <f t="shared" si="20"/>
        <v>0</v>
      </c>
      <c r="K189" s="187" t="s">
        <v>1</v>
      </c>
      <c r="L189" s="38"/>
      <c r="M189" s="192" t="s">
        <v>1</v>
      </c>
      <c r="N189" s="193" t="s">
        <v>44</v>
      </c>
      <c r="O189" s="70"/>
      <c r="P189" s="194">
        <f t="shared" si="21"/>
        <v>0</v>
      </c>
      <c r="Q189" s="194">
        <v>0</v>
      </c>
      <c r="R189" s="194">
        <f t="shared" si="22"/>
        <v>0</v>
      </c>
      <c r="S189" s="194">
        <v>0</v>
      </c>
      <c r="T189" s="195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96" t="s">
        <v>289</v>
      </c>
      <c r="AT189" s="196" t="s">
        <v>147</v>
      </c>
      <c r="AU189" s="196" t="s">
        <v>87</v>
      </c>
      <c r="AY189" s="17" t="s">
        <v>145</v>
      </c>
      <c r="BE189" s="197">
        <f t="shared" si="24"/>
        <v>0</v>
      </c>
      <c r="BF189" s="197">
        <f t="shared" si="25"/>
        <v>0</v>
      </c>
      <c r="BG189" s="197">
        <f t="shared" si="26"/>
        <v>0</v>
      </c>
      <c r="BH189" s="197">
        <f t="shared" si="27"/>
        <v>0</v>
      </c>
      <c r="BI189" s="197">
        <f t="shared" si="28"/>
        <v>0</v>
      </c>
      <c r="BJ189" s="17" t="s">
        <v>87</v>
      </c>
      <c r="BK189" s="197">
        <f t="shared" si="29"/>
        <v>0</v>
      </c>
      <c r="BL189" s="17" t="s">
        <v>289</v>
      </c>
      <c r="BM189" s="196" t="s">
        <v>838</v>
      </c>
    </row>
    <row r="190" spans="1:65" s="2" customFormat="1" ht="16.5" customHeight="1">
      <c r="A190" s="33"/>
      <c r="B190" s="34"/>
      <c r="C190" s="185" t="s">
        <v>545</v>
      </c>
      <c r="D190" s="185" t="s">
        <v>147</v>
      </c>
      <c r="E190" s="186" t="s">
        <v>1174</v>
      </c>
      <c r="F190" s="187" t="s">
        <v>1175</v>
      </c>
      <c r="G190" s="188" t="s">
        <v>1093</v>
      </c>
      <c r="H190" s="189">
        <v>1</v>
      </c>
      <c r="I190" s="190"/>
      <c r="J190" s="191">
        <f t="shared" si="20"/>
        <v>0</v>
      </c>
      <c r="K190" s="187" t="s">
        <v>1</v>
      </c>
      <c r="L190" s="38"/>
      <c r="M190" s="192" t="s">
        <v>1</v>
      </c>
      <c r="N190" s="193" t="s">
        <v>44</v>
      </c>
      <c r="O190" s="70"/>
      <c r="P190" s="194">
        <f t="shared" si="21"/>
        <v>0</v>
      </c>
      <c r="Q190" s="194">
        <v>0</v>
      </c>
      <c r="R190" s="194">
        <f t="shared" si="22"/>
        <v>0</v>
      </c>
      <c r="S190" s="194">
        <v>0</v>
      </c>
      <c r="T190" s="195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6" t="s">
        <v>289</v>
      </c>
      <c r="AT190" s="196" t="s">
        <v>147</v>
      </c>
      <c r="AU190" s="196" t="s">
        <v>87</v>
      </c>
      <c r="AY190" s="17" t="s">
        <v>145</v>
      </c>
      <c r="BE190" s="197">
        <f t="shared" si="24"/>
        <v>0</v>
      </c>
      <c r="BF190" s="197">
        <f t="shared" si="25"/>
        <v>0</v>
      </c>
      <c r="BG190" s="197">
        <f t="shared" si="26"/>
        <v>0</v>
      </c>
      <c r="BH190" s="197">
        <f t="shared" si="27"/>
        <v>0</v>
      </c>
      <c r="BI190" s="197">
        <f t="shared" si="28"/>
        <v>0</v>
      </c>
      <c r="BJ190" s="17" t="s">
        <v>87</v>
      </c>
      <c r="BK190" s="197">
        <f t="shared" si="29"/>
        <v>0</v>
      </c>
      <c r="BL190" s="17" t="s">
        <v>289</v>
      </c>
      <c r="BM190" s="196" t="s">
        <v>850</v>
      </c>
    </row>
    <row r="191" spans="1:65" s="2" customFormat="1" ht="19.5">
      <c r="A191" s="33"/>
      <c r="B191" s="34"/>
      <c r="C191" s="35"/>
      <c r="D191" s="200" t="s">
        <v>854</v>
      </c>
      <c r="E191" s="35"/>
      <c r="F191" s="241" t="s">
        <v>1081</v>
      </c>
      <c r="G191" s="35"/>
      <c r="H191" s="35"/>
      <c r="I191" s="242"/>
      <c r="J191" s="35"/>
      <c r="K191" s="35"/>
      <c r="L191" s="38"/>
      <c r="M191" s="243"/>
      <c r="N191" s="244"/>
      <c r="O191" s="70"/>
      <c r="P191" s="70"/>
      <c r="Q191" s="70"/>
      <c r="R191" s="70"/>
      <c r="S191" s="70"/>
      <c r="T191" s="71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T191" s="17" t="s">
        <v>854</v>
      </c>
      <c r="AU191" s="17" t="s">
        <v>87</v>
      </c>
    </row>
    <row r="192" spans="1:65" s="2" customFormat="1" ht="24.2" customHeight="1">
      <c r="A192" s="33"/>
      <c r="B192" s="34"/>
      <c r="C192" s="185" t="s">
        <v>549</v>
      </c>
      <c r="D192" s="185" t="s">
        <v>147</v>
      </c>
      <c r="E192" s="186" t="s">
        <v>1176</v>
      </c>
      <c r="F192" s="187" t="s">
        <v>1177</v>
      </c>
      <c r="G192" s="188" t="s">
        <v>1015</v>
      </c>
      <c r="H192" s="245"/>
      <c r="I192" s="190"/>
      <c r="J192" s="191">
        <f>ROUND(I192*H192,2)</f>
        <v>0</v>
      </c>
      <c r="K192" s="187" t="s">
        <v>1</v>
      </c>
      <c r="L192" s="38"/>
      <c r="M192" s="192" t="s">
        <v>1</v>
      </c>
      <c r="N192" s="193" t="s">
        <v>44</v>
      </c>
      <c r="O192" s="70"/>
      <c r="P192" s="194">
        <f>O192*H192</f>
        <v>0</v>
      </c>
      <c r="Q192" s="194">
        <v>0</v>
      </c>
      <c r="R192" s="194">
        <f>Q192*H192</f>
        <v>0</v>
      </c>
      <c r="S192" s="194">
        <v>0</v>
      </c>
      <c r="T192" s="195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96" t="s">
        <v>289</v>
      </c>
      <c r="AT192" s="196" t="s">
        <v>147</v>
      </c>
      <c r="AU192" s="196" t="s">
        <v>87</v>
      </c>
      <c r="AY192" s="17" t="s">
        <v>145</v>
      </c>
      <c r="BE192" s="197">
        <f>IF(N192="základní",J192,0)</f>
        <v>0</v>
      </c>
      <c r="BF192" s="197">
        <f>IF(N192="snížená",J192,0)</f>
        <v>0</v>
      </c>
      <c r="BG192" s="197">
        <f>IF(N192="zákl. přenesená",J192,0)</f>
        <v>0</v>
      </c>
      <c r="BH192" s="197">
        <f>IF(N192="sníž. přenesená",J192,0)</f>
        <v>0</v>
      </c>
      <c r="BI192" s="197">
        <f>IF(N192="nulová",J192,0)</f>
        <v>0</v>
      </c>
      <c r="BJ192" s="17" t="s">
        <v>87</v>
      </c>
      <c r="BK192" s="197">
        <f>ROUND(I192*H192,2)</f>
        <v>0</v>
      </c>
      <c r="BL192" s="17" t="s">
        <v>289</v>
      </c>
      <c r="BM192" s="196" t="s">
        <v>863</v>
      </c>
    </row>
    <row r="193" spans="1:65" s="12" customFormat="1" ht="25.9" customHeight="1">
      <c r="B193" s="169"/>
      <c r="C193" s="170"/>
      <c r="D193" s="171" t="s">
        <v>78</v>
      </c>
      <c r="E193" s="172" t="s">
        <v>1178</v>
      </c>
      <c r="F193" s="172" t="s">
        <v>1179</v>
      </c>
      <c r="G193" s="170"/>
      <c r="H193" s="170"/>
      <c r="I193" s="173"/>
      <c r="J193" s="174">
        <f>BK193</f>
        <v>0</v>
      </c>
      <c r="K193" s="170"/>
      <c r="L193" s="175"/>
      <c r="M193" s="176"/>
      <c r="N193" s="177"/>
      <c r="O193" s="177"/>
      <c r="P193" s="178">
        <f>SUM(P194:P207)</f>
        <v>0</v>
      </c>
      <c r="Q193" s="177"/>
      <c r="R193" s="178">
        <f>SUM(R194:R207)</f>
        <v>0</v>
      </c>
      <c r="S193" s="177"/>
      <c r="T193" s="179">
        <f>SUM(T194:T207)</f>
        <v>0</v>
      </c>
      <c r="AR193" s="180" t="s">
        <v>89</v>
      </c>
      <c r="AT193" s="181" t="s">
        <v>78</v>
      </c>
      <c r="AU193" s="181" t="s">
        <v>79</v>
      </c>
      <c r="AY193" s="180" t="s">
        <v>145</v>
      </c>
      <c r="BK193" s="182">
        <f>SUM(BK194:BK207)</f>
        <v>0</v>
      </c>
    </row>
    <row r="194" spans="1:65" s="2" customFormat="1" ht="24.2" customHeight="1">
      <c r="A194" s="33"/>
      <c r="B194" s="34"/>
      <c r="C194" s="185" t="s">
        <v>553</v>
      </c>
      <c r="D194" s="185" t="s">
        <v>147</v>
      </c>
      <c r="E194" s="186" t="s">
        <v>1180</v>
      </c>
      <c r="F194" s="187" t="s">
        <v>1181</v>
      </c>
      <c r="G194" s="188" t="s">
        <v>1090</v>
      </c>
      <c r="H194" s="189">
        <v>2</v>
      </c>
      <c r="I194" s="190"/>
      <c r="J194" s="191">
        <f t="shared" ref="J194:J205" si="30">ROUND(I194*H194,2)</f>
        <v>0</v>
      </c>
      <c r="K194" s="187" t="s">
        <v>1</v>
      </c>
      <c r="L194" s="38"/>
      <c r="M194" s="192" t="s">
        <v>1</v>
      </c>
      <c r="N194" s="193" t="s">
        <v>44</v>
      </c>
      <c r="O194" s="70"/>
      <c r="P194" s="194">
        <f t="shared" ref="P194:P205" si="31">O194*H194</f>
        <v>0</v>
      </c>
      <c r="Q194" s="194">
        <v>0</v>
      </c>
      <c r="R194" s="194">
        <f t="shared" ref="R194:R205" si="32">Q194*H194</f>
        <v>0</v>
      </c>
      <c r="S194" s="194">
        <v>0</v>
      </c>
      <c r="T194" s="195">
        <f t="shared" ref="T194:T205" si="33"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96" t="s">
        <v>289</v>
      </c>
      <c r="AT194" s="196" t="s">
        <v>147</v>
      </c>
      <c r="AU194" s="196" t="s">
        <v>87</v>
      </c>
      <c r="AY194" s="17" t="s">
        <v>145</v>
      </c>
      <c r="BE194" s="197">
        <f t="shared" ref="BE194:BE205" si="34">IF(N194="základní",J194,0)</f>
        <v>0</v>
      </c>
      <c r="BF194" s="197">
        <f t="shared" ref="BF194:BF205" si="35">IF(N194="snížená",J194,0)</f>
        <v>0</v>
      </c>
      <c r="BG194" s="197">
        <f t="shared" ref="BG194:BG205" si="36">IF(N194="zákl. přenesená",J194,0)</f>
        <v>0</v>
      </c>
      <c r="BH194" s="197">
        <f t="shared" ref="BH194:BH205" si="37">IF(N194="sníž. přenesená",J194,0)</f>
        <v>0</v>
      </c>
      <c r="BI194" s="197">
        <f t="shared" ref="BI194:BI205" si="38">IF(N194="nulová",J194,0)</f>
        <v>0</v>
      </c>
      <c r="BJ194" s="17" t="s">
        <v>87</v>
      </c>
      <c r="BK194" s="197">
        <f t="shared" ref="BK194:BK205" si="39">ROUND(I194*H194,2)</f>
        <v>0</v>
      </c>
      <c r="BL194" s="17" t="s">
        <v>289</v>
      </c>
      <c r="BM194" s="196" t="s">
        <v>872</v>
      </c>
    </row>
    <row r="195" spans="1:65" s="2" customFormat="1" ht="24.2" customHeight="1">
      <c r="A195" s="33"/>
      <c r="B195" s="34"/>
      <c r="C195" s="185" t="s">
        <v>559</v>
      </c>
      <c r="D195" s="185" t="s">
        <v>147</v>
      </c>
      <c r="E195" s="186" t="s">
        <v>1182</v>
      </c>
      <c r="F195" s="187" t="s">
        <v>1183</v>
      </c>
      <c r="G195" s="188" t="s">
        <v>1093</v>
      </c>
      <c r="H195" s="189">
        <v>1</v>
      </c>
      <c r="I195" s="190"/>
      <c r="J195" s="191">
        <f t="shared" si="30"/>
        <v>0</v>
      </c>
      <c r="K195" s="187" t="s">
        <v>1</v>
      </c>
      <c r="L195" s="38"/>
      <c r="M195" s="192" t="s">
        <v>1</v>
      </c>
      <c r="N195" s="193" t="s">
        <v>44</v>
      </c>
      <c r="O195" s="70"/>
      <c r="P195" s="194">
        <f t="shared" si="31"/>
        <v>0</v>
      </c>
      <c r="Q195" s="194">
        <v>0</v>
      </c>
      <c r="R195" s="194">
        <f t="shared" si="32"/>
        <v>0</v>
      </c>
      <c r="S195" s="194">
        <v>0</v>
      </c>
      <c r="T195" s="195">
        <f t="shared" si="3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96" t="s">
        <v>289</v>
      </c>
      <c r="AT195" s="196" t="s">
        <v>147</v>
      </c>
      <c r="AU195" s="196" t="s">
        <v>87</v>
      </c>
      <c r="AY195" s="17" t="s">
        <v>145</v>
      </c>
      <c r="BE195" s="197">
        <f t="shared" si="34"/>
        <v>0</v>
      </c>
      <c r="BF195" s="197">
        <f t="shared" si="35"/>
        <v>0</v>
      </c>
      <c r="BG195" s="197">
        <f t="shared" si="36"/>
        <v>0</v>
      </c>
      <c r="BH195" s="197">
        <f t="shared" si="37"/>
        <v>0</v>
      </c>
      <c r="BI195" s="197">
        <f t="shared" si="38"/>
        <v>0</v>
      </c>
      <c r="BJ195" s="17" t="s">
        <v>87</v>
      </c>
      <c r="BK195" s="197">
        <f t="shared" si="39"/>
        <v>0</v>
      </c>
      <c r="BL195" s="17" t="s">
        <v>289</v>
      </c>
      <c r="BM195" s="196" t="s">
        <v>882</v>
      </c>
    </row>
    <row r="196" spans="1:65" s="2" customFormat="1" ht="16.5" customHeight="1">
      <c r="A196" s="33"/>
      <c r="B196" s="34"/>
      <c r="C196" s="185" t="s">
        <v>564</v>
      </c>
      <c r="D196" s="185" t="s">
        <v>147</v>
      </c>
      <c r="E196" s="186" t="s">
        <v>1184</v>
      </c>
      <c r="F196" s="187" t="s">
        <v>1185</v>
      </c>
      <c r="G196" s="188" t="s">
        <v>1093</v>
      </c>
      <c r="H196" s="189">
        <v>1</v>
      </c>
      <c r="I196" s="190"/>
      <c r="J196" s="191">
        <f t="shared" si="30"/>
        <v>0</v>
      </c>
      <c r="K196" s="187" t="s">
        <v>1</v>
      </c>
      <c r="L196" s="38"/>
      <c r="M196" s="192" t="s">
        <v>1</v>
      </c>
      <c r="N196" s="193" t="s">
        <v>44</v>
      </c>
      <c r="O196" s="70"/>
      <c r="P196" s="194">
        <f t="shared" si="31"/>
        <v>0</v>
      </c>
      <c r="Q196" s="194">
        <v>0</v>
      </c>
      <c r="R196" s="194">
        <f t="shared" si="32"/>
        <v>0</v>
      </c>
      <c r="S196" s="194">
        <v>0</v>
      </c>
      <c r="T196" s="195">
        <f t="shared" si="3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6" t="s">
        <v>289</v>
      </c>
      <c r="AT196" s="196" t="s">
        <v>147</v>
      </c>
      <c r="AU196" s="196" t="s">
        <v>87</v>
      </c>
      <c r="AY196" s="17" t="s">
        <v>145</v>
      </c>
      <c r="BE196" s="197">
        <f t="shared" si="34"/>
        <v>0</v>
      </c>
      <c r="BF196" s="197">
        <f t="shared" si="35"/>
        <v>0</v>
      </c>
      <c r="BG196" s="197">
        <f t="shared" si="36"/>
        <v>0</v>
      </c>
      <c r="BH196" s="197">
        <f t="shared" si="37"/>
        <v>0</v>
      </c>
      <c r="BI196" s="197">
        <f t="shared" si="38"/>
        <v>0</v>
      </c>
      <c r="BJ196" s="17" t="s">
        <v>87</v>
      </c>
      <c r="BK196" s="197">
        <f t="shared" si="39"/>
        <v>0</v>
      </c>
      <c r="BL196" s="17" t="s">
        <v>289</v>
      </c>
      <c r="BM196" s="196" t="s">
        <v>891</v>
      </c>
    </row>
    <row r="197" spans="1:65" s="2" customFormat="1" ht="24.2" customHeight="1">
      <c r="A197" s="33"/>
      <c r="B197" s="34"/>
      <c r="C197" s="185" t="s">
        <v>568</v>
      </c>
      <c r="D197" s="185" t="s">
        <v>147</v>
      </c>
      <c r="E197" s="186" t="s">
        <v>1186</v>
      </c>
      <c r="F197" s="187" t="s">
        <v>1187</v>
      </c>
      <c r="G197" s="188" t="s">
        <v>1093</v>
      </c>
      <c r="H197" s="189">
        <v>1</v>
      </c>
      <c r="I197" s="190"/>
      <c r="J197" s="191">
        <f t="shared" si="30"/>
        <v>0</v>
      </c>
      <c r="K197" s="187" t="s">
        <v>1</v>
      </c>
      <c r="L197" s="38"/>
      <c r="M197" s="192" t="s">
        <v>1</v>
      </c>
      <c r="N197" s="193" t="s">
        <v>44</v>
      </c>
      <c r="O197" s="70"/>
      <c r="P197" s="194">
        <f t="shared" si="31"/>
        <v>0</v>
      </c>
      <c r="Q197" s="194">
        <v>0</v>
      </c>
      <c r="R197" s="194">
        <f t="shared" si="32"/>
        <v>0</v>
      </c>
      <c r="S197" s="194">
        <v>0</v>
      </c>
      <c r="T197" s="195">
        <f t="shared" si="3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96" t="s">
        <v>289</v>
      </c>
      <c r="AT197" s="196" t="s">
        <v>147</v>
      </c>
      <c r="AU197" s="196" t="s">
        <v>87</v>
      </c>
      <c r="AY197" s="17" t="s">
        <v>145</v>
      </c>
      <c r="BE197" s="197">
        <f t="shared" si="34"/>
        <v>0</v>
      </c>
      <c r="BF197" s="197">
        <f t="shared" si="35"/>
        <v>0</v>
      </c>
      <c r="BG197" s="197">
        <f t="shared" si="36"/>
        <v>0</v>
      </c>
      <c r="BH197" s="197">
        <f t="shared" si="37"/>
        <v>0</v>
      </c>
      <c r="BI197" s="197">
        <f t="shared" si="38"/>
        <v>0</v>
      </c>
      <c r="BJ197" s="17" t="s">
        <v>87</v>
      </c>
      <c r="BK197" s="197">
        <f t="shared" si="39"/>
        <v>0</v>
      </c>
      <c r="BL197" s="17" t="s">
        <v>289</v>
      </c>
      <c r="BM197" s="196" t="s">
        <v>902</v>
      </c>
    </row>
    <row r="198" spans="1:65" s="2" customFormat="1" ht="37.9" customHeight="1">
      <c r="A198" s="33"/>
      <c r="B198" s="34"/>
      <c r="C198" s="185" t="s">
        <v>573</v>
      </c>
      <c r="D198" s="185" t="s">
        <v>147</v>
      </c>
      <c r="E198" s="186" t="s">
        <v>1188</v>
      </c>
      <c r="F198" s="187" t="s">
        <v>1189</v>
      </c>
      <c r="G198" s="188" t="s">
        <v>1090</v>
      </c>
      <c r="H198" s="189">
        <v>2</v>
      </c>
      <c r="I198" s="190"/>
      <c r="J198" s="191">
        <f t="shared" si="30"/>
        <v>0</v>
      </c>
      <c r="K198" s="187" t="s">
        <v>1</v>
      </c>
      <c r="L198" s="38"/>
      <c r="M198" s="192" t="s">
        <v>1</v>
      </c>
      <c r="N198" s="193" t="s">
        <v>44</v>
      </c>
      <c r="O198" s="70"/>
      <c r="P198" s="194">
        <f t="shared" si="31"/>
        <v>0</v>
      </c>
      <c r="Q198" s="194">
        <v>0</v>
      </c>
      <c r="R198" s="194">
        <f t="shared" si="32"/>
        <v>0</v>
      </c>
      <c r="S198" s="194">
        <v>0</v>
      </c>
      <c r="T198" s="195">
        <f t="shared" si="3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96" t="s">
        <v>289</v>
      </c>
      <c r="AT198" s="196" t="s">
        <v>147</v>
      </c>
      <c r="AU198" s="196" t="s">
        <v>87</v>
      </c>
      <c r="AY198" s="17" t="s">
        <v>145</v>
      </c>
      <c r="BE198" s="197">
        <f t="shared" si="34"/>
        <v>0</v>
      </c>
      <c r="BF198" s="197">
        <f t="shared" si="35"/>
        <v>0</v>
      </c>
      <c r="BG198" s="197">
        <f t="shared" si="36"/>
        <v>0</v>
      </c>
      <c r="BH198" s="197">
        <f t="shared" si="37"/>
        <v>0</v>
      </c>
      <c r="BI198" s="197">
        <f t="shared" si="38"/>
        <v>0</v>
      </c>
      <c r="BJ198" s="17" t="s">
        <v>87</v>
      </c>
      <c r="BK198" s="197">
        <f t="shared" si="39"/>
        <v>0</v>
      </c>
      <c r="BL198" s="17" t="s">
        <v>289</v>
      </c>
      <c r="BM198" s="196" t="s">
        <v>910</v>
      </c>
    </row>
    <row r="199" spans="1:65" s="2" customFormat="1" ht="16.5" customHeight="1">
      <c r="A199" s="33"/>
      <c r="B199" s="34"/>
      <c r="C199" s="185" t="s">
        <v>579</v>
      </c>
      <c r="D199" s="185" t="s">
        <v>147</v>
      </c>
      <c r="E199" s="186" t="s">
        <v>1190</v>
      </c>
      <c r="F199" s="187" t="s">
        <v>1191</v>
      </c>
      <c r="G199" s="188" t="s">
        <v>1090</v>
      </c>
      <c r="H199" s="189">
        <v>2</v>
      </c>
      <c r="I199" s="190"/>
      <c r="J199" s="191">
        <f t="shared" si="30"/>
        <v>0</v>
      </c>
      <c r="K199" s="187" t="s">
        <v>1</v>
      </c>
      <c r="L199" s="38"/>
      <c r="M199" s="192" t="s">
        <v>1</v>
      </c>
      <c r="N199" s="193" t="s">
        <v>44</v>
      </c>
      <c r="O199" s="70"/>
      <c r="P199" s="194">
        <f t="shared" si="31"/>
        <v>0</v>
      </c>
      <c r="Q199" s="194">
        <v>0</v>
      </c>
      <c r="R199" s="194">
        <f t="shared" si="32"/>
        <v>0</v>
      </c>
      <c r="S199" s="194">
        <v>0</v>
      </c>
      <c r="T199" s="195">
        <f t="shared" si="3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96" t="s">
        <v>289</v>
      </c>
      <c r="AT199" s="196" t="s">
        <v>147</v>
      </c>
      <c r="AU199" s="196" t="s">
        <v>87</v>
      </c>
      <c r="AY199" s="17" t="s">
        <v>145</v>
      </c>
      <c r="BE199" s="197">
        <f t="shared" si="34"/>
        <v>0</v>
      </c>
      <c r="BF199" s="197">
        <f t="shared" si="35"/>
        <v>0</v>
      </c>
      <c r="BG199" s="197">
        <f t="shared" si="36"/>
        <v>0</v>
      </c>
      <c r="BH199" s="197">
        <f t="shared" si="37"/>
        <v>0</v>
      </c>
      <c r="BI199" s="197">
        <f t="shared" si="38"/>
        <v>0</v>
      </c>
      <c r="BJ199" s="17" t="s">
        <v>87</v>
      </c>
      <c r="BK199" s="197">
        <f t="shared" si="39"/>
        <v>0</v>
      </c>
      <c r="BL199" s="17" t="s">
        <v>289</v>
      </c>
      <c r="BM199" s="196" t="s">
        <v>920</v>
      </c>
    </row>
    <row r="200" spans="1:65" s="2" customFormat="1" ht="33" customHeight="1">
      <c r="A200" s="33"/>
      <c r="B200" s="34"/>
      <c r="C200" s="185" t="s">
        <v>587</v>
      </c>
      <c r="D200" s="185" t="s">
        <v>147</v>
      </c>
      <c r="E200" s="186" t="s">
        <v>1192</v>
      </c>
      <c r="F200" s="187" t="s">
        <v>1193</v>
      </c>
      <c r="G200" s="188" t="s">
        <v>1090</v>
      </c>
      <c r="H200" s="189">
        <v>1</v>
      </c>
      <c r="I200" s="190"/>
      <c r="J200" s="191">
        <f t="shared" si="30"/>
        <v>0</v>
      </c>
      <c r="K200" s="187" t="s">
        <v>1</v>
      </c>
      <c r="L200" s="38"/>
      <c r="M200" s="192" t="s">
        <v>1</v>
      </c>
      <c r="N200" s="193" t="s">
        <v>44</v>
      </c>
      <c r="O200" s="70"/>
      <c r="P200" s="194">
        <f t="shared" si="31"/>
        <v>0</v>
      </c>
      <c r="Q200" s="194">
        <v>0</v>
      </c>
      <c r="R200" s="194">
        <f t="shared" si="32"/>
        <v>0</v>
      </c>
      <c r="S200" s="194">
        <v>0</v>
      </c>
      <c r="T200" s="195">
        <f t="shared" si="3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96" t="s">
        <v>289</v>
      </c>
      <c r="AT200" s="196" t="s">
        <v>147</v>
      </c>
      <c r="AU200" s="196" t="s">
        <v>87</v>
      </c>
      <c r="AY200" s="17" t="s">
        <v>145</v>
      </c>
      <c r="BE200" s="197">
        <f t="shared" si="34"/>
        <v>0</v>
      </c>
      <c r="BF200" s="197">
        <f t="shared" si="35"/>
        <v>0</v>
      </c>
      <c r="BG200" s="197">
        <f t="shared" si="36"/>
        <v>0</v>
      </c>
      <c r="BH200" s="197">
        <f t="shared" si="37"/>
        <v>0</v>
      </c>
      <c r="BI200" s="197">
        <f t="shared" si="38"/>
        <v>0</v>
      </c>
      <c r="BJ200" s="17" t="s">
        <v>87</v>
      </c>
      <c r="BK200" s="197">
        <f t="shared" si="39"/>
        <v>0</v>
      </c>
      <c r="BL200" s="17" t="s">
        <v>289</v>
      </c>
      <c r="BM200" s="196" t="s">
        <v>932</v>
      </c>
    </row>
    <row r="201" spans="1:65" s="2" customFormat="1" ht="24.2" customHeight="1">
      <c r="A201" s="33"/>
      <c r="B201" s="34"/>
      <c r="C201" s="185" t="s">
        <v>595</v>
      </c>
      <c r="D201" s="185" t="s">
        <v>147</v>
      </c>
      <c r="E201" s="186" t="s">
        <v>1194</v>
      </c>
      <c r="F201" s="187" t="s">
        <v>1195</v>
      </c>
      <c r="G201" s="188" t="s">
        <v>1090</v>
      </c>
      <c r="H201" s="189">
        <v>1</v>
      </c>
      <c r="I201" s="190"/>
      <c r="J201" s="191">
        <f t="shared" si="30"/>
        <v>0</v>
      </c>
      <c r="K201" s="187" t="s">
        <v>1</v>
      </c>
      <c r="L201" s="38"/>
      <c r="M201" s="192" t="s">
        <v>1</v>
      </c>
      <c r="N201" s="193" t="s">
        <v>44</v>
      </c>
      <c r="O201" s="70"/>
      <c r="P201" s="194">
        <f t="shared" si="31"/>
        <v>0</v>
      </c>
      <c r="Q201" s="194">
        <v>0</v>
      </c>
      <c r="R201" s="194">
        <f t="shared" si="32"/>
        <v>0</v>
      </c>
      <c r="S201" s="194">
        <v>0</v>
      </c>
      <c r="T201" s="195">
        <f t="shared" si="3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96" t="s">
        <v>289</v>
      </c>
      <c r="AT201" s="196" t="s">
        <v>147</v>
      </c>
      <c r="AU201" s="196" t="s">
        <v>87</v>
      </c>
      <c r="AY201" s="17" t="s">
        <v>145</v>
      </c>
      <c r="BE201" s="197">
        <f t="shared" si="34"/>
        <v>0</v>
      </c>
      <c r="BF201" s="197">
        <f t="shared" si="35"/>
        <v>0</v>
      </c>
      <c r="BG201" s="197">
        <f t="shared" si="36"/>
        <v>0</v>
      </c>
      <c r="BH201" s="197">
        <f t="shared" si="37"/>
        <v>0</v>
      </c>
      <c r="BI201" s="197">
        <f t="shared" si="38"/>
        <v>0</v>
      </c>
      <c r="BJ201" s="17" t="s">
        <v>87</v>
      </c>
      <c r="BK201" s="197">
        <f t="shared" si="39"/>
        <v>0</v>
      </c>
      <c r="BL201" s="17" t="s">
        <v>289</v>
      </c>
      <c r="BM201" s="196" t="s">
        <v>945</v>
      </c>
    </row>
    <row r="202" spans="1:65" s="2" customFormat="1" ht="24.2" customHeight="1">
      <c r="A202" s="33"/>
      <c r="B202" s="34"/>
      <c r="C202" s="185" t="s">
        <v>601</v>
      </c>
      <c r="D202" s="185" t="s">
        <v>147</v>
      </c>
      <c r="E202" s="186" t="s">
        <v>1196</v>
      </c>
      <c r="F202" s="187" t="s">
        <v>1197</v>
      </c>
      <c r="G202" s="188" t="s">
        <v>1090</v>
      </c>
      <c r="H202" s="189">
        <v>5</v>
      </c>
      <c r="I202" s="190"/>
      <c r="J202" s="191">
        <f t="shared" si="30"/>
        <v>0</v>
      </c>
      <c r="K202" s="187" t="s">
        <v>1</v>
      </c>
      <c r="L202" s="38"/>
      <c r="M202" s="192" t="s">
        <v>1</v>
      </c>
      <c r="N202" s="193" t="s">
        <v>44</v>
      </c>
      <c r="O202" s="70"/>
      <c r="P202" s="194">
        <f t="shared" si="31"/>
        <v>0</v>
      </c>
      <c r="Q202" s="194">
        <v>0</v>
      </c>
      <c r="R202" s="194">
        <f t="shared" si="32"/>
        <v>0</v>
      </c>
      <c r="S202" s="194">
        <v>0</v>
      </c>
      <c r="T202" s="195">
        <f t="shared" si="3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6" t="s">
        <v>289</v>
      </c>
      <c r="AT202" s="196" t="s">
        <v>147</v>
      </c>
      <c r="AU202" s="196" t="s">
        <v>87</v>
      </c>
      <c r="AY202" s="17" t="s">
        <v>145</v>
      </c>
      <c r="BE202" s="197">
        <f t="shared" si="34"/>
        <v>0</v>
      </c>
      <c r="BF202" s="197">
        <f t="shared" si="35"/>
        <v>0</v>
      </c>
      <c r="BG202" s="197">
        <f t="shared" si="36"/>
        <v>0</v>
      </c>
      <c r="BH202" s="197">
        <f t="shared" si="37"/>
        <v>0</v>
      </c>
      <c r="BI202" s="197">
        <f t="shared" si="38"/>
        <v>0</v>
      </c>
      <c r="BJ202" s="17" t="s">
        <v>87</v>
      </c>
      <c r="BK202" s="197">
        <f t="shared" si="39"/>
        <v>0</v>
      </c>
      <c r="BL202" s="17" t="s">
        <v>289</v>
      </c>
      <c r="BM202" s="196" t="s">
        <v>955</v>
      </c>
    </row>
    <row r="203" spans="1:65" s="2" customFormat="1" ht="16.5" customHeight="1">
      <c r="A203" s="33"/>
      <c r="B203" s="34"/>
      <c r="C203" s="185" t="s">
        <v>606</v>
      </c>
      <c r="D203" s="185" t="s">
        <v>147</v>
      </c>
      <c r="E203" s="186" t="s">
        <v>1198</v>
      </c>
      <c r="F203" s="187" t="s">
        <v>1199</v>
      </c>
      <c r="G203" s="188" t="s">
        <v>1093</v>
      </c>
      <c r="H203" s="189">
        <v>1</v>
      </c>
      <c r="I203" s="190"/>
      <c r="J203" s="191">
        <f t="shared" si="30"/>
        <v>0</v>
      </c>
      <c r="K203" s="187" t="s">
        <v>1</v>
      </c>
      <c r="L203" s="38"/>
      <c r="M203" s="192" t="s">
        <v>1</v>
      </c>
      <c r="N203" s="193" t="s">
        <v>44</v>
      </c>
      <c r="O203" s="70"/>
      <c r="P203" s="194">
        <f t="shared" si="31"/>
        <v>0</v>
      </c>
      <c r="Q203" s="194">
        <v>0</v>
      </c>
      <c r="R203" s="194">
        <f t="shared" si="32"/>
        <v>0</v>
      </c>
      <c r="S203" s="194">
        <v>0</v>
      </c>
      <c r="T203" s="195">
        <f t="shared" si="3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96" t="s">
        <v>289</v>
      </c>
      <c r="AT203" s="196" t="s">
        <v>147</v>
      </c>
      <c r="AU203" s="196" t="s">
        <v>87</v>
      </c>
      <c r="AY203" s="17" t="s">
        <v>145</v>
      </c>
      <c r="BE203" s="197">
        <f t="shared" si="34"/>
        <v>0</v>
      </c>
      <c r="BF203" s="197">
        <f t="shared" si="35"/>
        <v>0</v>
      </c>
      <c r="BG203" s="197">
        <f t="shared" si="36"/>
        <v>0</v>
      </c>
      <c r="BH203" s="197">
        <f t="shared" si="37"/>
        <v>0</v>
      </c>
      <c r="BI203" s="197">
        <f t="shared" si="38"/>
        <v>0</v>
      </c>
      <c r="BJ203" s="17" t="s">
        <v>87</v>
      </c>
      <c r="BK203" s="197">
        <f t="shared" si="39"/>
        <v>0</v>
      </c>
      <c r="BL203" s="17" t="s">
        <v>289</v>
      </c>
      <c r="BM203" s="196" t="s">
        <v>970</v>
      </c>
    </row>
    <row r="204" spans="1:65" s="2" customFormat="1" ht="16.5" customHeight="1">
      <c r="A204" s="33"/>
      <c r="B204" s="34"/>
      <c r="C204" s="185" t="s">
        <v>610</v>
      </c>
      <c r="D204" s="185" t="s">
        <v>147</v>
      </c>
      <c r="E204" s="186" t="s">
        <v>1200</v>
      </c>
      <c r="F204" s="187" t="s">
        <v>1201</v>
      </c>
      <c r="G204" s="188" t="s">
        <v>1093</v>
      </c>
      <c r="H204" s="189">
        <v>1</v>
      </c>
      <c r="I204" s="190"/>
      <c r="J204" s="191">
        <f t="shared" si="30"/>
        <v>0</v>
      </c>
      <c r="K204" s="187" t="s">
        <v>1</v>
      </c>
      <c r="L204" s="38"/>
      <c r="M204" s="192" t="s">
        <v>1</v>
      </c>
      <c r="N204" s="193" t="s">
        <v>44</v>
      </c>
      <c r="O204" s="70"/>
      <c r="P204" s="194">
        <f t="shared" si="31"/>
        <v>0</v>
      </c>
      <c r="Q204" s="194">
        <v>0</v>
      </c>
      <c r="R204" s="194">
        <f t="shared" si="32"/>
        <v>0</v>
      </c>
      <c r="S204" s="194">
        <v>0</v>
      </c>
      <c r="T204" s="195">
        <f t="shared" si="3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6" t="s">
        <v>289</v>
      </c>
      <c r="AT204" s="196" t="s">
        <v>147</v>
      </c>
      <c r="AU204" s="196" t="s">
        <v>87</v>
      </c>
      <c r="AY204" s="17" t="s">
        <v>145</v>
      </c>
      <c r="BE204" s="197">
        <f t="shared" si="34"/>
        <v>0</v>
      </c>
      <c r="BF204" s="197">
        <f t="shared" si="35"/>
        <v>0</v>
      </c>
      <c r="BG204" s="197">
        <f t="shared" si="36"/>
        <v>0</v>
      </c>
      <c r="BH204" s="197">
        <f t="shared" si="37"/>
        <v>0</v>
      </c>
      <c r="BI204" s="197">
        <f t="shared" si="38"/>
        <v>0</v>
      </c>
      <c r="BJ204" s="17" t="s">
        <v>87</v>
      </c>
      <c r="BK204" s="197">
        <f t="shared" si="39"/>
        <v>0</v>
      </c>
      <c r="BL204" s="17" t="s">
        <v>289</v>
      </c>
      <c r="BM204" s="196" t="s">
        <v>980</v>
      </c>
    </row>
    <row r="205" spans="1:65" s="2" customFormat="1" ht="16.5" customHeight="1">
      <c r="A205" s="33"/>
      <c r="B205" s="34"/>
      <c r="C205" s="185" t="s">
        <v>616</v>
      </c>
      <c r="D205" s="185" t="s">
        <v>147</v>
      </c>
      <c r="E205" s="186" t="s">
        <v>1202</v>
      </c>
      <c r="F205" s="187" t="s">
        <v>1203</v>
      </c>
      <c r="G205" s="188" t="s">
        <v>1093</v>
      </c>
      <c r="H205" s="189">
        <v>1</v>
      </c>
      <c r="I205" s="190"/>
      <c r="J205" s="191">
        <f t="shared" si="30"/>
        <v>0</v>
      </c>
      <c r="K205" s="187" t="s">
        <v>1</v>
      </c>
      <c r="L205" s="38"/>
      <c r="M205" s="192" t="s">
        <v>1</v>
      </c>
      <c r="N205" s="193" t="s">
        <v>44</v>
      </c>
      <c r="O205" s="70"/>
      <c r="P205" s="194">
        <f t="shared" si="31"/>
        <v>0</v>
      </c>
      <c r="Q205" s="194">
        <v>0</v>
      </c>
      <c r="R205" s="194">
        <f t="shared" si="32"/>
        <v>0</v>
      </c>
      <c r="S205" s="194">
        <v>0</v>
      </c>
      <c r="T205" s="195">
        <f t="shared" si="3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96" t="s">
        <v>289</v>
      </c>
      <c r="AT205" s="196" t="s">
        <v>147</v>
      </c>
      <c r="AU205" s="196" t="s">
        <v>87</v>
      </c>
      <c r="AY205" s="17" t="s">
        <v>145</v>
      </c>
      <c r="BE205" s="197">
        <f t="shared" si="34"/>
        <v>0</v>
      </c>
      <c r="BF205" s="197">
        <f t="shared" si="35"/>
        <v>0</v>
      </c>
      <c r="BG205" s="197">
        <f t="shared" si="36"/>
        <v>0</v>
      </c>
      <c r="BH205" s="197">
        <f t="shared" si="37"/>
        <v>0</v>
      </c>
      <c r="BI205" s="197">
        <f t="shared" si="38"/>
        <v>0</v>
      </c>
      <c r="BJ205" s="17" t="s">
        <v>87</v>
      </c>
      <c r="BK205" s="197">
        <f t="shared" si="39"/>
        <v>0</v>
      </c>
      <c r="BL205" s="17" t="s">
        <v>289</v>
      </c>
      <c r="BM205" s="196" t="s">
        <v>990</v>
      </c>
    </row>
    <row r="206" spans="1:65" s="2" customFormat="1" ht="19.5">
      <c r="A206" s="33"/>
      <c r="B206" s="34"/>
      <c r="C206" s="35"/>
      <c r="D206" s="200" t="s">
        <v>854</v>
      </c>
      <c r="E206" s="35"/>
      <c r="F206" s="241" t="s">
        <v>1081</v>
      </c>
      <c r="G206" s="35"/>
      <c r="H206" s="35"/>
      <c r="I206" s="242"/>
      <c r="J206" s="35"/>
      <c r="K206" s="35"/>
      <c r="L206" s="38"/>
      <c r="M206" s="243"/>
      <c r="N206" s="244"/>
      <c r="O206" s="70"/>
      <c r="P206" s="70"/>
      <c r="Q206" s="70"/>
      <c r="R206" s="70"/>
      <c r="S206" s="70"/>
      <c r="T206" s="71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T206" s="17" t="s">
        <v>854</v>
      </c>
      <c r="AU206" s="17" t="s">
        <v>87</v>
      </c>
    </row>
    <row r="207" spans="1:65" s="2" customFormat="1" ht="21.75" customHeight="1">
      <c r="A207" s="33"/>
      <c r="B207" s="34"/>
      <c r="C207" s="185" t="s">
        <v>624</v>
      </c>
      <c r="D207" s="185" t="s">
        <v>147</v>
      </c>
      <c r="E207" s="186" t="s">
        <v>1204</v>
      </c>
      <c r="F207" s="187" t="s">
        <v>1205</v>
      </c>
      <c r="G207" s="188" t="s">
        <v>1015</v>
      </c>
      <c r="H207" s="245"/>
      <c r="I207" s="190"/>
      <c r="J207" s="191">
        <f>ROUND(I207*H207,2)</f>
        <v>0</v>
      </c>
      <c r="K207" s="187" t="s">
        <v>1</v>
      </c>
      <c r="L207" s="38"/>
      <c r="M207" s="192" t="s">
        <v>1</v>
      </c>
      <c r="N207" s="193" t="s">
        <v>44</v>
      </c>
      <c r="O207" s="70"/>
      <c r="P207" s="194">
        <f>O207*H207</f>
        <v>0</v>
      </c>
      <c r="Q207" s="194">
        <v>0</v>
      </c>
      <c r="R207" s="194">
        <f>Q207*H207</f>
        <v>0</v>
      </c>
      <c r="S207" s="194">
        <v>0</v>
      </c>
      <c r="T207" s="195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6" t="s">
        <v>289</v>
      </c>
      <c r="AT207" s="196" t="s">
        <v>147</v>
      </c>
      <c r="AU207" s="196" t="s">
        <v>87</v>
      </c>
      <c r="AY207" s="17" t="s">
        <v>145</v>
      </c>
      <c r="BE207" s="197">
        <f>IF(N207="základní",J207,0)</f>
        <v>0</v>
      </c>
      <c r="BF207" s="197">
        <f>IF(N207="snížená",J207,0)</f>
        <v>0</v>
      </c>
      <c r="BG207" s="197">
        <f>IF(N207="zákl. přenesená",J207,0)</f>
        <v>0</v>
      </c>
      <c r="BH207" s="197">
        <f>IF(N207="sníž. přenesená",J207,0)</f>
        <v>0</v>
      </c>
      <c r="BI207" s="197">
        <f>IF(N207="nulová",J207,0)</f>
        <v>0</v>
      </c>
      <c r="BJ207" s="17" t="s">
        <v>87</v>
      </c>
      <c r="BK207" s="197">
        <f>ROUND(I207*H207,2)</f>
        <v>0</v>
      </c>
      <c r="BL207" s="17" t="s">
        <v>289</v>
      </c>
      <c r="BM207" s="196" t="s">
        <v>1001</v>
      </c>
    </row>
    <row r="208" spans="1:65" s="12" customFormat="1" ht="25.9" customHeight="1">
      <c r="B208" s="169"/>
      <c r="C208" s="170"/>
      <c r="D208" s="171" t="s">
        <v>78</v>
      </c>
      <c r="E208" s="172" t="s">
        <v>1206</v>
      </c>
      <c r="F208" s="172" t="s">
        <v>1207</v>
      </c>
      <c r="G208" s="170"/>
      <c r="H208" s="170"/>
      <c r="I208" s="173"/>
      <c r="J208" s="174">
        <f>BK208</f>
        <v>0</v>
      </c>
      <c r="K208" s="170"/>
      <c r="L208" s="175"/>
      <c r="M208" s="176"/>
      <c r="N208" s="177"/>
      <c r="O208" s="177"/>
      <c r="P208" s="178">
        <f>SUM(P209:P242)</f>
        <v>0</v>
      </c>
      <c r="Q208" s="177"/>
      <c r="R208" s="178">
        <f>SUM(R209:R242)</f>
        <v>0</v>
      </c>
      <c r="S208" s="177"/>
      <c r="T208" s="179">
        <f>SUM(T209:T242)</f>
        <v>0</v>
      </c>
      <c r="AR208" s="180" t="s">
        <v>89</v>
      </c>
      <c r="AT208" s="181" t="s">
        <v>78</v>
      </c>
      <c r="AU208" s="181" t="s">
        <v>79</v>
      </c>
      <c r="AY208" s="180" t="s">
        <v>145</v>
      </c>
      <c r="BK208" s="182">
        <f>SUM(BK209:BK242)</f>
        <v>0</v>
      </c>
    </row>
    <row r="209" spans="1:65" s="2" customFormat="1" ht="24.2" customHeight="1">
      <c r="A209" s="33"/>
      <c r="B209" s="34"/>
      <c r="C209" s="185" t="s">
        <v>629</v>
      </c>
      <c r="D209" s="185" t="s">
        <v>147</v>
      </c>
      <c r="E209" s="186" t="s">
        <v>1208</v>
      </c>
      <c r="F209" s="187" t="s">
        <v>1209</v>
      </c>
      <c r="G209" s="188" t="s">
        <v>1090</v>
      </c>
      <c r="H209" s="189">
        <v>1</v>
      </c>
      <c r="I209" s="190"/>
      <c r="J209" s="191">
        <f t="shared" ref="J209:J240" si="40">ROUND(I209*H209,2)</f>
        <v>0</v>
      </c>
      <c r="K209" s="187" t="s">
        <v>1</v>
      </c>
      <c r="L209" s="38"/>
      <c r="M209" s="192" t="s">
        <v>1</v>
      </c>
      <c r="N209" s="193" t="s">
        <v>44</v>
      </c>
      <c r="O209" s="70"/>
      <c r="P209" s="194">
        <f t="shared" ref="P209:P240" si="41">O209*H209</f>
        <v>0</v>
      </c>
      <c r="Q209" s="194">
        <v>0</v>
      </c>
      <c r="R209" s="194">
        <f t="shared" ref="R209:R240" si="42">Q209*H209</f>
        <v>0</v>
      </c>
      <c r="S209" s="194">
        <v>0</v>
      </c>
      <c r="T209" s="195">
        <f t="shared" ref="T209:T240" si="43"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96" t="s">
        <v>289</v>
      </c>
      <c r="AT209" s="196" t="s">
        <v>147</v>
      </c>
      <c r="AU209" s="196" t="s">
        <v>87</v>
      </c>
      <c r="AY209" s="17" t="s">
        <v>145</v>
      </c>
      <c r="BE209" s="197">
        <f t="shared" ref="BE209:BE240" si="44">IF(N209="základní",J209,0)</f>
        <v>0</v>
      </c>
      <c r="BF209" s="197">
        <f t="shared" ref="BF209:BF240" si="45">IF(N209="snížená",J209,0)</f>
        <v>0</v>
      </c>
      <c r="BG209" s="197">
        <f t="shared" ref="BG209:BG240" si="46">IF(N209="zákl. přenesená",J209,0)</f>
        <v>0</v>
      </c>
      <c r="BH209" s="197">
        <f t="shared" ref="BH209:BH240" si="47">IF(N209="sníž. přenesená",J209,0)</f>
        <v>0</v>
      </c>
      <c r="BI209" s="197">
        <f t="shared" ref="BI209:BI240" si="48">IF(N209="nulová",J209,0)</f>
        <v>0</v>
      </c>
      <c r="BJ209" s="17" t="s">
        <v>87</v>
      </c>
      <c r="BK209" s="197">
        <f t="shared" ref="BK209:BK240" si="49">ROUND(I209*H209,2)</f>
        <v>0</v>
      </c>
      <c r="BL209" s="17" t="s">
        <v>289</v>
      </c>
      <c r="BM209" s="196" t="s">
        <v>1018</v>
      </c>
    </row>
    <row r="210" spans="1:65" s="2" customFormat="1" ht="16.5" customHeight="1">
      <c r="A210" s="33"/>
      <c r="B210" s="34"/>
      <c r="C210" s="185" t="s">
        <v>634</v>
      </c>
      <c r="D210" s="185" t="s">
        <v>147</v>
      </c>
      <c r="E210" s="186" t="s">
        <v>1210</v>
      </c>
      <c r="F210" s="187" t="s">
        <v>1211</v>
      </c>
      <c r="G210" s="188" t="s">
        <v>1090</v>
      </c>
      <c r="H210" s="189">
        <v>2</v>
      </c>
      <c r="I210" s="190"/>
      <c r="J210" s="191">
        <f t="shared" si="40"/>
        <v>0</v>
      </c>
      <c r="K210" s="187" t="s">
        <v>1</v>
      </c>
      <c r="L210" s="38"/>
      <c r="M210" s="192" t="s">
        <v>1</v>
      </c>
      <c r="N210" s="193" t="s">
        <v>44</v>
      </c>
      <c r="O210" s="70"/>
      <c r="P210" s="194">
        <f t="shared" si="41"/>
        <v>0</v>
      </c>
      <c r="Q210" s="194">
        <v>0</v>
      </c>
      <c r="R210" s="194">
        <f t="shared" si="42"/>
        <v>0</v>
      </c>
      <c r="S210" s="194">
        <v>0</v>
      </c>
      <c r="T210" s="195">
        <f t="shared" si="4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96" t="s">
        <v>289</v>
      </c>
      <c r="AT210" s="196" t="s">
        <v>147</v>
      </c>
      <c r="AU210" s="196" t="s">
        <v>87</v>
      </c>
      <c r="AY210" s="17" t="s">
        <v>145</v>
      </c>
      <c r="BE210" s="197">
        <f t="shared" si="44"/>
        <v>0</v>
      </c>
      <c r="BF210" s="197">
        <f t="shared" si="45"/>
        <v>0</v>
      </c>
      <c r="BG210" s="197">
        <f t="shared" si="46"/>
        <v>0</v>
      </c>
      <c r="BH210" s="197">
        <f t="shared" si="47"/>
        <v>0</v>
      </c>
      <c r="BI210" s="197">
        <f t="shared" si="48"/>
        <v>0</v>
      </c>
      <c r="BJ210" s="17" t="s">
        <v>87</v>
      </c>
      <c r="BK210" s="197">
        <f t="shared" si="49"/>
        <v>0</v>
      </c>
      <c r="BL210" s="17" t="s">
        <v>289</v>
      </c>
      <c r="BM210" s="196" t="s">
        <v>1029</v>
      </c>
    </row>
    <row r="211" spans="1:65" s="2" customFormat="1" ht="16.5" customHeight="1">
      <c r="A211" s="33"/>
      <c r="B211" s="34"/>
      <c r="C211" s="185" t="s">
        <v>640</v>
      </c>
      <c r="D211" s="185" t="s">
        <v>147</v>
      </c>
      <c r="E211" s="186" t="s">
        <v>1212</v>
      </c>
      <c r="F211" s="187" t="s">
        <v>1213</v>
      </c>
      <c r="G211" s="188" t="s">
        <v>1090</v>
      </c>
      <c r="H211" s="189">
        <v>1</v>
      </c>
      <c r="I211" s="190"/>
      <c r="J211" s="191">
        <f t="shared" si="40"/>
        <v>0</v>
      </c>
      <c r="K211" s="187" t="s">
        <v>1</v>
      </c>
      <c r="L211" s="38"/>
      <c r="M211" s="192" t="s">
        <v>1</v>
      </c>
      <c r="N211" s="193" t="s">
        <v>44</v>
      </c>
      <c r="O211" s="70"/>
      <c r="P211" s="194">
        <f t="shared" si="41"/>
        <v>0</v>
      </c>
      <c r="Q211" s="194">
        <v>0</v>
      </c>
      <c r="R211" s="194">
        <f t="shared" si="42"/>
        <v>0</v>
      </c>
      <c r="S211" s="194">
        <v>0</v>
      </c>
      <c r="T211" s="195">
        <f t="shared" si="4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96" t="s">
        <v>289</v>
      </c>
      <c r="AT211" s="196" t="s">
        <v>147</v>
      </c>
      <c r="AU211" s="196" t="s">
        <v>87</v>
      </c>
      <c r="AY211" s="17" t="s">
        <v>145</v>
      </c>
      <c r="BE211" s="197">
        <f t="shared" si="44"/>
        <v>0</v>
      </c>
      <c r="BF211" s="197">
        <f t="shared" si="45"/>
        <v>0</v>
      </c>
      <c r="BG211" s="197">
        <f t="shared" si="46"/>
        <v>0</v>
      </c>
      <c r="BH211" s="197">
        <f t="shared" si="47"/>
        <v>0</v>
      </c>
      <c r="BI211" s="197">
        <f t="shared" si="48"/>
        <v>0</v>
      </c>
      <c r="BJ211" s="17" t="s">
        <v>87</v>
      </c>
      <c r="BK211" s="197">
        <f t="shared" si="49"/>
        <v>0</v>
      </c>
      <c r="BL211" s="17" t="s">
        <v>289</v>
      </c>
      <c r="BM211" s="196" t="s">
        <v>1214</v>
      </c>
    </row>
    <row r="212" spans="1:65" s="2" customFormat="1" ht="16.5" customHeight="1">
      <c r="A212" s="33"/>
      <c r="B212" s="34"/>
      <c r="C212" s="185" t="s">
        <v>646</v>
      </c>
      <c r="D212" s="185" t="s">
        <v>147</v>
      </c>
      <c r="E212" s="186" t="s">
        <v>1215</v>
      </c>
      <c r="F212" s="187" t="s">
        <v>1216</v>
      </c>
      <c r="G212" s="188" t="s">
        <v>1093</v>
      </c>
      <c r="H212" s="189">
        <v>1</v>
      </c>
      <c r="I212" s="190"/>
      <c r="J212" s="191">
        <f t="shared" si="40"/>
        <v>0</v>
      </c>
      <c r="K212" s="187" t="s">
        <v>1</v>
      </c>
      <c r="L212" s="38"/>
      <c r="M212" s="192" t="s">
        <v>1</v>
      </c>
      <c r="N212" s="193" t="s">
        <v>44</v>
      </c>
      <c r="O212" s="70"/>
      <c r="P212" s="194">
        <f t="shared" si="41"/>
        <v>0</v>
      </c>
      <c r="Q212" s="194">
        <v>0</v>
      </c>
      <c r="R212" s="194">
        <f t="shared" si="42"/>
        <v>0</v>
      </c>
      <c r="S212" s="194">
        <v>0</v>
      </c>
      <c r="T212" s="195">
        <f t="shared" si="4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6" t="s">
        <v>289</v>
      </c>
      <c r="AT212" s="196" t="s">
        <v>147</v>
      </c>
      <c r="AU212" s="196" t="s">
        <v>87</v>
      </c>
      <c r="AY212" s="17" t="s">
        <v>145</v>
      </c>
      <c r="BE212" s="197">
        <f t="shared" si="44"/>
        <v>0</v>
      </c>
      <c r="BF212" s="197">
        <f t="shared" si="45"/>
        <v>0</v>
      </c>
      <c r="BG212" s="197">
        <f t="shared" si="46"/>
        <v>0</v>
      </c>
      <c r="BH212" s="197">
        <f t="shared" si="47"/>
        <v>0</v>
      </c>
      <c r="BI212" s="197">
        <f t="shared" si="48"/>
        <v>0</v>
      </c>
      <c r="BJ212" s="17" t="s">
        <v>87</v>
      </c>
      <c r="BK212" s="197">
        <f t="shared" si="49"/>
        <v>0</v>
      </c>
      <c r="BL212" s="17" t="s">
        <v>289</v>
      </c>
      <c r="BM212" s="196" t="s">
        <v>1217</v>
      </c>
    </row>
    <row r="213" spans="1:65" s="2" customFormat="1" ht="16.5" customHeight="1">
      <c r="A213" s="33"/>
      <c r="B213" s="34"/>
      <c r="C213" s="185" t="s">
        <v>651</v>
      </c>
      <c r="D213" s="185" t="s">
        <v>147</v>
      </c>
      <c r="E213" s="186" t="s">
        <v>1218</v>
      </c>
      <c r="F213" s="187" t="s">
        <v>1219</v>
      </c>
      <c r="G213" s="188" t="s">
        <v>1090</v>
      </c>
      <c r="H213" s="189">
        <v>8</v>
      </c>
      <c r="I213" s="190"/>
      <c r="J213" s="191">
        <f t="shared" si="40"/>
        <v>0</v>
      </c>
      <c r="K213" s="187" t="s">
        <v>1</v>
      </c>
      <c r="L213" s="38"/>
      <c r="M213" s="192" t="s">
        <v>1</v>
      </c>
      <c r="N213" s="193" t="s">
        <v>44</v>
      </c>
      <c r="O213" s="70"/>
      <c r="P213" s="194">
        <f t="shared" si="41"/>
        <v>0</v>
      </c>
      <c r="Q213" s="194">
        <v>0</v>
      </c>
      <c r="R213" s="194">
        <f t="shared" si="42"/>
        <v>0</v>
      </c>
      <c r="S213" s="194">
        <v>0</v>
      </c>
      <c r="T213" s="195">
        <f t="shared" si="4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96" t="s">
        <v>289</v>
      </c>
      <c r="AT213" s="196" t="s">
        <v>147</v>
      </c>
      <c r="AU213" s="196" t="s">
        <v>87</v>
      </c>
      <c r="AY213" s="17" t="s">
        <v>145</v>
      </c>
      <c r="BE213" s="197">
        <f t="shared" si="44"/>
        <v>0</v>
      </c>
      <c r="BF213" s="197">
        <f t="shared" si="45"/>
        <v>0</v>
      </c>
      <c r="BG213" s="197">
        <f t="shared" si="46"/>
        <v>0</v>
      </c>
      <c r="BH213" s="197">
        <f t="shared" si="47"/>
        <v>0</v>
      </c>
      <c r="BI213" s="197">
        <f t="shared" si="48"/>
        <v>0</v>
      </c>
      <c r="BJ213" s="17" t="s">
        <v>87</v>
      </c>
      <c r="BK213" s="197">
        <f t="shared" si="49"/>
        <v>0</v>
      </c>
      <c r="BL213" s="17" t="s">
        <v>289</v>
      </c>
      <c r="BM213" s="196" t="s">
        <v>1220</v>
      </c>
    </row>
    <row r="214" spans="1:65" s="2" customFormat="1" ht="24.2" customHeight="1">
      <c r="A214" s="33"/>
      <c r="B214" s="34"/>
      <c r="C214" s="185" t="s">
        <v>654</v>
      </c>
      <c r="D214" s="185" t="s">
        <v>147</v>
      </c>
      <c r="E214" s="186" t="s">
        <v>1221</v>
      </c>
      <c r="F214" s="187" t="s">
        <v>1222</v>
      </c>
      <c r="G214" s="188" t="s">
        <v>1090</v>
      </c>
      <c r="H214" s="189">
        <v>2</v>
      </c>
      <c r="I214" s="190"/>
      <c r="J214" s="191">
        <f t="shared" si="40"/>
        <v>0</v>
      </c>
      <c r="K214" s="187" t="s">
        <v>1</v>
      </c>
      <c r="L214" s="38"/>
      <c r="M214" s="192" t="s">
        <v>1</v>
      </c>
      <c r="N214" s="193" t="s">
        <v>44</v>
      </c>
      <c r="O214" s="70"/>
      <c r="P214" s="194">
        <f t="shared" si="41"/>
        <v>0</v>
      </c>
      <c r="Q214" s="194">
        <v>0</v>
      </c>
      <c r="R214" s="194">
        <f t="shared" si="42"/>
        <v>0</v>
      </c>
      <c r="S214" s="194">
        <v>0</v>
      </c>
      <c r="T214" s="195">
        <f t="shared" si="4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96" t="s">
        <v>289</v>
      </c>
      <c r="AT214" s="196" t="s">
        <v>147</v>
      </c>
      <c r="AU214" s="196" t="s">
        <v>87</v>
      </c>
      <c r="AY214" s="17" t="s">
        <v>145</v>
      </c>
      <c r="BE214" s="197">
        <f t="shared" si="44"/>
        <v>0</v>
      </c>
      <c r="BF214" s="197">
        <f t="shared" si="45"/>
        <v>0</v>
      </c>
      <c r="BG214" s="197">
        <f t="shared" si="46"/>
        <v>0</v>
      </c>
      <c r="BH214" s="197">
        <f t="shared" si="47"/>
        <v>0</v>
      </c>
      <c r="BI214" s="197">
        <f t="shared" si="48"/>
        <v>0</v>
      </c>
      <c r="BJ214" s="17" t="s">
        <v>87</v>
      </c>
      <c r="BK214" s="197">
        <f t="shared" si="49"/>
        <v>0</v>
      </c>
      <c r="BL214" s="17" t="s">
        <v>289</v>
      </c>
      <c r="BM214" s="196" t="s">
        <v>1223</v>
      </c>
    </row>
    <row r="215" spans="1:65" s="2" customFormat="1" ht="24.2" customHeight="1">
      <c r="A215" s="33"/>
      <c r="B215" s="34"/>
      <c r="C215" s="185" t="s">
        <v>659</v>
      </c>
      <c r="D215" s="185" t="s">
        <v>147</v>
      </c>
      <c r="E215" s="186" t="s">
        <v>1224</v>
      </c>
      <c r="F215" s="187" t="s">
        <v>1225</v>
      </c>
      <c r="G215" s="188" t="s">
        <v>1090</v>
      </c>
      <c r="H215" s="189">
        <v>1</v>
      </c>
      <c r="I215" s="190"/>
      <c r="J215" s="191">
        <f t="shared" si="40"/>
        <v>0</v>
      </c>
      <c r="K215" s="187" t="s">
        <v>1</v>
      </c>
      <c r="L215" s="38"/>
      <c r="M215" s="192" t="s">
        <v>1</v>
      </c>
      <c r="N215" s="193" t="s">
        <v>44</v>
      </c>
      <c r="O215" s="70"/>
      <c r="P215" s="194">
        <f t="shared" si="41"/>
        <v>0</v>
      </c>
      <c r="Q215" s="194">
        <v>0</v>
      </c>
      <c r="R215" s="194">
        <f t="shared" si="42"/>
        <v>0</v>
      </c>
      <c r="S215" s="194">
        <v>0</v>
      </c>
      <c r="T215" s="195">
        <f t="shared" si="4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96" t="s">
        <v>289</v>
      </c>
      <c r="AT215" s="196" t="s">
        <v>147</v>
      </c>
      <c r="AU215" s="196" t="s">
        <v>87</v>
      </c>
      <c r="AY215" s="17" t="s">
        <v>145</v>
      </c>
      <c r="BE215" s="197">
        <f t="shared" si="44"/>
        <v>0</v>
      </c>
      <c r="BF215" s="197">
        <f t="shared" si="45"/>
        <v>0</v>
      </c>
      <c r="BG215" s="197">
        <f t="shared" si="46"/>
        <v>0</v>
      </c>
      <c r="BH215" s="197">
        <f t="shared" si="47"/>
        <v>0</v>
      </c>
      <c r="BI215" s="197">
        <f t="shared" si="48"/>
        <v>0</v>
      </c>
      <c r="BJ215" s="17" t="s">
        <v>87</v>
      </c>
      <c r="BK215" s="197">
        <f t="shared" si="49"/>
        <v>0</v>
      </c>
      <c r="BL215" s="17" t="s">
        <v>289</v>
      </c>
      <c r="BM215" s="196" t="s">
        <v>1226</v>
      </c>
    </row>
    <row r="216" spans="1:65" s="2" customFormat="1" ht="24.2" customHeight="1">
      <c r="A216" s="33"/>
      <c r="B216" s="34"/>
      <c r="C216" s="185" t="s">
        <v>665</v>
      </c>
      <c r="D216" s="185" t="s">
        <v>147</v>
      </c>
      <c r="E216" s="186" t="s">
        <v>1227</v>
      </c>
      <c r="F216" s="187" t="s">
        <v>1228</v>
      </c>
      <c r="G216" s="188" t="s">
        <v>1090</v>
      </c>
      <c r="H216" s="189">
        <v>2</v>
      </c>
      <c r="I216" s="190"/>
      <c r="J216" s="191">
        <f t="shared" si="40"/>
        <v>0</v>
      </c>
      <c r="K216" s="187" t="s">
        <v>1</v>
      </c>
      <c r="L216" s="38"/>
      <c r="M216" s="192" t="s">
        <v>1</v>
      </c>
      <c r="N216" s="193" t="s">
        <v>44</v>
      </c>
      <c r="O216" s="70"/>
      <c r="P216" s="194">
        <f t="shared" si="41"/>
        <v>0</v>
      </c>
      <c r="Q216" s="194">
        <v>0</v>
      </c>
      <c r="R216" s="194">
        <f t="shared" si="42"/>
        <v>0</v>
      </c>
      <c r="S216" s="194">
        <v>0</v>
      </c>
      <c r="T216" s="195">
        <f t="shared" si="4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96" t="s">
        <v>289</v>
      </c>
      <c r="AT216" s="196" t="s">
        <v>147</v>
      </c>
      <c r="AU216" s="196" t="s">
        <v>87</v>
      </c>
      <c r="AY216" s="17" t="s">
        <v>145</v>
      </c>
      <c r="BE216" s="197">
        <f t="shared" si="44"/>
        <v>0</v>
      </c>
      <c r="BF216" s="197">
        <f t="shared" si="45"/>
        <v>0</v>
      </c>
      <c r="BG216" s="197">
        <f t="shared" si="46"/>
        <v>0</v>
      </c>
      <c r="BH216" s="197">
        <f t="shared" si="47"/>
        <v>0</v>
      </c>
      <c r="BI216" s="197">
        <f t="shared" si="48"/>
        <v>0</v>
      </c>
      <c r="BJ216" s="17" t="s">
        <v>87</v>
      </c>
      <c r="BK216" s="197">
        <f t="shared" si="49"/>
        <v>0</v>
      </c>
      <c r="BL216" s="17" t="s">
        <v>289</v>
      </c>
      <c r="BM216" s="196" t="s">
        <v>1229</v>
      </c>
    </row>
    <row r="217" spans="1:65" s="2" customFormat="1" ht="24.2" customHeight="1">
      <c r="A217" s="33"/>
      <c r="B217" s="34"/>
      <c r="C217" s="185" t="s">
        <v>672</v>
      </c>
      <c r="D217" s="185" t="s">
        <v>147</v>
      </c>
      <c r="E217" s="186" t="s">
        <v>1230</v>
      </c>
      <c r="F217" s="187" t="s">
        <v>1231</v>
      </c>
      <c r="G217" s="188" t="s">
        <v>1090</v>
      </c>
      <c r="H217" s="189">
        <v>2</v>
      </c>
      <c r="I217" s="190"/>
      <c r="J217" s="191">
        <f t="shared" si="40"/>
        <v>0</v>
      </c>
      <c r="K217" s="187" t="s">
        <v>1</v>
      </c>
      <c r="L217" s="38"/>
      <c r="M217" s="192" t="s">
        <v>1</v>
      </c>
      <c r="N217" s="193" t="s">
        <v>44</v>
      </c>
      <c r="O217" s="70"/>
      <c r="P217" s="194">
        <f t="shared" si="41"/>
        <v>0</v>
      </c>
      <c r="Q217" s="194">
        <v>0</v>
      </c>
      <c r="R217" s="194">
        <f t="shared" si="42"/>
        <v>0</v>
      </c>
      <c r="S217" s="194">
        <v>0</v>
      </c>
      <c r="T217" s="195">
        <f t="shared" si="4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96" t="s">
        <v>289</v>
      </c>
      <c r="AT217" s="196" t="s">
        <v>147</v>
      </c>
      <c r="AU217" s="196" t="s">
        <v>87</v>
      </c>
      <c r="AY217" s="17" t="s">
        <v>145</v>
      </c>
      <c r="BE217" s="197">
        <f t="shared" si="44"/>
        <v>0</v>
      </c>
      <c r="BF217" s="197">
        <f t="shared" si="45"/>
        <v>0</v>
      </c>
      <c r="BG217" s="197">
        <f t="shared" si="46"/>
        <v>0</v>
      </c>
      <c r="BH217" s="197">
        <f t="shared" si="47"/>
        <v>0</v>
      </c>
      <c r="BI217" s="197">
        <f t="shared" si="48"/>
        <v>0</v>
      </c>
      <c r="BJ217" s="17" t="s">
        <v>87</v>
      </c>
      <c r="BK217" s="197">
        <f t="shared" si="49"/>
        <v>0</v>
      </c>
      <c r="BL217" s="17" t="s">
        <v>289</v>
      </c>
      <c r="BM217" s="196" t="s">
        <v>1232</v>
      </c>
    </row>
    <row r="218" spans="1:65" s="2" customFormat="1" ht="24.2" customHeight="1">
      <c r="A218" s="33"/>
      <c r="B218" s="34"/>
      <c r="C218" s="185" t="s">
        <v>678</v>
      </c>
      <c r="D218" s="185" t="s">
        <v>147</v>
      </c>
      <c r="E218" s="186" t="s">
        <v>1233</v>
      </c>
      <c r="F218" s="187" t="s">
        <v>1234</v>
      </c>
      <c r="G218" s="188" t="s">
        <v>1090</v>
      </c>
      <c r="H218" s="189">
        <v>1</v>
      </c>
      <c r="I218" s="190"/>
      <c r="J218" s="191">
        <f t="shared" si="40"/>
        <v>0</v>
      </c>
      <c r="K218" s="187" t="s">
        <v>1</v>
      </c>
      <c r="L218" s="38"/>
      <c r="M218" s="192" t="s">
        <v>1</v>
      </c>
      <c r="N218" s="193" t="s">
        <v>44</v>
      </c>
      <c r="O218" s="70"/>
      <c r="P218" s="194">
        <f t="shared" si="41"/>
        <v>0</v>
      </c>
      <c r="Q218" s="194">
        <v>0</v>
      </c>
      <c r="R218" s="194">
        <f t="shared" si="42"/>
        <v>0</v>
      </c>
      <c r="S218" s="194">
        <v>0</v>
      </c>
      <c r="T218" s="195">
        <f t="shared" si="4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96" t="s">
        <v>289</v>
      </c>
      <c r="AT218" s="196" t="s">
        <v>147</v>
      </c>
      <c r="AU218" s="196" t="s">
        <v>87</v>
      </c>
      <c r="AY218" s="17" t="s">
        <v>145</v>
      </c>
      <c r="BE218" s="197">
        <f t="shared" si="44"/>
        <v>0</v>
      </c>
      <c r="BF218" s="197">
        <f t="shared" si="45"/>
        <v>0</v>
      </c>
      <c r="BG218" s="197">
        <f t="shared" si="46"/>
        <v>0</v>
      </c>
      <c r="BH218" s="197">
        <f t="shared" si="47"/>
        <v>0</v>
      </c>
      <c r="BI218" s="197">
        <f t="shared" si="48"/>
        <v>0</v>
      </c>
      <c r="BJ218" s="17" t="s">
        <v>87</v>
      </c>
      <c r="BK218" s="197">
        <f t="shared" si="49"/>
        <v>0</v>
      </c>
      <c r="BL218" s="17" t="s">
        <v>289</v>
      </c>
      <c r="BM218" s="196" t="s">
        <v>1235</v>
      </c>
    </row>
    <row r="219" spans="1:65" s="2" customFormat="1" ht="24.2" customHeight="1">
      <c r="A219" s="33"/>
      <c r="B219" s="34"/>
      <c r="C219" s="185" t="s">
        <v>683</v>
      </c>
      <c r="D219" s="185" t="s">
        <v>147</v>
      </c>
      <c r="E219" s="186" t="s">
        <v>1236</v>
      </c>
      <c r="F219" s="187" t="s">
        <v>1237</v>
      </c>
      <c r="G219" s="188" t="s">
        <v>1090</v>
      </c>
      <c r="H219" s="189">
        <v>1</v>
      </c>
      <c r="I219" s="190"/>
      <c r="J219" s="191">
        <f t="shared" si="40"/>
        <v>0</v>
      </c>
      <c r="K219" s="187" t="s">
        <v>1</v>
      </c>
      <c r="L219" s="38"/>
      <c r="M219" s="192" t="s">
        <v>1</v>
      </c>
      <c r="N219" s="193" t="s">
        <v>44</v>
      </c>
      <c r="O219" s="70"/>
      <c r="P219" s="194">
        <f t="shared" si="41"/>
        <v>0</v>
      </c>
      <c r="Q219" s="194">
        <v>0</v>
      </c>
      <c r="R219" s="194">
        <f t="shared" si="42"/>
        <v>0</v>
      </c>
      <c r="S219" s="194">
        <v>0</v>
      </c>
      <c r="T219" s="195">
        <f t="shared" si="4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96" t="s">
        <v>289</v>
      </c>
      <c r="AT219" s="196" t="s">
        <v>147</v>
      </c>
      <c r="AU219" s="196" t="s">
        <v>87</v>
      </c>
      <c r="AY219" s="17" t="s">
        <v>145</v>
      </c>
      <c r="BE219" s="197">
        <f t="shared" si="44"/>
        <v>0</v>
      </c>
      <c r="BF219" s="197">
        <f t="shared" si="45"/>
        <v>0</v>
      </c>
      <c r="BG219" s="197">
        <f t="shared" si="46"/>
        <v>0</v>
      </c>
      <c r="BH219" s="197">
        <f t="shared" si="47"/>
        <v>0</v>
      </c>
      <c r="BI219" s="197">
        <f t="shared" si="48"/>
        <v>0</v>
      </c>
      <c r="BJ219" s="17" t="s">
        <v>87</v>
      </c>
      <c r="BK219" s="197">
        <f t="shared" si="49"/>
        <v>0</v>
      </c>
      <c r="BL219" s="17" t="s">
        <v>289</v>
      </c>
      <c r="BM219" s="196" t="s">
        <v>1238</v>
      </c>
    </row>
    <row r="220" spans="1:65" s="2" customFormat="1" ht="16.5" customHeight="1">
      <c r="A220" s="33"/>
      <c r="B220" s="34"/>
      <c r="C220" s="185" t="s">
        <v>688</v>
      </c>
      <c r="D220" s="185" t="s">
        <v>147</v>
      </c>
      <c r="E220" s="186" t="s">
        <v>1239</v>
      </c>
      <c r="F220" s="187" t="s">
        <v>1240</v>
      </c>
      <c r="G220" s="188" t="s">
        <v>1093</v>
      </c>
      <c r="H220" s="189">
        <v>1</v>
      </c>
      <c r="I220" s="190"/>
      <c r="J220" s="191">
        <f t="shared" si="40"/>
        <v>0</v>
      </c>
      <c r="K220" s="187" t="s">
        <v>1</v>
      </c>
      <c r="L220" s="38"/>
      <c r="M220" s="192" t="s">
        <v>1</v>
      </c>
      <c r="N220" s="193" t="s">
        <v>44</v>
      </c>
      <c r="O220" s="70"/>
      <c r="P220" s="194">
        <f t="shared" si="41"/>
        <v>0</v>
      </c>
      <c r="Q220" s="194">
        <v>0</v>
      </c>
      <c r="R220" s="194">
        <f t="shared" si="42"/>
        <v>0</v>
      </c>
      <c r="S220" s="194">
        <v>0</v>
      </c>
      <c r="T220" s="195">
        <f t="shared" si="4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96" t="s">
        <v>289</v>
      </c>
      <c r="AT220" s="196" t="s">
        <v>147</v>
      </c>
      <c r="AU220" s="196" t="s">
        <v>87</v>
      </c>
      <c r="AY220" s="17" t="s">
        <v>145</v>
      </c>
      <c r="BE220" s="197">
        <f t="shared" si="44"/>
        <v>0</v>
      </c>
      <c r="BF220" s="197">
        <f t="shared" si="45"/>
        <v>0</v>
      </c>
      <c r="BG220" s="197">
        <f t="shared" si="46"/>
        <v>0</v>
      </c>
      <c r="BH220" s="197">
        <f t="shared" si="47"/>
        <v>0</v>
      </c>
      <c r="BI220" s="197">
        <f t="shared" si="48"/>
        <v>0</v>
      </c>
      <c r="BJ220" s="17" t="s">
        <v>87</v>
      </c>
      <c r="BK220" s="197">
        <f t="shared" si="49"/>
        <v>0</v>
      </c>
      <c r="BL220" s="17" t="s">
        <v>289</v>
      </c>
      <c r="BM220" s="196" t="s">
        <v>1241</v>
      </c>
    </row>
    <row r="221" spans="1:65" s="2" customFormat="1" ht="16.5" customHeight="1">
      <c r="A221" s="33"/>
      <c r="B221" s="34"/>
      <c r="C221" s="185" t="s">
        <v>692</v>
      </c>
      <c r="D221" s="185" t="s">
        <v>147</v>
      </c>
      <c r="E221" s="186" t="s">
        <v>1242</v>
      </c>
      <c r="F221" s="187" t="s">
        <v>1243</v>
      </c>
      <c r="G221" s="188" t="s">
        <v>1093</v>
      </c>
      <c r="H221" s="189">
        <v>1</v>
      </c>
      <c r="I221" s="190"/>
      <c r="J221" s="191">
        <f t="shared" si="40"/>
        <v>0</v>
      </c>
      <c r="K221" s="187" t="s">
        <v>1</v>
      </c>
      <c r="L221" s="38"/>
      <c r="M221" s="192" t="s">
        <v>1</v>
      </c>
      <c r="N221" s="193" t="s">
        <v>44</v>
      </c>
      <c r="O221" s="70"/>
      <c r="P221" s="194">
        <f t="shared" si="41"/>
        <v>0</v>
      </c>
      <c r="Q221" s="194">
        <v>0</v>
      </c>
      <c r="R221" s="194">
        <f t="shared" si="42"/>
        <v>0</v>
      </c>
      <c r="S221" s="194">
        <v>0</v>
      </c>
      <c r="T221" s="195">
        <f t="shared" si="4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96" t="s">
        <v>289</v>
      </c>
      <c r="AT221" s="196" t="s">
        <v>147</v>
      </c>
      <c r="AU221" s="196" t="s">
        <v>87</v>
      </c>
      <c r="AY221" s="17" t="s">
        <v>145</v>
      </c>
      <c r="BE221" s="197">
        <f t="shared" si="44"/>
        <v>0</v>
      </c>
      <c r="BF221" s="197">
        <f t="shared" si="45"/>
        <v>0</v>
      </c>
      <c r="BG221" s="197">
        <f t="shared" si="46"/>
        <v>0</v>
      </c>
      <c r="BH221" s="197">
        <f t="shared" si="47"/>
        <v>0</v>
      </c>
      <c r="BI221" s="197">
        <f t="shared" si="48"/>
        <v>0</v>
      </c>
      <c r="BJ221" s="17" t="s">
        <v>87</v>
      </c>
      <c r="BK221" s="197">
        <f t="shared" si="49"/>
        <v>0</v>
      </c>
      <c r="BL221" s="17" t="s">
        <v>289</v>
      </c>
      <c r="BM221" s="196" t="s">
        <v>1244</v>
      </c>
    </row>
    <row r="222" spans="1:65" s="2" customFormat="1" ht="37.9" customHeight="1">
      <c r="A222" s="33"/>
      <c r="B222" s="34"/>
      <c r="C222" s="185" t="s">
        <v>698</v>
      </c>
      <c r="D222" s="185" t="s">
        <v>147</v>
      </c>
      <c r="E222" s="186" t="s">
        <v>1245</v>
      </c>
      <c r="F222" s="187" t="s">
        <v>1246</v>
      </c>
      <c r="G222" s="188" t="s">
        <v>1090</v>
      </c>
      <c r="H222" s="189">
        <v>3</v>
      </c>
      <c r="I222" s="190"/>
      <c r="J222" s="191">
        <f t="shared" si="40"/>
        <v>0</v>
      </c>
      <c r="K222" s="187" t="s">
        <v>1</v>
      </c>
      <c r="L222" s="38"/>
      <c r="M222" s="192" t="s">
        <v>1</v>
      </c>
      <c r="N222" s="193" t="s">
        <v>44</v>
      </c>
      <c r="O222" s="70"/>
      <c r="P222" s="194">
        <f t="shared" si="41"/>
        <v>0</v>
      </c>
      <c r="Q222" s="194">
        <v>0</v>
      </c>
      <c r="R222" s="194">
        <f t="shared" si="42"/>
        <v>0</v>
      </c>
      <c r="S222" s="194">
        <v>0</v>
      </c>
      <c r="T222" s="195">
        <f t="shared" si="4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96" t="s">
        <v>289</v>
      </c>
      <c r="AT222" s="196" t="s">
        <v>147</v>
      </c>
      <c r="AU222" s="196" t="s">
        <v>87</v>
      </c>
      <c r="AY222" s="17" t="s">
        <v>145</v>
      </c>
      <c r="BE222" s="197">
        <f t="shared" si="44"/>
        <v>0</v>
      </c>
      <c r="BF222" s="197">
        <f t="shared" si="45"/>
        <v>0</v>
      </c>
      <c r="BG222" s="197">
        <f t="shared" si="46"/>
        <v>0</v>
      </c>
      <c r="BH222" s="197">
        <f t="shared" si="47"/>
        <v>0</v>
      </c>
      <c r="BI222" s="197">
        <f t="shared" si="48"/>
        <v>0</v>
      </c>
      <c r="BJ222" s="17" t="s">
        <v>87</v>
      </c>
      <c r="BK222" s="197">
        <f t="shared" si="49"/>
        <v>0</v>
      </c>
      <c r="BL222" s="17" t="s">
        <v>289</v>
      </c>
      <c r="BM222" s="196" t="s">
        <v>1247</v>
      </c>
    </row>
    <row r="223" spans="1:65" s="2" customFormat="1" ht="37.9" customHeight="1">
      <c r="A223" s="33"/>
      <c r="B223" s="34"/>
      <c r="C223" s="185" t="s">
        <v>704</v>
      </c>
      <c r="D223" s="185" t="s">
        <v>147</v>
      </c>
      <c r="E223" s="186" t="s">
        <v>1248</v>
      </c>
      <c r="F223" s="187" t="s">
        <v>1249</v>
      </c>
      <c r="G223" s="188" t="s">
        <v>1090</v>
      </c>
      <c r="H223" s="189">
        <v>2</v>
      </c>
      <c r="I223" s="190"/>
      <c r="J223" s="191">
        <f t="shared" si="40"/>
        <v>0</v>
      </c>
      <c r="K223" s="187" t="s">
        <v>1</v>
      </c>
      <c r="L223" s="38"/>
      <c r="M223" s="192" t="s">
        <v>1</v>
      </c>
      <c r="N223" s="193" t="s">
        <v>44</v>
      </c>
      <c r="O223" s="70"/>
      <c r="P223" s="194">
        <f t="shared" si="41"/>
        <v>0</v>
      </c>
      <c r="Q223" s="194">
        <v>0</v>
      </c>
      <c r="R223" s="194">
        <f t="shared" si="42"/>
        <v>0</v>
      </c>
      <c r="S223" s="194">
        <v>0</v>
      </c>
      <c r="T223" s="195">
        <f t="shared" si="4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96" t="s">
        <v>289</v>
      </c>
      <c r="AT223" s="196" t="s">
        <v>147</v>
      </c>
      <c r="AU223" s="196" t="s">
        <v>87</v>
      </c>
      <c r="AY223" s="17" t="s">
        <v>145</v>
      </c>
      <c r="BE223" s="197">
        <f t="shared" si="44"/>
        <v>0</v>
      </c>
      <c r="BF223" s="197">
        <f t="shared" si="45"/>
        <v>0</v>
      </c>
      <c r="BG223" s="197">
        <f t="shared" si="46"/>
        <v>0</v>
      </c>
      <c r="BH223" s="197">
        <f t="shared" si="47"/>
        <v>0</v>
      </c>
      <c r="BI223" s="197">
        <f t="shared" si="48"/>
        <v>0</v>
      </c>
      <c r="BJ223" s="17" t="s">
        <v>87</v>
      </c>
      <c r="BK223" s="197">
        <f t="shared" si="49"/>
        <v>0</v>
      </c>
      <c r="BL223" s="17" t="s">
        <v>289</v>
      </c>
      <c r="BM223" s="196" t="s">
        <v>1250</v>
      </c>
    </row>
    <row r="224" spans="1:65" s="2" customFormat="1" ht="24.2" customHeight="1">
      <c r="A224" s="33"/>
      <c r="B224" s="34"/>
      <c r="C224" s="185" t="s">
        <v>710</v>
      </c>
      <c r="D224" s="185" t="s">
        <v>147</v>
      </c>
      <c r="E224" s="186" t="s">
        <v>1251</v>
      </c>
      <c r="F224" s="187" t="s">
        <v>1252</v>
      </c>
      <c r="G224" s="188" t="s">
        <v>1093</v>
      </c>
      <c r="H224" s="189">
        <v>3</v>
      </c>
      <c r="I224" s="190"/>
      <c r="J224" s="191">
        <f t="shared" si="40"/>
        <v>0</v>
      </c>
      <c r="K224" s="187" t="s">
        <v>1</v>
      </c>
      <c r="L224" s="38"/>
      <c r="M224" s="192" t="s">
        <v>1</v>
      </c>
      <c r="N224" s="193" t="s">
        <v>44</v>
      </c>
      <c r="O224" s="70"/>
      <c r="P224" s="194">
        <f t="shared" si="41"/>
        <v>0</v>
      </c>
      <c r="Q224" s="194">
        <v>0</v>
      </c>
      <c r="R224" s="194">
        <f t="shared" si="42"/>
        <v>0</v>
      </c>
      <c r="S224" s="194">
        <v>0</v>
      </c>
      <c r="T224" s="195">
        <f t="shared" si="4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96" t="s">
        <v>289</v>
      </c>
      <c r="AT224" s="196" t="s">
        <v>147</v>
      </c>
      <c r="AU224" s="196" t="s">
        <v>87</v>
      </c>
      <c r="AY224" s="17" t="s">
        <v>145</v>
      </c>
      <c r="BE224" s="197">
        <f t="shared" si="44"/>
        <v>0</v>
      </c>
      <c r="BF224" s="197">
        <f t="shared" si="45"/>
        <v>0</v>
      </c>
      <c r="BG224" s="197">
        <f t="shared" si="46"/>
        <v>0</v>
      </c>
      <c r="BH224" s="197">
        <f t="shared" si="47"/>
        <v>0</v>
      </c>
      <c r="BI224" s="197">
        <f t="shared" si="48"/>
        <v>0</v>
      </c>
      <c r="BJ224" s="17" t="s">
        <v>87</v>
      </c>
      <c r="BK224" s="197">
        <f t="shared" si="49"/>
        <v>0</v>
      </c>
      <c r="BL224" s="17" t="s">
        <v>289</v>
      </c>
      <c r="BM224" s="196" t="s">
        <v>1253</v>
      </c>
    </row>
    <row r="225" spans="1:65" s="2" customFormat="1" ht="24.2" customHeight="1">
      <c r="A225" s="33"/>
      <c r="B225" s="34"/>
      <c r="C225" s="185" t="s">
        <v>715</v>
      </c>
      <c r="D225" s="185" t="s">
        <v>147</v>
      </c>
      <c r="E225" s="186" t="s">
        <v>1254</v>
      </c>
      <c r="F225" s="187" t="s">
        <v>1255</v>
      </c>
      <c r="G225" s="188" t="s">
        <v>1093</v>
      </c>
      <c r="H225" s="189">
        <v>2</v>
      </c>
      <c r="I225" s="190"/>
      <c r="J225" s="191">
        <f t="shared" si="40"/>
        <v>0</v>
      </c>
      <c r="K225" s="187" t="s">
        <v>1</v>
      </c>
      <c r="L225" s="38"/>
      <c r="M225" s="192" t="s">
        <v>1</v>
      </c>
      <c r="N225" s="193" t="s">
        <v>44</v>
      </c>
      <c r="O225" s="70"/>
      <c r="P225" s="194">
        <f t="shared" si="41"/>
        <v>0</v>
      </c>
      <c r="Q225" s="194">
        <v>0</v>
      </c>
      <c r="R225" s="194">
        <f t="shared" si="42"/>
        <v>0</v>
      </c>
      <c r="S225" s="194">
        <v>0</v>
      </c>
      <c r="T225" s="195">
        <f t="shared" si="4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96" t="s">
        <v>289</v>
      </c>
      <c r="AT225" s="196" t="s">
        <v>147</v>
      </c>
      <c r="AU225" s="196" t="s">
        <v>87</v>
      </c>
      <c r="AY225" s="17" t="s">
        <v>145</v>
      </c>
      <c r="BE225" s="197">
        <f t="shared" si="44"/>
        <v>0</v>
      </c>
      <c r="BF225" s="197">
        <f t="shared" si="45"/>
        <v>0</v>
      </c>
      <c r="BG225" s="197">
        <f t="shared" si="46"/>
        <v>0</v>
      </c>
      <c r="BH225" s="197">
        <f t="shared" si="47"/>
        <v>0</v>
      </c>
      <c r="BI225" s="197">
        <f t="shared" si="48"/>
        <v>0</v>
      </c>
      <c r="BJ225" s="17" t="s">
        <v>87</v>
      </c>
      <c r="BK225" s="197">
        <f t="shared" si="49"/>
        <v>0</v>
      </c>
      <c r="BL225" s="17" t="s">
        <v>289</v>
      </c>
      <c r="BM225" s="196" t="s">
        <v>1256</v>
      </c>
    </row>
    <row r="226" spans="1:65" s="2" customFormat="1" ht="55.5" customHeight="1">
      <c r="A226" s="33"/>
      <c r="B226" s="34"/>
      <c r="C226" s="185" t="s">
        <v>721</v>
      </c>
      <c r="D226" s="185" t="s">
        <v>147</v>
      </c>
      <c r="E226" s="186" t="s">
        <v>1257</v>
      </c>
      <c r="F226" s="187" t="s">
        <v>1258</v>
      </c>
      <c r="G226" s="188" t="s">
        <v>1090</v>
      </c>
      <c r="H226" s="189">
        <v>1</v>
      </c>
      <c r="I226" s="190"/>
      <c r="J226" s="191">
        <f t="shared" si="40"/>
        <v>0</v>
      </c>
      <c r="K226" s="187" t="s">
        <v>1</v>
      </c>
      <c r="L226" s="38"/>
      <c r="M226" s="192" t="s">
        <v>1</v>
      </c>
      <c r="N226" s="193" t="s">
        <v>44</v>
      </c>
      <c r="O226" s="70"/>
      <c r="P226" s="194">
        <f t="shared" si="41"/>
        <v>0</v>
      </c>
      <c r="Q226" s="194">
        <v>0</v>
      </c>
      <c r="R226" s="194">
        <f t="shared" si="42"/>
        <v>0</v>
      </c>
      <c r="S226" s="194">
        <v>0</v>
      </c>
      <c r="T226" s="195">
        <f t="shared" si="4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96" t="s">
        <v>289</v>
      </c>
      <c r="AT226" s="196" t="s">
        <v>147</v>
      </c>
      <c r="AU226" s="196" t="s">
        <v>87</v>
      </c>
      <c r="AY226" s="17" t="s">
        <v>145</v>
      </c>
      <c r="BE226" s="197">
        <f t="shared" si="44"/>
        <v>0</v>
      </c>
      <c r="BF226" s="197">
        <f t="shared" si="45"/>
        <v>0</v>
      </c>
      <c r="BG226" s="197">
        <f t="shared" si="46"/>
        <v>0</v>
      </c>
      <c r="BH226" s="197">
        <f t="shared" si="47"/>
        <v>0</v>
      </c>
      <c r="BI226" s="197">
        <f t="shared" si="48"/>
        <v>0</v>
      </c>
      <c r="BJ226" s="17" t="s">
        <v>87</v>
      </c>
      <c r="BK226" s="197">
        <f t="shared" si="49"/>
        <v>0</v>
      </c>
      <c r="BL226" s="17" t="s">
        <v>289</v>
      </c>
      <c r="BM226" s="196" t="s">
        <v>1259</v>
      </c>
    </row>
    <row r="227" spans="1:65" s="2" customFormat="1" ht="44.25" customHeight="1">
      <c r="A227" s="33"/>
      <c r="B227" s="34"/>
      <c r="C227" s="185" t="s">
        <v>727</v>
      </c>
      <c r="D227" s="185" t="s">
        <v>147</v>
      </c>
      <c r="E227" s="186" t="s">
        <v>1260</v>
      </c>
      <c r="F227" s="187" t="s">
        <v>1261</v>
      </c>
      <c r="G227" s="188" t="s">
        <v>1090</v>
      </c>
      <c r="H227" s="189">
        <v>1</v>
      </c>
      <c r="I227" s="190"/>
      <c r="J227" s="191">
        <f t="shared" si="40"/>
        <v>0</v>
      </c>
      <c r="K227" s="187" t="s">
        <v>1</v>
      </c>
      <c r="L227" s="38"/>
      <c r="M227" s="192" t="s">
        <v>1</v>
      </c>
      <c r="N227" s="193" t="s">
        <v>44</v>
      </c>
      <c r="O227" s="70"/>
      <c r="P227" s="194">
        <f t="shared" si="41"/>
        <v>0</v>
      </c>
      <c r="Q227" s="194">
        <v>0</v>
      </c>
      <c r="R227" s="194">
        <f t="shared" si="42"/>
        <v>0</v>
      </c>
      <c r="S227" s="194">
        <v>0</v>
      </c>
      <c r="T227" s="195">
        <f t="shared" si="4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96" t="s">
        <v>289</v>
      </c>
      <c r="AT227" s="196" t="s">
        <v>147</v>
      </c>
      <c r="AU227" s="196" t="s">
        <v>87</v>
      </c>
      <c r="AY227" s="17" t="s">
        <v>145</v>
      </c>
      <c r="BE227" s="197">
        <f t="shared" si="44"/>
        <v>0</v>
      </c>
      <c r="BF227" s="197">
        <f t="shared" si="45"/>
        <v>0</v>
      </c>
      <c r="BG227" s="197">
        <f t="shared" si="46"/>
        <v>0</v>
      </c>
      <c r="BH227" s="197">
        <f t="shared" si="47"/>
        <v>0</v>
      </c>
      <c r="BI227" s="197">
        <f t="shared" si="48"/>
        <v>0</v>
      </c>
      <c r="BJ227" s="17" t="s">
        <v>87</v>
      </c>
      <c r="BK227" s="197">
        <f t="shared" si="49"/>
        <v>0</v>
      </c>
      <c r="BL227" s="17" t="s">
        <v>289</v>
      </c>
      <c r="BM227" s="196" t="s">
        <v>1262</v>
      </c>
    </row>
    <row r="228" spans="1:65" s="2" customFormat="1" ht="44.25" customHeight="1">
      <c r="A228" s="33"/>
      <c r="B228" s="34"/>
      <c r="C228" s="185" t="s">
        <v>731</v>
      </c>
      <c r="D228" s="185" t="s">
        <v>147</v>
      </c>
      <c r="E228" s="186" t="s">
        <v>1263</v>
      </c>
      <c r="F228" s="187" t="s">
        <v>1264</v>
      </c>
      <c r="G228" s="188" t="s">
        <v>1090</v>
      </c>
      <c r="H228" s="189">
        <v>1</v>
      </c>
      <c r="I228" s="190"/>
      <c r="J228" s="191">
        <f t="shared" si="40"/>
        <v>0</v>
      </c>
      <c r="K228" s="187" t="s">
        <v>1</v>
      </c>
      <c r="L228" s="38"/>
      <c r="M228" s="192" t="s">
        <v>1</v>
      </c>
      <c r="N228" s="193" t="s">
        <v>44</v>
      </c>
      <c r="O228" s="70"/>
      <c r="P228" s="194">
        <f t="shared" si="41"/>
        <v>0</v>
      </c>
      <c r="Q228" s="194">
        <v>0</v>
      </c>
      <c r="R228" s="194">
        <f t="shared" si="42"/>
        <v>0</v>
      </c>
      <c r="S228" s="194">
        <v>0</v>
      </c>
      <c r="T228" s="195">
        <f t="shared" si="4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96" t="s">
        <v>289</v>
      </c>
      <c r="AT228" s="196" t="s">
        <v>147</v>
      </c>
      <c r="AU228" s="196" t="s">
        <v>87</v>
      </c>
      <c r="AY228" s="17" t="s">
        <v>145</v>
      </c>
      <c r="BE228" s="197">
        <f t="shared" si="44"/>
        <v>0</v>
      </c>
      <c r="BF228" s="197">
        <f t="shared" si="45"/>
        <v>0</v>
      </c>
      <c r="BG228" s="197">
        <f t="shared" si="46"/>
        <v>0</v>
      </c>
      <c r="BH228" s="197">
        <f t="shared" si="47"/>
        <v>0</v>
      </c>
      <c r="BI228" s="197">
        <f t="shared" si="48"/>
        <v>0</v>
      </c>
      <c r="BJ228" s="17" t="s">
        <v>87</v>
      </c>
      <c r="BK228" s="197">
        <f t="shared" si="49"/>
        <v>0</v>
      </c>
      <c r="BL228" s="17" t="s">
        <v>289</v>
      </c>
      <c r="BM228" s="196" t="s">
        <v>1265</v>
      </c>
    </row>
    <row r="229" spans="1:65" s="2" customFormat="1" ht="44.25" customHeight="1">
      <c r="A229" s="33"/>
      <c r="B229" s="34"/>
      <c r="C229" s="185" t="s">
        <v>737</v>
      </c>
      <c r="D229" s="185" t="s">
        <v>147</v>
      </c>
      <c r="E229" s="186" t="s">
        <v>1266</v>
      </c>
      <c r="F229" s="187" t="s">
        <v>1267</v>
      </c>
      <c r="G229" s="188" t="s">
        <v>1090</v>
      </c>
      <c r="H229" s="189">
        <v>1</v>
      </c>
      <c r="I229" s="190"/>
      <c r="J229" s="191">
        <f t="shared" si="40"/>
        <v>0</v>
      </c>
      <c r="K229" s="187" t="s">
        <v>1</v>
      </c>
      <c r="L229" s="38"/>
      <c r="M229" s="192" t="s">
        <v>1</v>
      </c>
      <c r="N229" s="193" t="s">
        <v>44</v>
      </c>
      <c r="O229" s="70"/>
      <c r="P229" s="194">
        <f t="shared" si="41"/>
        <v>0</v>
      </c>
      <c r="Q229" s="194">
        <v>0</v>
      </c>
      <c r="R229" s="194">
        <f t="shared" si="42"/>
        <v>0</v>
      </c>
      <c r="S229" s="194">
        <v>0</v>
      </c>
      <c r="T229" s="195">
        <f t="shared" si="4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96" t="s">
        <v>289</v>
      </c>
      <c r="AT229" s="196" t="s">
        <v>147</v>
      </c>
      <c r="AU229" s="196" t="s">
        <v>87</v>
      </c>
      <c r="AY229" s="17" t="s">
        <v>145</v>
      </c>
      <c r="BE229" s="197">
        <f t="shared" si="44"/>
        <v>0</v>
      </c>
      <c r="BF229" s="197">
        <f t="shared" si="45"/>
        <v>0</v>
      </c>
      <c r="BG229" s="197">
        <f t="shared" si="46"/>
        <v>0</v>
      </c>
      <c r="BH229" s="197">
        <f t="shared" si="47"/>
        <v>0</v>
      </c>
      <c r="BI229" s="197">
        <f t="shared" si="48"/>
        <v>0</v>
      </c>
      <c r="BJ229" s="17" t="s">
        <v>87</v>
      </c>
      <c r="BK229" s="197">
        <f t="shared" si="49"/>
        <v>0</v>
      </c>
      <c r="BL229" s="17" t="s">
        <v>289</v>
      </c>
      <c r="BM229" s="196" t="s">
        <v>1268</v>
      </c>
    </row>
    <row r="230" spans="1:65" s="2" customFormat="1" ht="24.2" customHeight="1">
      <c r="A230" s="33"/>
      <c r="B230" s="34"/>
      <c r="C230" s="185" t="s">
        <v>746</v>
      </c>
      <c r="D230" s="185" t="s">
        <v>147</v>
      </c>
      <c r="E230" s="186" t="s">
        <v>1269</v>
      </c>
      <c r="F230" s="187" t="s">
        <v>1270</v>
      </c>
      <c r="G230" s="188" t="s">
        <v>1090</v>
      </c>
      <c r="H230" s="189">
        <v>2</v>
      </c>
      <c r="I230" s="190"/>
      <c r="J230" s="191">
        <f t="shared" si="40"/>
        <v>0</v>
      </c>
      <c r="K230" s="187" t="s">
        <v>1</v>
      </c>
      <c r="L230" s="38"/>
      <c r="M230" s="192" t="s">
        <v>1</v>
      </c>
      <c r="N230" s="193" t="s">
        <v>44</v>
      </c>
      <c r="O230" s="70"/>
      <c r="P230" s="194">
        <f t="shared" si="41"/>
        <v>0</v>
      </c>
      <c r="Q230" s="194">
        <v>0</v>
      </c>
      <c r="R230" s="194">
        <f t="shared" si="42"/>
        <v>0</v>
      </c>
      <c r="S230" s="194">
        <v>0</v>
      </c>
      <c r="T230" s="195">
        <f t="shared" si="4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96" t="s">
        <v>289</v>
      </c>
      <c r="AT230" s="196" t="s">
        <v>147</v>
      </c>
      <c r="AU230" s="196" t="s">
        <v>87</v>
      </c>
      <c r="AY230" s="17" t="s">
        <v>145</v>
      </c>
      <c r="BE230" s="197">
        <f t="shared" si="44"/>
        <v>0</v>
      </c>
      <c r="BF230" s="197">
        <f t="shared" si="45"/>
        <v>0</v>
      </c>
      <c r="BG230" s="197">
        <f t="shared" si="46"/>
        <v>0</v>
      </c>
      <c r="BH230" s="197">
        <f t="shared" si="47"/>
        <v>0</v>
      </c>
      <c r="BI230" s="197">
        <f t="shared" si="48"/>
        <v>0</v>
      </c>
      <c r="BJ230" s="17" t="s">
        <v>87</v>
      </c>
      <c r="BK230" s="197">
        <f t="shared" si="49"/>
        <v>0</v>
      </c>
      <c r="BL230" s="17" t="s">
        <v>289</v>
      </c>
      <c r="BM230" s="196" t="s">
        <v>1271</v>
      </c>
    </row>
    <row r="231" spans="1:65" s="2" customFormat="1" ht="24.2" customHeight="1">
      <c r="A231" s="33"/>
      <c r="B231" s="34"/>
      <c r="C231" s="185" t="s">
        <v>751</v>
      </c>
      <c r="D231" s="185" t="s">
        <v>147</v>
      </c>
      <c r="E231" s="186" t="s">
        <v>1272</v>
      </c>
      <c r="F231" s="187" t="s">
        <v>1273</v>
      </c>
      <c r="G231" s="188" t="s">
        <v>1090</v>
      </c>
      <c r="H231" s="189">
        <v>1</v>
      </c>
      <c r="I231" s="190"/>
      <c r="J231" s="191">
        <f t="shared" si="40"/>
        <v>0</v>
      </c>
      <c r="K231" s="187" t="s">
        <v>1</v>
      </c>
      <c r="L231" s="38"/>
      <c r="M231" s="192" t="s">
        <v>1</v>
      </c>
      <c r="N231" s="193" t="s">
        <v>44</v>
      </c>
      <c r="O231" s="70"/>
      <c r="P231" s="194">
        <f t="shared" si="41"/>
        <v>0</v>
      </c>
      <c r="Q231" s="194">
        <v>0</v>
      </c>
      <c r="R231" s="194">
        <f t="shared" si="42"/>
        <v>0</v>
      </c>
      <c r="S231" s="194">
        <v>0</v>
      </c>
      <c r="T231" s="195">
        <f t="shared" si="4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96" t="s">
        <v>289</v>
      </c>
      <c r="AT231" s="196" t="s">
        <v>147</v>
      </c>
      <c r="AU231" s="196" t="s">
        <v>87</v>
      </c>
      <c r="AY231" s="17" t="s">
        <v>145</v>
      </c>
      <c r="BE231" s="197">
        <f t="shared" si="44"/>
        <v>0</v>
      </c>
      <c r="BF231" s="197">
        <f t="shared" si="45"/>
        <v>0</v>
      </c>
      <c r="BG231" s="197">
        <f t="shared" si="46"/>
        <v>0</v>
      </c>
      <c r="BH231" s="197">
        <f t="shared" si="47"/>
        <v>0</v>
      </c>
      <c r="BI231" s="197">
        <f t="shared" si="48"/>
        <v>0</v>
      </c>
      <c r="BJ231" s="17" t="s">
        <v>87</v>
      </c>
      <c r="BK231" s="197">
        <f t="shared" si="49"/>
        <v>0</v>
      </c>
      <c r="BL231" s="17" t="s">
        <v>289</v>
      </c>
      <c r="BM231" s="196" t="s">
        <v>1274</v>
      </c>
    </row>
    <row r="232" spans="1:65" s="2" customFormat="1" ht="24.2" customHeight="1">
      <c r="A232" s="33"/>
      <c r="B232" s="34"/>
      <c r="C232" s="185" t="s">
        <v>757</v>
      </c>
      <c r="D232" s="185" t="s">
        <v>147</v>
      </c>
      <c r="E232" s="186" t="s">
        <v>1275</v>
      </c>
      <c r="F232" s="187" t="s">
        <v>1276</v>
      </c>
      <c r="G232" s="188" t="s">
        <v>1090</v>
      </c>
      <c r="H232" s="189">
        <v>2</v>
      </c>
      <c r="I232" s="190"/>
      <c r="J232" s="191">
        <f t="shared" si="40"/>
        <v>0</v>
      </c>
      <c r="K232" s="187" t="s">
        <v>1</v>
      </c>
      <c r="L232" s="38"/>
      <c r="M232" s="192" t="s">
        <v>1</v>
      </c>
      <c r="N232" s="193" t="s">
        <v>44</v>
      </c>
      <c r="O232" s="70"/>
      <c r="P232" s="194">
        <f t="shared" si="41"/>
        <v>0</v>
      </c>
      <c r="Q232" s="194">
        <v>0</v>
      </c>
      <c r="R232" s="194">
        <f t="shared" si="42"/>
        <v>0</v>
      </c>
      <c r="S232" s="194">
        <v>0</v>
      </c>
      <c r="T232" s="195">
        <f t="shared" si="4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96" t="s">
        <v>289</v>
      </c>
      <c r="AT232" s="196" t="s">
        <v>147</v>
      </c>
      <c r="AU232" s="196" t="s">
        <v>87</v>
      </c>
      <c r="AY232" s="17" t="s">
        <v>145</v>
      </c>
      <c r="BE232" s="197">
        <f t="shared" si="44"/>
        <v>0</v>
      </c>
      <c r="BF232" s="197">
        <f t="shared" si="45"/>
        <v>0</v>
      </c>
      <c r="BG232" s="197">
        <f t="shared" si="46"/>
        <v>0</v>
      </c>
      <c r="BH232" s="197">
        <f t="shared" si="47"/>
        <v>0</v>
      </c>
      <c r="BI232" s="197">
        <f t="shared" si="48"/>
        <v>0</v>
      </c>
      <c r="BJ232" s="17" t="s">
        <v>87</v>
      </c>
      <c r="BK232" s="197">
        <f t="shared" si="49"/>
        <v>0</v>
      </c>
      <c r="BL232" s="17" t="s">
        <v>289</v>
      </c>
      <c r="BM232" s="196" t="s">
        <v>1277</v>
      </c>
    </row>
    <row r="233" spans="1:65" s="2" customFormat="1" ht="24.2" customHeight="1">
      <c r="A233" s="33"/>
      <c r="B233" s="34"/>
      <c r="C233" s="185" t="s">
        <v>763</v>
      </c>
      <c r="D233" s="185" t="s">
        <v>147</v>
      </c>
      <c r="E233" s="186" t="s">
        <v>1278</v>
      </c>
      <c r="F233" s="187" t="s">
        <v>1279</v>
      </c>
      <c r="G233" s="188" t="s">
        <v>1090</v>
      </c>
      <c r="H233" s="189">
        <v>1</v>
      </c>
      <c r="I233" s="190"/>
      <c r="J233" s="191">
        <f t="shared" si="40"/>
        <v>0</v>
      </c>
      <c r="K233" s="187" t="s">
        <v>1</v>
      </c>
      <c r="L233" s="38"/>
      <c r="M233" s="192" t="s">
        <v>1</v>
      </c>
      <c r="N233" s="193" t="s">
        <v>44</v>
      </c>
      <c r="O233" s="70"/>
      <c r="P233" s="194">
        <f t="shared" si="41"/>
        <v>0</v>
      </c>
      <c r="Q233" s="194">
        <v>0</v>
      </c>
      <c r="R233" s="194">
        <f t="shared" si="42"/>
        <v>0</v>
      </c>
      <c r="S233" s="194">
        <v>0</v>
      </c>
      <c r="T233" s="195">
        <f t="shared" si="4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96" t="s">
        <v>289</v>
      </c>
      <c r="AT233" s="196" t="s">
        <v>147</v>
      </c>
      <c r="AU233" s="196" t="s">
        <v>87</v>
      </c>
      <c r="AY233" s="17" t="s">
        <v>145</v>
      </c>
      <c r="BE233" s="197">
        <f t="shared" si="44"/>
        <v>0</v>
      </c>
      <c r="BF233" s="197">
        <f t="shared" si="45"/>
        <v>0</v>
      </c>
      <c r="BG233" s="197">
        <f t="shared" si="46"/>
        <v>0</v>
      </c>
      <c r="BH233" s="197">
        <f t="shared" si="47"/>
        <v>0</v>
      </c>
      <c r="BI233" s="197">
        <f t="shared" si="48"/>
        <v>0</v>
      </c>
      <c r="BJ233" s="17" t="s">
        <v>87</v>
      </c>
      <c r="BK233" s="197">
        <f t="shared" si="49"/>
        <v>0</v>
      </c>
      <c r="BL233" s="17" t="s">
        <v>289</v>
      </c>
      <c r="BM233" s="196" t="s">
        <v>1280</v>
      </c>
    </row>
    <row r="234" spans="1:65" s="2" customFormat="1" ht="16.5" customHeight="1">
      <c r="A234" s="33"/>
      <c r="B234" s="34"/>
      <c r="C234" s="185" t="s">
        <v>769</v>
      </c>
      <c r="D234" s="185" t="s">
        <v>147</v>
      </c>
      <c r="E234" s="186" t="s">
        <v>1281</v>
      </c>
      <c r="F234" s="187" t="s">
        <v>1282</v>
      </c>
      <c r="G234" s="188" t="s">
        <v>1090</v>
      </c>
      <c r="H234" s="189">
        <v>12</v>
      </c>
      <c r="I234" s="190"/>
      <c r="J234" s="191">
        <f t="shared" si="40"/>
        <v>0</v>
      </c>
      <c r="K234" s="187" t="s">
        <v>1</v>
      </c>
      <c r="L234" s="38"/>
      <c r="M234" s="192" t="s">
        <v>1</v>
      </c>
      <c r="N234" s="193" t="s">
        <v>44</v>
      </c>
      <c r="O234" s="70"/>
      <c r="P234" s="194">
        <f t="shared" si="41"/>
        <v>0</v>
      </c>
      <c r="Q234" s="194">
        <v>0</v>
      </c>
      <c r="R234" s="194">
        <f t="shared" si="42"/>
        <v>0</v>
      </c>
      <c r="S234" s="194">
        <v>0</v>
      </c>
      <c r="T234" s="195">
        <f t="shared" si="4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96" t="s">
        <v>289</v>
      </c>
      <c r="AT234" s="196" t="s">
        <v>147</v>
      </c>
      <c r="AU234" s="196" t="s">
        <v>87</v>
      </c>
      <c r="AY234" s="17" t="s">
        <v>145</v>
      </c>
      <c r="BE234" s="197">
        <f t="shared" si="44"/>
        <v>0</v>
      </c>
      <c r="BF234" s="197">
        <f t="shared" si="45"/>
        <v>0</v>
      </c>
      <c r="BG234" s="197">
        <f t="shared" si="46"/>
        <v>0</v>
      </c>
      <c r="BH234" s="197">
        <f t="shared" si="47"/>
        <v>0</v>
      </c>
      <c r="BI234" s="197">
        <f t="shared" si="48"/>
        <v>0</v>
      </c>
      <c r="BJ234" s="17" t="s">
        <v>87</v>
      </c>
      <c r="BK234" s="197">
        <f t="shared" si="49"/>
        <v>0</v>
      </c>
      <c r="BL234" s="17" t="s">
        <v>289</v>
      </c>
      <c r="BM234" s="196" t="s">
        <v>1283</v>
      </c>
    </row>
    <row r="235" spans="1:65" s="2" customFormat="1" ht="21.75" customHeight="1">
      <c r="A235" s="33"/>
      <c r="B235" s="34"/>
      <c r="C235" s="185" t="s">
        <v>774</v>
      </c>
      <c r="D235" s="185" t="s">
        <v>147</v>
      </c>
      <c r="E235" s="186" t="s">
        <v>1284</v>
      </c>
      <c r="F235" s="187" t="s">
        <v>1285</v>
      </c>
      <c r="G235" s="188" t="s">
        <v>1090</v>
      </c>
      <c r="H235" s="189">
        <v>2</v>
      </c>
      <c r="I235" s="190"/>
      <c r="J235" s="191">
        <f t="shared" si="40"/>
        <v>0</v>
      </c>
      <c r="K235" s="187" t="s">
        <v>1</v>
      </c>
      <c r="L235" s="38"/>
      <c r="M235" s="192" t="s">
        <v>1</v>
      </c>
      <c r="N235" s="193" t="s">
        <v>44</v>
      </c>
      <c r="O235" s="70"/>
      <c r="P235" s="194">
        <f t="shared" si="41"/>
        <v>0</v>
      </c>
      <c r="Q235" s="194">
        <v>0</v>
      </c>
      <c r="R235" s="194">
        <f t="shared" si="42"/>
        <v>0</v>
      </c>
      <c r="S235" s="194">
        <v>0</v>
      </c>
      <c r="T235" s="195">
        <f t="shared" si="4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96" t="s">
        <v>289</v>
      </c>
      <c r="AT235" s="196" t="s">
        <v>147</v>
      </c>
      <c r="AU235" s="196" t="s">
        <v>87</v>
      </c>
      <c r="AY235" s="17" t="s">
        <v>145</v>
      </c>
      <c r="BE235" s="197">
        <f t="shared" si="44"/>
        <v>0</v>
      </c>
      <c r="BF235" s="197">
        <f t="shared" si="45"/>
        <v>0</v>
      </c>
      <c r="BG235" s="197">
        <f t="shared" si="46"/>
        <v>0</v>
      </c>
      <c r="BH235" s="197">
        <f t="shared" si="47"/>
        <v>0</v>
      </c>
      <c r="BI235" s="197">
        <f t="shared" si="48"/>
        <v>0</v>
      </c>
      <c r="BJ235" s="17" t="s">
        <v>87</v>
      </c>
      <c r="BK235" s="197">
        <f t="shared" si="49"/>
        <v>0</v>
      </c>
      <c r="BL235" s="17" t="s">
        <v>289</v>
      </c>
      <c r="BM235" s="196" t="s">
        <v>1286</v>
      </c>
    </row>
    <row r="236" spans="1:65" s="2" customFormat="1" ht="16.5" customHeight="1">
      <c r="A236" s="33"/>
      <c r="B236" s="34"/>
      <c r="C236" s="185" t="s">
        <v>782</v>
      </c>
      <c r="D236" s="185" t="s">
        <v>147</v>
      </c>
      <c r="E236" s="186" t="s">
        <v>1287</v>
      </c>
      <c r="F236" s="187" t="s">
        <v>1288</v>
      </c>
      <c r="G236" s="188" t="s">
        <v>1090</v>
      </c>
      <c r="H236" s="189">
        <v>4</v>
      </c>
      <c r="I236" s="190"/>
      <c r="J236" s="191">
        <f t="shared" si="40"/>
        <v>0</v>
      </c>
      <c r="K236" s="187" t="s">
        <v>1</v>
      </c>
      <c r="L236" s="38"/>
      <c r="M236" s="192" t="s">
        <v>1</v>
      </c>
      <c r="N236" s="193" t="s">
        <v>44</v>
      </c>
      <c r="O236" s="70"/>
      <c r="P236" s="194">
        <f t="shared" si="41"/>
        <v>0</v>
      </c>
      <c r="Q236" s="194">
        <v>0</v>
      </c>
      <c r="R236" s="194">
        <f t="shared" si="42"/>
        <v>0</v>
      </c>
      <c r="S236" s="194">
        <v>0</v>
      </c>
      <c r="T236" s="195">
        <f t="shared" si="4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96" t="s">
        <v>289</v>
      </c>
      <c r="AT236" s="196" t="s">
        <v>147</v>
      </c>
      <c r="AU236" s="196" t="s">
        <v>87</v>
      </c>
      <c r="AY236" s="17" t="s">
        <v>145</v>
      </c>
      <c r="BE236" s="197">
        <f t="shared" si="44"/>
        <v>0</v>
      </c>
      <c r="BF236" s="197">
        <f t="shared" si="45"/>
        <v>0</v>
      </c>
      <c r="BG236" s="197">
        <f t="shared" si="46"/>
        <v>0</v>
      </c>
      <c r="BH236" s="197">
        <f t="shared" si="47"/>
        <v>0</v>
      </c>
      <c r="BI236" s="197">
        <f t="shared" si="48"/>
        <v>0</v>
      </c>
      <c r="BJ236" s="17" t="s">
        <v>87</v>
      </c>
      <c r="BK236" s="197">
        <f t="shared" si="49"/>
        <v>0</v>
      </c>
      <c r="BL236" s="17" t="s">
        <v>289</v>
      </c>
      <c r="BM236" s="196" t="s">
        <v>1289</v>
      </c>
    </row>
    <row r="237" spans="1:65" s="2" customFormat="1" ht="16.5" customHeight="1">
      <c r="A237" s="33"/>
      <c r="B237" s="34"/>
      <c r="C237" s="185" t="s">
        <v>787</v>
      </c>
      <c r="D237" s="185" t="s">
        <v>147</v>
      </c>
      <c r="E237" s="186" t="s">
        <v>1290</v>
      </c>
      <c r="F237" s="187" t="s">
        <v>1291</v>
      </c>
      <c r="G237" s="188" t="s">
        <v>1090</v>
      </c>
      <c r="H237" s="189">
        <v>2</v>
      </c>
      <c r="I237" s="190"/>
      <c r="J237" s="191">
        <f t="shared" si="40"/>
        <v>0</v>
      </c>
      <c r="K237" s="187" t="s">
        <v>1</v>
      </c>
      <c r="L237" s="38"/>
      <c r="M237" s="192" t="s">
        <v>1</v>
      </c>
      <c r="N237" s="193" t="s">
        <v>44</v>
      </c>
      <c r="O237" s="70"/>
      <c r="P237" s="194">
        <f t="shared" si="41"/>
        <v>0</v>
      </c>
      <c r="Q237" s="194">
        <v>0</v>
      </c>
      <c r="R237" s="194">
        <f t="shared" si="42"/>
        <v>0</v>
      </c>
      <c r="S237" s="194">
        <v>0</v>
      </c>
      <c r="T237" s="195">
        <f t="shared" si="4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96" t="s">
        <v>289</v>
      </c>
      <c r="AT237" s="196" t="s">
        <v>147</v>
      </c>
      <c r="AU237" s="196" t="s">
        <v>87</v>
      </c>
      <c r="AY237" s="17" t="s">
        <v>145</v>
      </c>
      <c r="BE237" s="197">
        <f t="shared" si="44"/>
        <v>0</v>
      </c>
      <c r="BF237" s="197">
        <f t="shared" si="45"/>
        <v>0</v>
      </c>
      <c r="BG237" s="197">
        <f t="shared" si="46"/>
        <v>0</v>
      </c>
      <c r="BH237" s="197">
        <f t="shared" si="47"/>
        <v>0</v>
      </c>
      <c r="BI237" s="197">
        <f t="shared" si="48"/>
        <v>0</v>
      </c>
      <c r="BJ237" s="17" t="s">
        <v>87</v>
      </c>
      <c r="BK237" s="197">
        <f t="shared" si="49"/>
        <v>0</v>
      </c>
      <c r="BL237" s="17" t="s">
        <v>289</v>
      </c>
      <c r="BM237" s="196" t="s">
        <v>1292</v>
      </c>
    </row>
    <row r="238" spans="1:65" s="2" customFormat="1" ht="16.5" customHeight="1">
      <c r="A238" s="33"/>
      <c r="B238" s="34"/>
      <c r="C238" s="185" t="s">
        <v>793</v>
      </c>
      <c r="D238" s="185" t="s">
        <v>147</v>
      </c>
      <c r="E238" s="186" t="s">
        <v>1293</v>
      </c>
      <c r="F238" s="187" t="s">
        <v>1294</v>
      </c>
      <c r="G238" s="188" t="s">
        <v>1090</v>
      </c>
      <c r="H238" s="189">
        <v>4</v>
      </c>
      <c r="I238" s="190"/>
      <c r="J238" s="191">
        <f t="shared" si="40"/>
        <v>0</v>
      </c>
      <c r="K238" s="187" t="s">
        <v>1</v>
      </c>
      <c r="L238" s="38"/>
      <c r="M238" s="192" t="s">
        <v>1</v>
      </c>
      <c r="N238" s="193" t="s">
        <v>44</v>
      </c>
      <c r="O238" s="70"/>
      <c r="P238" s="194">
        <f t="shared" si="41"/>
        <v>0</v>
      </c>
      <c r="Q238" s="194">
        <v>0</v>
      </c>
      <c r="R238" s="194">
        <f t="shared" si="42"/>
        <v>0</v>
      </c>
      <c r="S238" s="194">
        <v>0</v>
      </c>
      <c r="T238" s="195">
        <f t="shared" si="4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96" t="s">
        <v>289</v>
      </c>
      <c r="AT238" s="196" t="s">
        <v>147</v>
      </c>
      <c r="AU238" s="196" t="s">
        <v>87</v>
      </c>
      <c r="AY238" s="17" t="s">
        <v>145</v>
      </c>
      <c r="BE238" s="197">
        <f t="shared" si="44"/>
        <v>0</v>
      </c>
      <c r="BF238" s="197">
        <f t="shared" si="45"/>
        <v>0</v>
      </c>
      <c r="BG238" s="197">
        <f t="shared" si="46"/>
        <v>0</v>
      </c>
      <c r="BH238" s="197">
        <f t="shared" si="47"/>
        <v>0</v>
      </c>
      <c r="BI238" s="197">
        <f t="shared" si="48"/>
        <v>0</v>
      </c>
      <c r="BJ238" s="17" t="s">
        <v>87</v>
      </c>
      <c r="BK238" s="197">
        <f t="shared" si="49"/>
        <v>0</v>
      </c>
      <c r="BL238" s="17" t="s">
        <v>289</v>
      </c>
      <c r="BM238" s="196" t="s">
        <v>1295</v>
      </c>
    </row>
    <row r="239" spans="1:65" s="2" customFormat="1" ht="16.5" customHeight="1">
      <c r="A239" s="33"/>
      <c r="B239" s="34"/>
      <c r="C239" s="185" t="s">
        <v>798</v>
      </c>
      <c r="D239" s="185" t="s">
        <v>147</v>
      </c>
      <c r="E239" s="186" t="s">
        <v>1296</v>
      </c>
      <c r="F239" s="187" t="s">
        <v>1297</v>
      </c>
      <c r="G239" s="188" t="s">
        <v>1090</v>
      </c>
      <c r="H239" s="189">
        <v>2</v>
      </c>
      <c r="I239" s="190"/>
      <c r="J239" s="191">
        <f t="shared" si="40"/>
        <v>0</v>
      </c>
      <c r="K239" s="187" t="s">
        <v>1</v>
      </c>
      <c r="L239" s="38"/>
      <c r="M239" s="192" t="s">
        <v>1</v>
      </c>
      <c r="N239" s="193" t="s">
        <v>44</v>
      </c>
      <c r="O239" s="70"/>
      <c r="P239" s="194">
        <f t="shared" si="41"/>
        <v>0</v>
      </c>
      <c r="Q239" s="194">
        <v>0</v>
      </c>
      <c r="R239" s="194">
        <f t="shared" si="42"/>
        <v>0</v>
      </c>
      <c r="S239" s="194">
        <v>0</v>
      </c>
      <c r="T239" s="195">
        <f t="shared" si="4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96" t="s">
        <v>289</v>
      </c>
      <c r="AT239" s="196" t="s">
        <v>147</v>
      </c>
      <c r="AU239" s="196" t="s">
        <v>87</v>
      </c>
      <c r="AY239" s="17" t="s">
        <v>145</v>
      </c>
      <c r="BE239" s="197">
        <f t="shared" si="44"/>
        <v>0</v>
      </c>
      <c r="BF239" s="197">
        <f t="shared" si="45"/>
        <v>0</v>
      </c>
      <c r="BG239" s="197">
        <f t="shared" si="46"/>
        <v>0</v>
      </c>
      <c r="BH239" s="197">
        <f t="shared" si="47"/>
        <v>0</v>
      </c>
      <c r="BI239" s="197">
        <f t="shared" si="48"/>
        <v>0</v>
      </c>
      <c r="BJ239" s="17" t="s">
        <v>87</v>
      </c>
      <c r="BK239" s="197">
        <f t="shared" si="49"/>
        <v>0</v>
      </c>
      <c r="BL239" s="17" t="s">
        <v>289</v>
      </c>
      <c r="BM239" s="196" t="s">
        <v>1298</v>
      </c>
    </row>
    <row r="240" spans="1:65" s="2" customFormat="1" ht="21.75" customHeight="1">
      <c r="A240" s="33"/>
      <c r="B240" s="34"/>
      <c r="C240" s="185" t="s">
        <v>804</v>
      </c>
      <c r="D240" s="185" t="s">
        <v>147</v>
      </c>
      <c r="E240" s="186" t="s">
        <v>1299</v>
      </c>
      <c r="F240" s="187" t="s">
        <v>1300</v>
      </c>
      <c r="G240" s="188" t="s">
        <v>1093</v>
      </c>
      <c r="H240" s="189">
        <v>1</v>
      </c>
      <c r="I240" s="190"/>
      <c r="J240" s="191">
        <f t="shared" si="40"/>
        <v>0</v>
      </c>
      <c r="K240" s="187" t="s">
        <v>1</v>
      </c>
      <c r="L240" s="38"/>
      <c r="M240" s="192" t="s">
        <v>1</v>
      </c>
      <c r="N240" s="193" t="s">
        <v>44</v>
      </c>
      <c r="O240" s="70"/>
      <c r="P240" s="194">
        <f t="shared" si="41"/>
        <v>0</v>
      </c>
      <c r="Q240" s="194">
        <v>0</v>
      </c>
      <c r="R240" s="194">
        <f t="shared" si="42"/>
        <v>0</v>
      </c>
      <c r="S240" s="194">
        <v>0</v>
      </c>
      <c r="T240" s="195">
        <f t="shared" si="4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96" t="s">
        <v>289</v>
      </c>
      <c r="AT240" s="196" t="s">
        <v>147</v>
      </c>
      <c r="AU240" s="196" t="s">
        <v>87</v>
      </c>
      <c r="AY240" s="17" t="s">
        <v>145</v>
      </c>
      <c r="BE240" s="197">
        <f t="shared" si="44"/>
        <v>0</v>
      </c>
      <c r="BF240" s="197">
        <f t="shared" si="45"/>
        <v>0</v>
      </c>
      <c r="BG240" s="197">
        <f t="shared" si="46"/>
        <v>0</v>
      </c>
      <c r="BH240" s="197">
        <f t="shared" si="47"/>
        <v>0</v>
      </c>
      <c r="BI240" s="197">
        <f t="shared" si="48"/>
        <v>0</v>
      </c>
      <c r="BJ240" s="17" t="s">
        <v>87</v>
      </c>
      <c r="BK240" s="197">
        <f t="shared" si="49"/>
        <v>0</v>
      </c>
      <c r="BL240" s="17" t="s">
        <v>289</v>
      </c>
      <c r="BM240" s="196" t="s">
        <v>1301</v>
      </c>
    </row>
    <row r="241" spans="1:65" s="2" customFormat="1" ht="19.5">
      <c r="A241" s="33"/>
      <c r="B241" s="34"/>
      <c r="C241" s="35"/>
      <c r="D241" s="200" t="s">
        <v>854</v>
      </c>
      <c r="E241" s="35"/>
      <c r="F241" s="241" t="s">
        <v>1081</v>
      </c>
      <c r="G241" s="35"/>
      <c r="H241" s="35"/>
      <c r="I241" s="242"/>
      <c r="J241" s="35"/>
      <c r="K241" s="35"/>
      <c r="L241" s="38"/>
      <c r="M241" s="243"/>
      <c r="N241" s="244"/>
      <c r="O241" s="70"/>
      <c r="P241" s="70"/>
      <c r="Q241" s="70"/>
      <c r="R241" s="70"/>
      <c r="S241" s="70"/>
      <c r="T241" s="71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T241" s="17" t="s">
        <v>854</v>
      </c>
      <c r="AU241" s="17" t="s">
        <v>87</v>
      </c>
    </row>
    <row r="242" spans="1:65" s="2" customFormat="1" ht="24.2" customHeight="1">
      <c r="A242" s="33"/>
      <c r="B242" s="34"/>
      <c r="C242" s="185" t="s">
        <v>810</v>
      </c>
      <c r="D242" s="185" t="s">
        <v>147</v>
      </c>
      <c r="E242" s="186" t="s">
        <v>1302</v>
      </c>
      <c r="F242" s="187" t="s">
        <v>1303</v>
      </c>
      <c r="G242" s="188" t="s">
        <v>1015</v>
      </c>
      <c r="H242" s="245"/>
      <c r="I242" s="190"/>
      <c r="J242" s="191">
        <f>ROUND(I242*H242,2)</f>
        <v>0</v>
      </c>
      <c r="K242" s="187" t="s">
        <v>1</v>
      </c>
      <c r="L242" s="38"/>
      <c r="M242" s="192" t="s">
        <v>1</v>
      </c>
      <c r="N242" s="193" t="s">
        <v>44</v>
      </c>
      <c r="O242" s="70"/>
      <c r="P242" s="194">
        <f>O242*H242</f>
        <v>0</v>
      </c>
      <c r="Q242" s="194">
        <v>0</v>
      </c>
      <c r="R242" s="194">
        <f>Q242*H242</f>
        <v>0</v>
      </c>
      <c r="S242" s="194">
        <v>0</v>
      </c>
      <c r="T242" s="195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96" t="s">
        <v>289</v>
      </c>
      <c r="AT242" s="196" t="s">
        <v>147</v>
      </c>
      <c r="AU242" s="196" t="s">
        <v>87</v>
      </c>
      <c r="AY242" s="17" t="s">
        <v>145</v>
      </c>
      <c r="BE242" s="197">
        <f>IF(N242="základní",J242,0)</f>
        <v>0</v>
      </c>
      <c r="BF242" s="197">
        <f>IF(N242="snížená",J242,0)</f>
        <v>0</v>
      </c>
      <c r="BG242" s="197">
        <f>IF(N242="zákl. přenesená",J242,0)</f>
        <v>0</v>
      </c>
      <c r="BH242" s="197">
        <f>IF(N242="sníž. přenesená",J242,0)</f>
        <v>0</v>
      </c>
      <c r="BI242" s="197">
        <f>IF(N242="nulová",J242,0)</f>
        <v>0</v>
      </c>
      <c r="BJ242" s="17" t="s">
        <v>87</v>
      </c>
      <c r="BK242" s="197">
        <f>ROUND(I242*H242,2)</f>
        <v>0</v>
      </c>
      <c r="BL242" s="17" t="s">
        <v>289</v>
      </c>
      <c r="BM242" s="196" t="s">
        <v>1304</v>
      </c>
    </row>
    <row r="243" spans="1:65" s="12" customFormat="1" ht="25.9" customHeight="1">
      <c r="B243" s="169"/>
      <c r="C243" s="170"/>
      <c r="D243" s="171" t="s">
        <v>78</v>
      </c>
      <c r="E243" s="172" t="s">
        <v>1305</v>
      </c>
      <c r="F243" s="172" t="s">
        <v>1306</v>
      </c>
      <c r="G243" s="170"/>
      <c r="H243" s="170"/>
      <c r="I243" s="173"/>
      <c r="J243" s="174">
        <f>BK243</f>
        <v>0</v>
      </c>
      <c r="K243" s="170"/>
      <c r="L243" s="175"/>
      <c r="M243" s="176"/>
      <c r="N243" s="177"/>
      <c r="O243" s="177"/>
      <c r="P243" s="178">
        <f>SUM(P244:P256)</f>
        <v>0</v>
      </c>
      <c r="Q243" s="177"/>
      <c r="R243" s="178">
        <f>SUM(R244:R256)</f>
        <v>0</v>
      </c>
      <c r="S243" s="177"/>
      <c r="T243" s="179">
        <f>SUM(T244:T256)</f>
        <v>0</v>
      </c>
      <c r="AR243" s="180" t="s">
        <v>89</v>
      </c>
      <c r="AT243" s="181" t="s">
        <v>78</v>
      </c>
      <c r="AU243" s="181" t="s">
        <v>79</v>
      </c>
      <c r="AY243" s="180" t="s">
        <v>145</v>
      </c>
      <c r="BK243" s="182">
        <f>SUM(BK244:BK256)</f>
        <v>0</v>
      </c>
    </row>
    <row r="244" spans="1:65" s="2" customFormat="1" ht="33" customHeight="1">
      <c r="A244" s="33"/>
      <c r="B244" s="34"/>
      <c r="C244" s="185" t="s">
        <v>816</v>
      </c>
      <c r="D244" s="185" t="s">
        <v>147</v>
      </c>
      <c r="E244" s="186" t="s">
        <v>1307</v>
      </c>
      <c r="F244" s="187" t="s">
        <v>1308</v>
      </c>
      <c r="G244" s="188" t="s">
        <v>329</v>
      </c>
      <c r="H244" s="189">
        <v>5</v>
      </c>
      <c r="I244" s="190"/>
      <c r="J244" s="191">
        <f t="shared" ref="J244:J254" si="50">ROUND(I244*H244,2)</f>
        <v>0</v>
      </c>
      <c r="K244" s="187" t="s">
        <v>1</v>
      </c>
      <c r="L244" s="38"/>
      <c r="M244" s="192" t="s">
        <v>1</v>
      </c>
      <c r="N244" s="193" t="s">
        <v>44</v>
      </c>
      <c r="O244" s="70"/>
      <c r="P244" s="194">
        <f t="shared" ref="P244:P254" si="51">O244*H244</f>
        <v>0</v>
      </c>
      <c r="Q244" s="194">
        <v>0</v>
      </c>
      <c r="R244" s="194">
        <f t="shared" ref="R244:R254" si="52">Q244*H244</f>
        <v>0</v>
      </c>
      <c r="S244" s="194">
        <v>0</v>
      </c>
      <c r="T244" s="195">
        <f t="shared" ref="T244:T254" si="53"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96" t="s">
        <v>289</v>
      </c>
      <c r="AT244" s="196" t="s">
        <v>147</v>
      </c>
      <c r="AU244" s="196" t="s">
        <v>87</v>
      </c>
      <c r="AY244" s="17" t="s">
        <v>145</v>
      </c>
      <c r="BE244" s="197">
        <f t="shared" ref="BE244:BE254" si="54">IF(N244="základní",J244,0)</f>
        <v>0</v>
      </c>
      <c r="BF244" s="197">
        <f t="shared" ref="BF244:BF254" si="55">IF(N244="snížená",J244,0)</f>
        <v>0</v>
      </c>
      <c r="BG244" s="197">
        <f t="shared" ref="BG244:BG254" si="56">IF(N244="zákl. přenesená",J244,0)</f>
        <v>0</v>
      </c>
      <c r="BH244" s="197">
        <f t="shared" ref="BH244:BH254" si="57">IF(N244="sníž. přenesená",J244,0)</f>
        <v>0</v>
      </c>
      <c r="BI244" s="197">
        <f t="shared" ref="BI244:BI254" si="58">IF(N244="nulová",J244,0)</f>
        <v>0</v>
      </c>
      <c r="BJ244" s="17" t="s">
        <v>87</v>
      </c>
      <c r="BK244" s="197">
        <f t="shared" ref="BK244:BK254" si="59">ROUND(I244*H244,2)</f>
        <v>0</v>
      </c>
      <c r="BL244" s="17" t="s">
        <v>289</v>
      </c>
      <c r="BM244" s="196" t="s">
        <v>1309</v>
      </c>
    </row>
    <row r="245" spans="1:65" s="2" customFormat="1" ht="33" customHeight="1">
      <c r="A245" s="33"/>
      <c r="B245" s="34"/>
      <c r="C245" s="185" t="s">
        <v>823</v>
      </c>
      <c r="D245" s="185" t="s">
        <v>147</v>
      </c>
      <c r="E245" s="186" t="s">
        <v>1310</v>
      </c>
      <c r="F245" s="187" t="s">
        <v>1311</v>
      </c>
      <c r="G245" s="188" t="s">
        <v>329</v>
      </c>
      <c r="H245" s="189">
        <v>40</v>
      </c>
      <c r="I245" s="190"/>
      <c r="J245" s="191">
        <f t="shared" si="50"/>
        <v>0</v>
      </c>
      <c r="K245" s="187" t="s">
        <v>1</v>
      </c>
      <c r="L245" s="38"/>
      <c r="M245" s="192" t="s">
        <v>1</v>
      </c>
      <c r="N245" s="193" t="s">
        <v>44</v>
      </c>
      <c r="O245" s="70"/>
      <c r="P245" s="194">
        <f t="shared" si="51"/>
        <v>0</v>
      </c>
      <c r="Q245" s="194">
        <v>0</v>
      </c>
      <c r="R245" s="194">
        <f t="shared" si="52"/>
        <v>0</v>
      </c>
      <c r="S245" s="194">
        <v>0</v>
      </c>
      <c r="T245" s="195">
        <f t="shared" si="5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96" t="s">
        <v>289</v>
      </c>
      <c r="AT245" s="196" t="s">
        <v>147</v>
      </c>
      <c r="AU245" s="196" t="s">
        <v>87</v>
      </c>
      <c r="AY245" s="17" t="s">
        <v>145</v>
      </c>
      <c r="BE245" s="197">
        <f t="shared" si="54"/>
        <v>0</v>
      </c>
      <c r="BF245" s="197">
        <f t="shared" si="55"/>
        <v>0</v>
      </c>
      <c r="BG245" s="197">
        <f t="shared" si="56"/>
        <v>0</v>
      </c>
      <c r="BH245" s="197">
        <f t="shared" si="57"/>
        <v>0</v>
      </c>
      <c r="BI245" s="197">
        <f t="shared" si="58"/>
        <v>0</v>
      </c>
      <c r="BJ245" s="17" t="s">
        <v>87</v>
      </c>
      <c r="BK245" s="197">
        <f t="shared" si="59"/>
        <v>0</v>
      </c>
      <c r="BL245" s="17" t="s">
        <v>289</v>
      </c>
      <c r="BM245" s="196" t="s">
        <v>1312</v>
      </c>
    </row>
    <row r="246" spans="1:65" s="2" customFormat="1" ht="33" customHeight="1">
      <c r="A246" s="33"/>
      <c r="B246" s="34"/>
      <c r="C246" s="185" t="s">
        <v>828</v>
      </c>
      <c r="D246" s="185" t="s">
        <v>147</v>
      </c>
      <c r="E246" s="186" t="s">
        <v>1313</v>
      </c>
      <c r="F246" s="187" t="s">
        <v>1314</v>
      </c>
      <c r="G246" s="188" t="s">
        <v>329</v>
      </c>
      <c r="H246" s="189">
        <v>40</v>
      </c>
      <c r="I246" s="190"/>
      <c r="J246" s="191">
        <f t="shared" si="50"/>
        <v>0</v>
      </c>
      <c r="K246" s="187" t="s">
        <v>1</v>
      </c>
      <c r="L246" s="38"/>
      <c r="M246" s="192" t="s">
        <v>1</v>
      </c>
      <c r="N246" s="193" t="s">
        <v>44</v>
      </c>
      <c r="O246" s="70"/>
      <c r="P246" s="194">
        <f t="shared" si="51"/>
        <v>0</v>
      </c>
      <c r="Q246" s="194">
        <v>0</v>
      </c>
      <c r="R246" s="194">
        <f t="shared" si="52"/>
        <v>0</v>
      </c>
      <c r="S246" s="194">
        <v>0</v>
      </c>
      <c r="T246" s="195">
        <f t="shared" si="5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96" t="s">
        <v>289</v>
      </c>
      <c r="AT246" s="196" t="s">
        <v>147</v>
      </c>
      <c r="AU246" s="196" t="s">
        <v>87</v>
      </c>
      <c r="AY246" s="17" t="s">
        <v>145</v>
      </c>
      <c r="BE246" s="197">
        <f t="shared" si="54"/>
        <v>0</v>
      </c>
      <c r="BF246" s="197">
        <f t="shared" si="55"/>
        <v>0</v>
      </c>
      <c r="BG246" s="197">
        <f t="shared" si="56"/>
        <v>0</v>
      </c>
      <c r="BH246" s="197">
        <f t="shared" si="57"/>
        <v>0</v>
      </c>
      <c r="BI246" s="197">
        <f t="shared" si="58"/>
        <v>0</v>
      </c>
      <c r="BJ246" s="17" t="s">
        <v>87</v>
      </c>
      <c r="BK246" s="197">
        <f t="shared" si="59"/>
        <v>0</v>
      </c>
      <c r="BL246" s="17" t="s">
        <v>289</v>
      </c>
      <c r="BM246" s="196" t="s">
        <v>1315</v>
      </c>
    </row>
    <row r="247" spans="1:65" s="2" customFormat="1" ht="33" customHeight="1">
      <c r="A247" s="33"/>
      <c r="B247" s="34"/>
      <c r="C247" s="185" t="s">
        <v>832</v>
      </c>
      <c r="D247" s="185" t="s">
        <v>147</v>
      </c>
      <c r="E247" s="186" t="s">
        <v>1316</v>
      </c>
      <c r="F247" s="187" t="s">
        <v>1317</v>
      </c>
      <c r="G247" s="188" t="s">
        <v>329</v>
      </c>
      <c r="H247" s="189">
        <v>10</v>
      </c>
      <c r="I247" s="190"/>
      <c r="J247" s="191">
        <f t="shared" si="50"/>
        <v>0</v>
      </c>
      <c r="K247" s="187" t="s">
        <v>1</v>
      </c>
      <c r="L247" s="38"/>
      <c r="M247" s="192" t="s">
        <v>1</v>
      </c>
      <c r="N247" s="193" t="s">
        <v>44</v>
      </c>
      <c r="O247" s="70"/>
      <c r="P247" s="194">
        <f t="shared" si="51"/>
        <v>0</v>
      </c>
      <c r="Q247" s="194">
        <v>0</v>
      </c>
      <c r="R247" s="194">
        <f t="shared" si="52"/>
        <v>0</v>
      </c>
      <c r="S247" s="194">
        <v>0</v>
      </c>
      <c r="T247" s="195">
        <f t="shared" si="5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96" t="s">
        <v>289</v>
      </c>
      <c r="AT247" s="196" t="s">
        <v>147</v>
      </c>
      <c r="AU247" s="196" t="s">
        <v>87</v>
      </c>
      <c r="AY247" s="17" t="s">
        <v>145</v>
      </c>
      <c r="BE247" s="197">
        <f t="shared" si="54"/>
        <v>0</v>
      </c>
      <c r="BF247" s="197">
        <f t="shared" si="55"/>
        <v>0</v>
      </c>
      <c r="BG247" s="197">
        <f t="shared" si="56"/>
        <v>0</v>
      </c>
      <c r="BH247" s="197">
        <f t="shared" si="57"/>
        <v>0</v>
      </c>
      <c r="BI247" s="197">
        <f t="shared" si="58"/>
        <v>0</v>
      </c>
      <c r="BJ247" s="17" t="s">
        <v>87</v>
      </c>
      <c r="BK247" s="197">
        <f t="shared" si="59"/>
        <v>0</v>
      </c>
      <c r="BL247" s="17" t="s">
        <v>289</v>
      </c>
      <c r="BM247" s="196" t="s">
        <v>1318</v>
      </c>
    </row>
    <row r="248" spans="1:65" s="2" customFormat="1" ht="33" customHeight="1">
      <c r="A248" s="33"/>
      <c r="B248" s="34"/>
      <c r="C248" s="185" t="s">
        <v>838</v>
      </c>
      <c r="D248" s="185" t="s">
        <v>147</v>
      </c>
      <c r="E248" s="186" t="s">
        <v>1319</v>
      </c>
      <c r="F248" s="187" t="s">
        <v>1320</v>
      </c>
      <c r="G248" s="188" t="s">
        <v>329</v>
      </c>
      <c r="H248" s="189">
        <v>40</v>
      </c>
      <c r="I248" s="190"/>
      <c r="J248" s="191">
        <f t="shared" si="50"/>
        <v>0</v>
      </c>
      <c r="K248" s="187" t="s">
        <v>1</v>
      </c>
      <c r="L248" s="38"/>
      <c r="M248" s="192" t="s">
        <v>1</v>
      </c>
      <c r="N248" s="193" t="s">
        <v>44</v>
      </c>
      <c r="O248" s="70"/>
      <c r="P248" s="194">
        <f t="shared" si="51"/>
        <v>0</v>
      </c>
      <c r="Q248" s="194">
        <v>0</v>
      </c>
      <c r="R248" s="194">
        <f t="shared" si="52"/>
        <v>0</v>
      </c>
      <c r="S248" s="194">
        <v>0</v>
      </c>
      <c r="T248" s="195">
        <f t="shared" si="5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96" t="s">
        <v>289</v>
      </c>
      <c r="AT248" s="196" t="s">
        <v>147</v>
      </c>
      <c r="AU248" s="196" t="s">
        <v>87</v>
      </c>
      <c r="AY248" s="17" t="s">
        <v>145</v>
      </c>
      <c r="BE248" s="197">
        <f t="shared" si="54"/>
        <v>0</v>
      </c>
      <c r="BF248" s="197">
        <f t="shared" si="55"/>
        <v>0</v>
      </c>
      <c r="BG248" s="197">
        <f t="shared" si="56"/>
        <v>0</v>
      </c>
      <c r="BH248" s="197">
        <f t="shared" si="57"/>
        <v>0</v>
      </c>
      <c r="BI248" s="197">
        <f t="shared" si="58"/>
        <v>0</v>
      </c>
      <c r="BJ248" s="17" t="s">
        <v>87</v>
      </c>
      <c r="BK248" s="197">
        <f t="shared" si="59"/>
        <v>0</v>
      </c>
      <c r="BL248" s="17" t="s">
        <v>289</v>
      </c>
      <c r="BM248" s="196" t="s">
        <v>1321</v>
      </c>
    </row>
    <row r="249" spans="1:65" s="2" customFormat="1" ht="33" customHeight="1">
      <c r="A249" s="33"/>
      <c r="B249" s="34"/>
      <c r="C249" s="185" t="s">
        <v>844</v>
      </c>
      <c r="D249" s="185" t="s">
        <v>147</v>
      </c>
      <c r="E249" s="186" t="s">
        <v>1322</v>
      </c>
      <c r="F249" s="187" t="s">
        <v>1323</v>
      </c>
      <c r="G249" s="188" t="s">
        <v>1090</v>
      </c>
      <c r="H249" s="189">
        <v>4</v>
      </c>
      <c r="I249" s="190"/>
      <c r="J249" s="191">
        <f t="shared" si="50"/>
        <v>0</v>
      </c>
      <c r="K249" s="187" t="s">
        <v>1</v>
      </c>
      <c r="L249" s="38"/>
      <c r="M249" s="192" t="s">
        <v>1</v>
      </c>
      <c r="N249" s="193" t="s">
        <v>44</v>
      </c>
      <c r="O249" s="70"/>
      <c r="P249" s="194">
        <f t="shared" si="51"/>
        <v>0</v>
      </c>
      <c r="Q249" s="194">
        <v>0</v>
      </c>
      <c r="R249" s="194">
        <f t="shared" si="52"/>
        <v>0</v>
      </c>
      <c r="S249" s="194">
        <v>0</v>
      </c>
      <c r="T249" s="195">
        <f t="shared" si="5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96" t="s">
        <v>289</v>
      </c>
      <c r="AT249" s="196" t="s">
        <v>147</v>
      </c>
      <c r="AU249" s="196" t="s">
        <v>87</v>
      </c>
      <c r="AY249" s="17" t="s">
        <v>145</v>
      </c>
      <c r="BE249" s="197">
        <f t="shared" si="54"/>
        <v>0</v>
      </c>
      <c r="BF249" s="197">
        <f t="shared" si="55"/>
        <v>0</v>
      </c>
      <c r="BG249" s="197">
        <f t="shared" si="56"/>
        <v>0</v>
      </c>
      <c r="BH249" s="197">
        <f t="shared" si="57"/>
        <v>0</v>
      </c>
      <c r="BI249" s="197">
        <f t="shared" si="58"/>
        <v>0</v>
      </c>
      <c r="BJ249" s="17" t="s">
        <v>87</v>
      </c>
      <c r="BK249" s="197">
        <f t="shared" si="59"/>
        <v>0</v>
      </c>
      <c r="BL249" s="17" t="s">
        <v>289</v>
      </c>
      <c r="BM249" s="196" t="s">
        <v>1324</v>
      </c>
    </row>
    <row r="250" spans="1:65" s="2" customFormat="1" ht="21.75" customHeight="1">
      <c r="A250" s="33"/>
      <c r="B250" s="34"/>
      <c r="C250" s="185" t="s">
        <v>850</v>
      </c>
      <c r="D250" s="185" t="s">
        <v>147</v>
      </c>
      <c r="E250" s="186" t="s">
        <v>1325</v>
      </c>
      <c r="F250" s="187" t="s">
        <v>1326</v>
      </c>
      <c r="G250" s="188" t="s">
        <v>329</v>
      </c>
      <c r="H250" s="189">
        <v>95</v>
      </c>
      <c r="I250" s="190"/>
      <c r="J250" s="191">
        <f t="shared" si="50"/>
        <v>0</v>
      </c>
      <c r="K250" s="187" t="s">
        <v>1</v>
      </c>
      <c r="L250" s="38"/>
      <c r="M250" s="192" t="s">
        <v>1</v>
      </c>
      <c r="N250" s="193" t="s">
        <v>44</v>
      </c>
      <c r="O250" s="70"/>
      <c r="P250" s="194">
        <f t="shared" si="51"/>
        <v>0</v>
      </c>
      <c r="Q250" s="194">
        <v>0</v>
      </c>
      <c r="R250" s="194">
        <f t="shared" si="52"/>
        <v>0</v>
      </c>
      <c r="S250" s="194">
        <v>0</v>
      </c>
      <c r="T250" s="195">
        <f t="shared" si="5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96" t="s">
        <v>289</v>
      </c>
      <c r="AT250" s="196" t="s">
        <v>147</v>
      </c>
      <c r="AU250" s="196" t="s">
        <v>87</v>
      </c>
      <c r="AY250" s="17" t="s">
        <v>145</v>
      </c>
      <c r="BE250" s="197">
        <f t="shared" si="54"/>
        <v>0</v>
      </c>
      <c r="BF250" s="197">
        <f t="shared" si="55"/>
        <v>0</v>
      </c>
      <c r="BG250" s="197">
        <f t="shared" si="56"/>
        <v>0</v>
      </c>
      <c r="BH250" s="197">
        <f t="shared" si="57"/>
        <v>0</v>
      </c>
      <c r="BI250" s="197">
        <f t="shared" si="58"/>
        <v>0</v>
      </c>
      <c r="BJ250" s="17" t="s">
        <v>87</v>
      </c>
      <c r="BK250" s="197">
        <f t="shared" si="59"/>
        <v>0</v>
      </c>
      <c r="BL250" s="17" t="s">
        <v>289</v>
      </c>
      <c r="BM250" s="196" t="s">
        <v>1327</v>
      </c>
    </row>
    <row r="251" spans="1:65" s="2" customFormat="1" ht="24.2" customHeight="1">
      <c r="A251" s="33"/>
      <c r="B251" s="34"/>
      <c r="C251" s="185" t="s">
        <v>857</v>
      </c>
      <c r="D251" s="185" t="s">
        <v>147</v>
      </c>
      <c r="E251" s="186" t="s">
        <v>1328</v>
      </c>
      <c r="F251" s="187" t="s">
        <v>1329</v>
      </c>
      <c r="G251" s="188" t="s">
        <v>329</v>
      </c>
      <c r="H251" s="189">
        <v>40</v>
      </c>
      <c r="I251" s="190"/>
      <c r="J251" s="191">
        <f t="shared" si="50"/>
        <v>0</v>
      </c>
      <c r="K251" s="187" t="s">
        <v>1</v>
      </c>
      <c r="L251" s="38"/>
      <c r="M251" s="192" t="s">
        <v>1</v>
      </c>
      <c r="N251" s="193" t="s">
        <v>44</v>
      </c>
      <c r="O251" s="70"/>
      <c r="P251" s="194">
        <f t="shared" si="51"/>
        <v>0</v>
      </c>
      <c r="Q251" s="194">
        <v>0</v>
      </c>
      <c r="R251" s="194">
        <f t="shared" si="52"/>
        <v>0</v>
      </c>
      <c r="S251" s="194">
        <v>0</v>
      </c>
      <c r="T251" s="195">
        <f t="shared" si="5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96" t="s">
        <v>289</v>
      </c>
      <c r="AT251" s="196" t="s">
        <v>147</v>
      </c>
      <c r="AU251" s="196" t="s">
        <v>87</v>
      </c>
      <c r="AY251" s="17" t="s">
        <v>145</v>
      </c>
      <c r="BE251" s="197">
        <f t="shared" si="54"/>
        <v>0</v>
      </c>
      <c r="BF251" s="197">
        <f t="shared" si="55"/>
        <v>0</v>
      </c>
      <c r="BG251" s="197">
        <f t="shared" si="56"/>
        <v>0</v>
      </c>
      <c r="BH251" s="197">
        <f t="shared" si="57"/>
        <v>0</v>
      </c>
      <c r="BI251" s="197">
        <f t="shared" si="58"/>
        <v>0</v>
      </c>
      <c r="BJ251" s="17" t="s">
        <v>87</v>
      </c>
      <c r="BK251" s="197">
        <f t="shared" si="59"/>
        <v>0</v>
      </c>
      <c r="BL251" s="17" t="s">
        <v>289</v>
      </c>
      <c r="BM251" s="196" t="s">
        <v>1330</v>
      </c>
    </row>
    <row r="252" spans="1:65" s="2" customFormat="1" ht="33" customHeight="1">
      <c r="A252" s="33"/>
      <c r="B252" s="34"/>
      <c r="C252" s="185" t="s">
        <v>863</v>
      </c>
      <c r="D252" s="185" t="s">
        <v>147</v>
      </c>
      <c r="E252" s="186" t="s">
        <v>1331</v>
      </c>
      <c r="F252" s="187" t="s">
        <v>1332</v>
      </c>
      <c r="G252" s="188" t="s">
        <v>1090</v>
      </c>
      <c r="H252" s="189">
        <v>4</v>
      </c>
      <c r="I252" s="190"/>
      <c r="J252" s="191">
        <f t="shared" si="50"/>
        <v>0</v>
      </c>
      <c r="K252" s="187" t="s">
        <v>1</v>
      </c>
      <c r="L252" s="38"/>
      <c r="M252" s="192" t="s">
        <v>1</v>
      </c>
      <c r="N252" s="193" t="s">
        <v>44</v>
      </c>
      <c r="O252" s="70"/>
      <c r="P252" s="194">
        <f t="shared" si="51"/>
        <v>0</v>
      </c>
      <c r="Q252" s="194">
        <v>0</v>
      </c>
      <c r="R252" s="194">
        <f t="shared" si="52"/>
        <v>0</v>
      </c>
      <c r="S252" s="194">
        <v>0</v>
      </c>
      <c r="T252" s="195">
        <f t="shared" si="5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96" t="s">
        <v>289</v>
      </c>
      <c r="AT252" s="196" t="s">
        <v>147</v>
      </c>
      <c r="AU252" s="196" t="s">
        <v>87</v>
      </c>
      <c r="AY252" s="17" t="s">
        <v>145</v>
      </c>
      <c r="BE252" s="197">
        <f t="shared" si="54"/>
        <v>0</v>
      </c>
      <c r="BF252" s="197">
        <f t="shared" si="55"/>
        <v>0</v>
      </c>
      <c r="BG252" s="197">
        <f t="shared" si="56"/>
        <v>0</v>
      </c>
      <c r="BH252" s="197">
        <f t="shared" si="57"/>
        <v>0</v>
      </c>
      <c r="BI252" s="197">
        <f t="shared" si="58"/>
        <v>0</v>
      </c>
      <c r="BJ252" s="17" t="s">
        <v>87</v>
      </c>
      <c r="BK252" s="197">
        <f t="shared" si="59"/>
        <v>0</v>
      </c>
      <c r="BL252" s="17" t="s">
        <v>289</v>
      </c>
      <c r="BM252" s="196" t="s">
        <v>1333</v>
      </c>
    </row>
    <row r="253" spans="1:65" s="2" customFormat="1" ht="33" customHeight="1">
      <c r="A253" s="33"/>
      <c r="B253" s="34"/>
      <c r="C253" s="185" t="s">
        <v>868</v>
      </c>
      <c r="D253" s="185" t="s">
        <v>147</v>
      </c>
      <c r="E253" s="186" t="s">
        <v>1334</v>
      </c>
      <c r="F253" s="187" t="s">
        <v>1335</v>
      </c>
      <c r="G253" s="188" t="s">
        <v>1090</v>
      </c>
      <c r="H253" s="189">
        <v>2</v>
      </c>
      <c r="I253" s="190"/>
      <c r="J253" s="191">
        <f t="shared" si="50"/>
        <v>0</v>
      </c>
      <c r="K253" s="187" t="s">
        <v>1</v>
      </c>
      <c r="L253" s="38"/>
      <c r="M253" s="192" t="s">
        <v>1</v>
      </c>
      <c r="N253" s="193" t="s">
        <v>44</v>
      </c>
      <c r="O253" s="70"/>
      <c r="P253" s="194">
        <f t="shared" si="51"/>
        <v>0</v>
      </c>
      <c r="Q253" s="194">
        <v>0</v>
      </c>
      <c r="R253" s="194">
        <f t="shared" si="52"/>
        <v>0</v>
      </c>
      <c r="S253" s="194">
        <v>0</v>
      </c>
      <c r="T253" s="195">
        <f t="shared" si="5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96" t="s">
        <v>289</v>
      </c>
      <c r="AT253" s="196" t="s">
        <v>147</v>
      </c>
      <c r="AU253" s="196" t="s">
        <v>87</v>
      </c>
      <c r="AY253" s="17" t="s">
        <v>145</v>
      </c>
      <c r="BE253" s="197">
        <f t="shared" si="54"/>
        <v>0</v>
      </c>
      <c r="BF253" s="197">
        <f t="shared" si="55"/>
        <v>0</v>
      </c>
      <c r="BG253" s="197">
        <f t="shared" si="56"/>
        <v>0</v>
      </c>
      <c r="BH253" s="197">
        <f t="shared" si="57"/>
        <v>0</v>
      </c>
      <c r="BI253" s="197">
        <f t="shared" si="58"/>
        <v>0</v>
      </c>
      <c r="BJ253" s="17" t="s">
        <v>87</v>
      </c>
      <c r="BK253" s="197">
        <f t="shared" si="59"/>
        <v>0</v>
      </c>
      <c r="BL253" s="17" t="s">
        <v>289</v>
      </c>
      <c r="BM253" s="196" t="s">
        <v>1336</v>
      </c>
    </row>
    <row r="254" spans="1:65" s="2" customFormat="1" ht="33" customHeight="1">
      <c r="A254" s="33"/>
      <c r="B254" s="34"/>
      <c r="C254" s="185" t="s">
        <v>872</v>
      </c>
      <c r="D254" s="185" t="s">
        <v>147</v>
      </c>
      <c r="E254" s="186" t="s">
        <v>1337</v>
      </c>
      <c r="F254" s="187" t="s">
        <v>1338</v>
      </c>
      <c r="G254" s="188" t="s">
        <v>1090</v>
      </c>
      <c r="H254" s="189">
        <v>4</v>
      </c>
      <c r="I254" s="190"/>
      <c r="J254" s="191">
        <f t="shared" si="50"/>
        <v>0</v>
      </c>
      <c r="K254" s="187" t="s">
        <v>1</v>
      </c>
      <c r="L254" s="38"/>
      <c r="M254" s="192" t="s">
        <v>1</v>
      </c>
      <c r="N254" s="193" t="s">
        <v>44</v>
      </c>
      <c r="O254" s="70"/>
      <c r="P254" s="194">
        <f t="shared" si="51"/>
        <v>0</v>
      </c>
      <c r="Q254" s="194">
        <v>0</v>
      </c>
      <c r="R254" s="194">
        <f t="shared" si="52"/>
        <v>0</v>
      </c>
      <c r="S254" s="194">
        <v>0</v>
      </c>
      <c r="T254" s="195">
        <f t="shared" si="5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96" t="s">
        <v>289</v>
      </c>
      <c r="AT254" s="196" t="s">
        <v>147</v>
      </c>
      <c r="AU254" s="196" t="s">
        <v>87</v>
      </c>
      <c r="AY254" s="17" t="s">
        <v>145</v>
      </c>
      <c r="BE254" s="197">
        <f t="shared" si="54"/>
        <v>0</v>
      </c>
      <c r="BF254" s="197">
        <f t="shared" si="55"/>
        <v>0</v>
      </c>
      <c r="BG254" s="197">
        <f t="shared" si="56"/>
        <v>0</v>
      </c>
      <c r="BH254" s="197">
        <f t="shared" si="57"/>
        <v>0</v>
      </c>
      <c r="BI254" s="197">
        <f t="shared" si="58"/>
        <v>0</v>
      </c>
      <c r="BJ254" s="17" t="s">
        <v>87</v>
      </c>
      <c r="BK254" s="197">
        <f t="shared" si="59"/>
        <v>0</v>
      </c>
      <c r="BL254" s="17" t="s">
        <v>289</v>
      </c>
      <c r="BM254" s="196" t="s">
        <v>1339</v>
      </c>
    </row>
    <row r="255" spans="1:65" s="2" customFormat="1" ht="19.5">
      <c r="A255" s="33"/>
      <c r="B255" s="34"/>
      <c r="C255" s="35"/>
      <c r="D255" s="200" t="s">
        <v>854</v>
      </c>
      <c r="E255" s="35"/>
      <c r="F255" s="241" t="s">
        <v>1081</v>
      </c>
      <c r="G255" s="35"/>
      <c r="H255" s="35"/>
      <c r="I255" s="242"/>
      <c r="J255" s="35"/>
      <c r="K255" s="35"/>
      <c r="L255" s="38"/>
      <c r="M255" s="243"/>
      <c r="N255" s="244"/>
      <c r="O255" s="70"/>
      <c r="P255" s="70"/>
      <c r="Q255" s="70"/>
      <c r="R255" s="70"/>
      <c r="S255" s="70"/>
      <c r="T255" s="71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T255" s="17" t="s">
        <v>854</v>
      </c>
      <c r="AU255" s="17" t="s">
        <v>87</v>
      </c>
    </row>
    <row r="256" spans="1:65" s="2" customFormat="1" ht="24.2" customHeight="1">
      <c r="A256" s="33"/>
      <c r="B256" s="34"/>
      <c r="C256" s="185" t="s">
        <v>876</v>
      </c>
      <c r="D256" s="185" t="s">
        <v>147</v>
      </c>
      <c r="E256" s="186" t="s">
        <v>1340</v>
      </c>
      <c r="F256" s="187" t="s">
        <v>1341</v>
      </c>
      <c r="G256" s="188" t="s">
        <v>1015</v>
      </c>
      <c r="H256" s="245"/>
      <c r="I256" s="190"/>
      <c r="J256" s="191">
        <f>ROUND(I256*H256,2)</f>
        <v>0</v>
      </c>
      <c r="K256" s="187" t="s">
        <v>1</v>
      </c>
      <c r="L256" s="38"/>
      <c r="M256" s="192" t="s">
        <v>1</v>
      </c>
      <c r="N256" s="193" t="s">
        <v>44</v>
      </c>
      <c r="O256" s="70"/>
      <c r="P256" s="194">
        <f>O256*H256</f>
        <v>0</v>
      </c>
      <c r="Q256" s="194">
        <v>0</v>
      </c>
      <c r="R256" s="194">
        <f>Q256*H256</f>
        <v>0</v>
      </c>
      <c r="S256" s="194">
        <v>0</v>
      </c>
      <c r="T256" s="195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96" t="s">
        <v>289</v>
      </c>
      <c r="AT256" s="196" t="s">
        <v>147</v>
      </c>
      <c r="AU256" s="196" t="s">
        <v>87</v>
      </c>
      <c r="AY256" s="17" t="s">
        <v>145</v>
      </c>
      <c r="BE256" s="197">
        <f>IF(N256="základní",J256,0)</f>
        <v>0</v>
      </c>
      <c r="BF256" s="197">
        <f>IF(N256="snížená",J256,0)</f>
        <v>0</v>
      </c>
      <c r="BG256" s="197">
        <f>IF(N256="zákl. přenesená",J256,0)</f>
        <v>0</v>
      </c>
      <c r="BH256" s="197">
        <f>IF(N256="sníž. přenesená",J256,0)</f>
        <v>0</v>
      </c>
      <c r="BI256" s="197">
        <f>IF(N256="nulová",J256,0)</f>
        <v>0</v>
      </c>
      <c r="BJ256" s="17" t="s">
        <v>87</v>
      </c>
      <c r="BK256" s="197">
        <f>ROUND(I256*H256,2)</f>
        <v>0</v>
      </c>
      <c r="BL256" s="17" t="s">
        <v>289</v>
      </c>
      <c r="BM256" s="196" t="s">
        <v>1342</v>
      </c>
    </row>
    <row r="257" spans="1:65" s="12" customFormat="1" ht="25.9" customHeight="1">
      <c r="B257" s="169"/>
      <c r="C257" s="170"/>
      <c r="D257" s="171" t="s">
        <v>78</v>
      </c>
      <c r="E257" s="172" t="s">
        <v>1343</v>
      </c>
      <c r="F257" s="172" t="s">
        <v>1344</v>
      </c>
      <c r="G257" s="170"/>
      <c r="H257" s="170"/>
      <c r="I257" s="173"/>
      <c r="J257" s="174">
        <f>BK257</f>
        <v>0</v>
      </c>
      <c r="K257" s="170"/>
      <c r="L257" s="175"/>
      <c r="M257" s="176"/>
      <c r="N257" s="177"/>
      <c r="O257" s="177"/>
      <c r="P257" s="178">
        <f>SUM(P258:P304)</f>
        <v>0</v>
      </c>
      <c r="Q257" s="177"/>
      <c r="R257" s="178">
        <f>SUM(R258:R304)</f>
        <v>0</v>
      </c>
      <c r="S257" s="177"/>
      <c r="T257" s="179">
        <f>SUM(T258:T304)</f>
        <v>0</v>
      </c>
      <c r="AR257" s="180" t="s">
        <v>89</v>
      </c>
      <c r="AT257" s="181" t="s">
        <v>78</v>
      </c>
      <c r="AU257" s="181" t="s">
        <v>79</v>
      </c>
      <c r="AY257" s="180" t="s">
        <v>145</v>
      </c>
      <c r="BK257" s="182">
        <f>SUM(BK258:BK304)</f>
        <v>0</v>
      </c>
    </row>
    <row r="258" spans="1:65" s="2" customFormat="1" ht="21.75" customHeight="1">
      <c r="A258" s="33"/>
      <c r="B258" s="34"/>
      <c r="C258" s="185" t="s">
        <v>882</v>
      </c>
      <c r="D258" s="185" t="s">
        <v>147</v>
      </c>
      <c r="E258" s="186" t="s">
        <v>1345</v>
      </c>
      <c r="F258" s="187" t="s">
        <v>1346</v>
      </c>
      <c r="G258" s="188" t="s">
        <v>1090</v>
      </c>
      <c r="H258" s="189">
        <v>34</v>
      </c>
      <c r="I258" s="190"/>
      <c r="J258" s="191">
        <f t="shared" ref="J258:J302" si="60">ROUND(I258*H258,2)</f>
        <v>0</v>
      </c>
      <c r="K258" s="187" t="s">
        <v>1</v>
      </c>
      <c r="L258" s="38"/>
      <c r="M258" s="192" t="s">
        <v>1</v>
      </c>
      <c r="N258" s="193" t="s">
        <v>44</v>
      </c>
      <c r="O258" s="70"/>
      <c r="P258" s="194">
        <f t="shared" ref="P258:P302" si="61">O258*H258</f>
        <v>0</v>
      </c>
      <c r="Q258" s="194">
        <v>0</v>
      </c>
      <c r="R258" s="194">
        <f t="shared" ref="R258:R302" si="62">Q258*H258</f>
        <v>0</v>
      </c>
      <c r="S258" s="194">
        <v>0</v>
      </c>
      <c r="T258" s="195">
        <f t="shared" ref="T258:T302" si="63"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96" t="s">
        <v>289</v>
      </c>
      <c r="AT258" s="196" t="s">
        <v>147</v>
      </c>
      <c r="AU258" s="196" t="s">
        <v>87</v>
      </c>
      <c r="AY258" s="17" t="s">
        <v>145</v>
      </c>
      <c r="BE258" s="197">
        <f t="shared" ref="BE258:BE302" si="64">IF(N258="základní",J258,0)</f>
        <v>0</v>
      </c>
      <c r="BF258" s="197">
        <f t="shared" ref="BF258:BF302" si="65">IF(N258="snížená",J258,0)</f>
        <v>0</v>
      </c>
      <c r="BG258" s="197">
        <f t="shared" ref="BG258:BG302" si="66">IF(N258="zákl. přenesená",J258,0)</f>
        <v>0</v>
      </c>
      <c r="BH258" s="197">
        <f t="shared" ref="BH258:BH302" si="67">IF(N258="sníž. přenesená",J258,0)</f>
        <v>0</v>
      </c>
      <c r="BI258" s="197">
        <f t="shared" ref="BI258:BI302" si="68">IF(N258="nulová",J258,0)</f>
        <v>0</v>
      </c>
      <c r="BJ258" s="17" t="s">
        <v>87</v>
      </c>
      <c r="BK258" s="197">
        <f t="shared" ref="BK258:BK302" si="69">ROUND(I258*H258,2)</f>
        <v>0</v>
      </c>
      <c r="BL258" s="17" t="s">
        <v>289</v>
      </c>
      <c r="BM258" s="196" t="s">
        <v>1347</v>
      </c>
    </row>
    <row r="259" spans="1:65" s="2" customFormat="1" ht="21.75" customHeight="1">
      <c r="A259" s="33"/>
      <c r="B259" s="34"/>
      <c r="C259" s="185" t="s">
        <v>887</v>
      </c>
      <c r="D259" s="185" t="s">
        <v>147</v>
      </c>
      <c r="E259" s="186" t="s">
        <v>1348</v>
      </c>
      <c r="F259" s="187" t="s">
        <v>1349</v>
      </c>
      <c r="G259" s="188" t="s">
        <v>1090</v>
      </c>
      <c r="H259" s="189">
        <v>1</v>
      </c>
      <c r="I259" s="190"/>
      <c r="J259" s="191">
        <f t="shared" si="60"/>
        <v>0</v>
      </c>
      <c r="K259" s="187" t="s">
        <v>1</v>
      </c>
      <c r="L259" s="38"/>
      <c r="M259" s="192" t="s">
        <v>1</v>
      </c>
      <c r="N259" s="193" t="s">
        <v>44</v>
      </c>
      <c r="O259" s="70"/>
      <c r="P259" s="194">
        <f t="shared" si="61"/>
        <v>0</v>
      </c>
      <c r="Q259" s="194">
        <v>0</v>
      </c>
      <c r="R259" s="194">
        <f t="shared" si="62"/>
        <v>0</v>
      </c>
      <c r="S259" s="194">
        <v>0</v>
      </c>
      <c r="T259" s="195">
        <f t="shared" si="63"/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96" t="s">
        <v>289</v>
      </c>
      <c r="AT259" s="196" t="s">
        <v>147</v>
      </c>
      <c r="AU259" s="196" t="s">
        <v>87</v>
      </c>
      <c r="AY259" s="17" t="s">
        <v>145</v>
      </c>
      <c r="BE259" s="197">
        <f t="shared" si="64"/>
        <v>0</v>
      </c>
      <c r="BF259" s="197">
        <f t="shared" si="65"/>
        <v>0</v>
      </c>
      <c r="BG259" s="197">
        <f t="shared" si="66"/>
        <v>0</v>
      </c>
      <c r="BH259" s="197">
        <f t="shared" si="67"/>
        <v>0</v>
      </c>
      <c r="BI259" s="197">
        <f t="shared" si="68"/>
        <v>0</v>
      </c>
      <c r="BJ259" s="17" t="s">
        <v>87</v>
      </c>
      <c r="BK259" s="197">
        <f t="shared" si="69"/>
        <v>0</v>
      </c>
      <c r="BL259" s="17" t="s">
        <v>289</v>
      </c>
      <c r="BM259" s="196" t="s">
        <v>1350</v>
      </c>
    </row>
    <row r="260" spans="1:65" s="2" customFormat="1" ht="16.5" customHeight="1">
      <c r="A260" s="33"/>
      <c r="B260" s="34"/>
      <c r="C260" s="185" t="s">
        <v>891</v>
      </c>
      <c r="D260" s="185" t="s">
        <v>147</v>
      </c>
      <c r="E260" s="186" t="s">
        <v>1351</v>
      </c>
      <c r="F260" s="187" t="s">
        <v>1352</v>
      </c>
      <c r="G260" s="188" t="s">
        <v>1090</v>
      </c>
      <c r="H260" s="189">
        <v>32</v>
      </c>
      <c r="I260" s="190"/>
      <c r="J260" s="191">
        <f t="shared" si="60"/>
        <v>0</v>
      </c>
      <c r="K260" s="187" t="s">
        <v>1</v>
      </c>
      <c r="L260" s="38"/>
      <c r="M260" s="192" t="s">
        <v>1</v>
      </c>
      <c r="N260" s="193" t="s">
        <v>44</v>
      </c>
      <c r="O260" s="70"/>
      <c r="P260" s="194">
        <f t="shared" si="61"/>
        <v>0</v>
      </c>
      <c r="Q260" s="194">
        <v>0</v>
      </c>
      <c r="R260" s="194">
        <f t="shared" si="62"/>
        <v>0</v>
      </c>
      <c r="S260" s="194">
        <v>0</v>
      </c>
      <c r="T260" s="195">
        <f t="shared" si="6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96" t="s">
        <v>289</v>
      </c>
      <c r="AT260" s="196" t="s">
        <v>147</v>
      </c>
      <c r="AU260" s="196" t="s">
        <v>87</v>
      </c>
      <c r="AY260" s="17" t="s">
        <v>145</v>
      </c>
      <c r="BE260" s="197">
        <f t="shared" si="64"/>
        <v>0</v>
      </c>
      <c r="BF260" s="197">
        <f t="shared" si="65"/>
        <v>0</v>
      </c>
      <c r="BG260" s="197">
        <f t="shared" si="66"/>
        <v>0</v>
      </c>
      <c r="BH260" s="197">
        <f t="shared" si="67"/>
        <v>0</v>
      </c>
      <c r="BI260" s="197">
        <f t="shared" si="68"/>
        <v>0</v>
      </c>
      <c r="BJ260" s="17" t="s">
        <v>87</v>
      </c>
      <c r="BK260" s="197">
        <f t="shared" si="69"/>
        <v>0</v>
      </c>
      <c r="BL260" s="17" t="s">
        <v>289</v>
      </c>
      <c r="BM260" s="196" t="s">
        <v>1353</v>
      </c>
    </row>
    <row r="261" spans="1:65" s="2" customFormat="1" ht="16.5" customHeight="1">
      <c r="A261" s="33"/>
      <c r="B261" s="34"/>
      <c r="C261" s="185" t="s">
        <v>896</v>
      </c>
      <c r="D261" s="185" t="s">
        <v>147</v>
      </c>
      <c r="E261" s="186" t="s">
        <v>1354</v>
      </c>
      <c r="F261" s="187" t="s">
        <v>1355</v>
      </c>
      <c r="G261" s="188" t="s">
        <v>1090</v>
      </c>
      <c r="H261" s="189">
        <v>5</v>
      </c>
      <c r="I261" s="190"/>
      <c r="J261" s="191">
        <f t="shared" si="60"/>
        <v>0</v>
      </c>
      <c r="K261" s="187" t="s">
        <v>1</v>
      </c>
      <c r="L261" s="38"/>
      <c r="M261" s="192" t="s">
        <v>1</v>
      </c>
      <c r="N261" s="193" t="s">
        <v>44</v>
      </c>
      <c r="O261" s="70"/>
      <c r="P261" s="194">
        <f t="shared" si="61"/>
        <v>0</v>
      </c>
      <c r="Q261" s="194">
        <v>0</v>
      </c>
      <c r="R261" s="194">
        <f t="shared" si="62"/>
        <v>0</v>
      </c>
      <c r="S261" s="194">
        <v>0</v>
      </c>
      <c r="T261" s="195">
        <f t="shared" si="6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96" t="s">
        <v>289</v>
      </c>
      <c r="AT261" s="196" t="s">
        <v>147</v>
      </c>
      <c r="AU261" s="196" t="s">
        <v>87</v>
      </c>
      <c r="AY261" s="17" t="s">
        <v>145</v>
      </c>
      <c r="BE261" s="197">
        <f t="shared" si="64"/>
        <v>0</v>
      </c>
      <c r="BF261" s="197">
        <f t="shared" si="65"/>
        <v>0</v>
      </c>
      <c r="BG261" s="197">
        <f t="shared" si="66"/>
        <v>0</v>
      </c>
      <c r="BH261" s="197">
        <f t="shared" si="67"/>
        <v>0</v>
      </c>
      <c r="BI261" s="197">
        <f t="shared" si="68"/>
        <v>0</v>
      </c>
      <c r="BJ261" s="17" t="s">
        <v>87</v>
      </c>
      <c r="BK261" s="197">
        <f t="shared" si="69"/>
        <v>0</v>
      </c>
      <c r="BL261" s="17" t="s">
        <v>289</v>
      </c>
      <c r="BM261" s="196" t="s">
        <v>1356</v>
      </c>
    </row>
    <row r="262" spans="1:65" s="2" customFormat="1" ht="16.5" customHeight="1">
      <c r="A262" s="33"/>
      <c r="B262" s="34"/>
      <c r="C262" s="185" t="s">
        <v>902</v>
      </c>
      <c r="D262" s="185" t="s">
        <v>147</v>
      </c>
      <c r="E262" s="186" t="s">
        <v>1357</v>
      </c>
      <c r="F262" s="187" t="s">
        <v>1358</v>
      </c>
      <c r="G262" s="188" t="s">
        <v>1090</v>
      </c>
      <c r="H262" s="189">
        <v>14</v>
      </c>
      <c r="I262" s="190"/>
      <c r="J262" s="191">
        <f t="shared" si="60"/>
        <v>0</v>
      </c>
      <c r="K262" s="187" t="s">
        <v>1</v>
      </c>
      <c r="L262" s="38"/>
      <c r="M262" s="192" t="s">
        <v>1</v>
      </c>
      <c r="N262" s="193" t="s">
        <v>44</v>
      </c>
      <c r="O262" s="70"/>
      <c r="P262" s="194">
        <f t="shared" si="61"/>
        <v>0</v>
      </c>
      <c r="Q262" s="194">
        <v>0</v>
      </c>
      <c r="R262" s="194">
        <f t="shared" si="62"/>
        <v>0</v>
      </c>
      <c r="S262" s="194">
        <v>0</v>
      </c>
      <c r="T262" s="195">
        <f t="shared" si="63"/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96" t="s">
        <v>289</v>
      </c>
      <c r="AT262" s="196" t="s">
        <v>147</v>
      </c>
      <c r="AU262" s="196" t="s">
        <v>87</v>
      </c>
      <c r="AY262" s="17" t="s">
        <v>145</v>
      </c>
      <c r="BE262" s="197">
        <f t="shared" si="64"/>
        <v>0</v>
      </c>
      <c r="BF262" s="197">
        <f t="shared" si="65"/>
        <v>0</v>
      </c>
      <c r="BG262" s="197">
        <f t="shared" si="66"/>
        <v>0</v>
      </c>
      <c r="BH262" s="197">
        <f t="shared" si="67"/>
        <v>0</v>
      </c>
      <c r="BI262" s="197">
        <f t="shared" si="68"/>
        <v>0</v>
      </c>
      <c r="BJ262" s="17" t="s">
        <v>87</v>
      </c>
      <c r="BK262" s="197">
        <f t="shared" si="69"/>
        <v>0</v>
      </c>
      <c r="BL262" s="17" t="s">
        <v>289</v>
      </c>
      <c r="BM262" s="196" t="s">
        <v>1359</v>
      </c>
    </row>
    <row r="263" spans="1:65" s="2" customFormat="1" ht="16.5" customHeight="1">
      <c r="A263" s="33"/>
      <c r="B263" s="34"/>
      <c r="C263" s="185" t="s">
        <v>906</v>
      </c>
      <c r="D263" s="185" t="s">
        <v>147</v>
      </c>
      <c r="E263" s="186" t="s">
        <v>1360</v>
      </c>
      <c r="F263" s="187" t="s">
        <v>1361</v>
      </c>
      <c r="G263" s="188" t="s">
        <v>1090</v>
      </c>
      <c r="H263" s="189">
        <v>7</v>
      </c>
      <c r="I263" s="190"/>
      <c r="J263" s="191">
        <f t="shared" si="60"/>
        <v>0</v>
      </c>
      <c r="K263" s="187" t="s">
        <v>1</v>
      </c>
      <c r="L263" s="38"/>
      <c r="M263" s="192" t="s">
        <v>1</v>
      </c>
      <c r="N263" s="193" t="s">
        <v>44</v>
      </c>
      <c r="O263" s="70"/>
      <c r="P263" s="194">
        <f t="shared" si="61"/>
        <v>0</v>
      </c>
      <c r="Q263" s="194">
        <v>0</v>
      </c>
      <c r="R263" s="194">
        <f t="shared" si="62"/>
        <v>0</v>
      </c>
      <c r="S263" s="194">
        <v>0</v>
      </c>
      <c r="T263" s="195">
        <f t="shared" si="63"/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96" t="s">
        <v>289</v>
      </c>
      <c r="AT263" s="196" t="s">
        <v>147</v>
      </c>
      <c r="AU263" s="196" t="s">
        <v>87</v>
      </c>
      <c r="AY263" s="17" t="s">
        <v>145</v>
      </c>
      <c r="BE263" s="197">
        <f t="shared" si="64"/>
        <v>0</v>
      </c>
      <c r="BF263" s="197">
        <f t="shared" si="65"/>
        <v>0</v>
      </c>
      <c r="BG263" s="197">
        <f t="shared" si="66"/>
        <v>0</v>
      </c>
      <c r="BH263" s="197">
        <f t="shared" si="67"/>
        <v>0</v>
      </c>
      <c r="BI263" s="197">
        <f t="shared" si="68"/>
        <v>0</v>
      </c>
      <c r="BJ263" s="17" t="s">
        <v>87</v>
      </c>
      <c r="BK263" s="197">
        <f t="shared" si="69"/>
        <v>0</v>
      </c>
      <c r="BL263" s="17" t="s">
        <v>289</v>
      </c>
      <c r="BM263" s="196" t="s">
        <v>1362</v>
      </c>
    </row>
    <row r="264" spans="1:65" s="2" customFormat="1" ht="16.5" customHeight="1">
      <c r="A264" s="33"/>
      <c r="B264" s="34"/>
      <c r="C264" s="185" t="s">
        <v>910</v>
      </c>
      <c r="D264" s="185" t="s">
        <v>147</v>
      </c>
      <c r="E264" s="186" t="s">
        <v>1363</v>
      </c>
      <c r="F264" s="187" t="s">
        <v>1364</v>
      </c>
      <c r="G264" s="188" t="s">
        <v>1090</v>
      </c>
      <c r="H264" s="189">
        <v>8</v>
      </c>
      <c r="I264" s="190"/>
      <c r="J264" s="191">
        <f t="shared" si="60"/>
        <v>0</v>
      </c>
      <c r="K264" s="187" t="s">
        <v>1</v>
      </c>
      <c r="L264" s="38"/>
      <c r="M264" s="192" t="s">
        <v>1</v>
      </c>
      <c r="N264" s="193" t="s">
        <v>44</v>
      </c>
      <c r="O264" s="70"/>
      <c r="P264" s="194">
        <f t="shared" si="61"/>
        <v>0</v>
      </c>
      <c r="Q264" s="194">
        <v>0</v>
      </c>
      <c r="R264" s="194">
        <f t="shared" si="62"/>
        <v>0</v>
      </c>
      <c r="S264" s="194">
        <v>0</v>
      </c>
      <c r="T264" s="195">
        <f t="shared" si="63"/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96" t="s">
        <v>289</v>
      </c>
      <c r="AT264" s="196" t="s">
        <v>147</v>
      </c>
      <c r="AU264" s="196" t="s">
        <v>87</v>
      </c>
      <c r="AY264" s="17" t="s">
        <v>145</v>
      </c>
      <c r="BE264" s="197">
        <f t="shared" si="64"/>
        <v>0</v>
      </c>
      <c r="BF264" s="197">
        <f t="shared" si="65"/>
        <v>0</v>
      </c>
      <c r="BG264" s="197">
        <f t="shared" si="66"/>
        <v>0</v>
      </c>
      <c r="BH264" s="197">
        <f t="shared" si="67"/>
        <v>0</v>
      </c>
      <c r="BI264" s="197">
        <f t="shared" si="68"/>
        <v>0</v>
      </c>
      <c r="BJ264" s="17" t="s">
        <v>87</v>
      </c>
      <c r="BK264" s="197">
        <f t="shared" si="69"/>
        <v>0</v>
      </c>
      <c r="BL264" s="17" t="s">
        <v>289</v>
      </c>
      <c r="BM264" s="196" t="s">
        <v>1365</v>
      </c>
    </row>
    <row r="265" spans="1:65" s="2" customFormat="1" ht="16.5" customHeight="1">
      <c r="A265" s="33"/>
      <c r="B265" s="34"/>
      <c r="C265" s="185" t="s">
        <v>914</v>
      </c>
      <c r="D265" s="185" t="s">
        <v>147</v>
      </c>
      <c r="E265" s="186" t="s">
        <v>1366</v>
      </c>
      <c r="F265" s="187" t="s">
        <v>1367</v>
      </c>
      <c r="G265" s="188" t="s">
        <v>1090</v>
      </c>
      <c r="H265" s="189">
        <v>24</v>
      </c>
      <c r="I265" s="190"/>
      <c r="J265" s="191">
        <f t="shared" si="60"/>
        <v>0</v>
      </c>
      <c r="K265" s="187" t="s">
        <v>1</v>
      </c>
      <c r="L265" s="38"/>
      <c r="M265" s="192" t="s">
        <v>1</v>
      </c>
      <c r="N265" s="193" t="s">
        <v>44</v>
      </c>
      <c r="O265" s="70"/>
      <c r="P265" s="194">
        <f t="shared" si="61"/>
        <v>0</v>
      </c>
      <c r="Q265" s="194">
        <v>0</v>
      </c>
      <c r="R265" s="194">
        <f t="shared" si="62"/>
        <v>0</v>
      </c>
      <c r="S265" s="194">
        <v>0</v>
      </c>
      <c r="T265" s="195">
        <f t="shared" si="6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96" t="s">
        <v>289</v>
      </c>
      <c r="AT265" s="196" t="s">
        <v>147</v>
      </c>
      <c r="AU265" s="196" t="s">
        <v>87</v>
      </c>
      <c r="AY265" s="17" t="s">
        <v>145</v>
      </c>
      <c r="BE265" s="197">
        <f t="shared" si="64"/>
        <v>0</v>
      </c>
      <c r="BF265" s="197">
        <f t="shared" si="65"/>
        <v>0</v>
      </c>
      <c r="BG265" s="197">
        <f t="shared" si="66"/>
        <v>0</v>
      </c>
      <c r="BH265" s="197">
        <f t="shared" si="67"/>
        <v>0</v>
      </c>
      <c r="BI265" s="197">
        <f t="shared" si="68"/>
        <v>0</v>
      </c>
      <c r="BJ265" s="17" t="s">
        <v>87</v>
      </c>
      <c r="BK265" s="197">
        <f t="shared" si="69"/>
        <v>0</v>
      </c>
      <c r="BL265" s="17" t="s">
        <v>289</v>
      </c>
      <c r="BM265" s="196" t="s">
        <v>1368</v>
      </c>
    </row>
    <row r="266" spans="1:65" s="2" customFormat="1" ht="16.5" customHeight="1">
      <c r="A266" s="33"/>
      <c r="B266" s="34"/>
      <c r="C266" s="185" t="s">
        <v>920</v>
      </c>
      <c r="D266" s="185" t="s">
        <v>147</v>
      </c>
      <c r="E266" s="186" t="s">
        <v>1369</v>
      </c>
      <c r="F266" s="187" t="s">
        <v>1370</v>
      </c>
      <c r="G266" s="188" t="s">
        <v>1090</v>
      </c>
      <c r="H266" s="189">
        <v>2</v>
      </c>
      <c r="I266" s="190"/>
      <c r="J266" s="191">
        <f t="shared" si="60"/>
        <v>0</v>
      </c>
      <c r="K266" s="187" t="s">
        <v>1</v>
      </c>
      <c r="L266" s="38"/>
      <c r="M266" s="192" t="s">
        <v>1</v>
      </c>
      <c r="N266" s="193" t="s">
        <v>44</v>
      </c>
      <c r="O266" s="70"/>
      <c r="P266" s="194">
        <f t="shared" si="61"/>
        <v>0</v>
      </c>
      <c r="Q266" s="194">
        <v>0</v>
      </c>
      <c r="R266" s="194">
        <f t="shared" si="62"/>
        <v>0</v>
      </c>
      <c r="S266" s="194">
        <v>0</v>
      </c>
      <c r="T266" s="195">
        <f t="shared" si="6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96" t="s">
        <v>289</v>
      </c>
      <c r="AT266" s="196" t="s">
        <v>147</v>
      </c>
      <c r="AU266" s="196" t="s">
        <v>87</v>
      </c>
      <c r="AY266" s="17" t="s">
        <v>145</v>
      </c>
      <c r="BE266" s="197">
        <f t="shared" si="64"/>
        <v>0</v>
      </c>
      <c r="BF266" s="197">
        <f t="shared" si="65"/>
        <v>0</v>
      </c>
      <c r="BG266" s="197">
        <f t="shared" si="66"/>
        <v>0</v>
      </c>
      <c r="BH266" s="197">
        <f t="shared" si="67"/>
        <v>0</v>
      </c>
      <c r="BI266" s="197">
        <f t="shared" si="68"/>
        <v>0</v>
      </c>
      <c r="BJ266" s="17" t="s">
        <v>87</v>
      </c>
      <c r="BK266" s="197">
        <f t="shared" si="69"/>
        <v>0</v>
      </c>
      <c r="BL266" s="17" t="s">
        <v>289</v>
      </c>
      <c r="BM266" s="196" t="s">
        <v>1371</v>
      </c>
    </row>
    <row r="267" spans="1:65" s="2" customFormat="1" ht="16.5" customHeight="1">
      <c r="A267" s="33"/>
      <c r="B267" s="34"/>
      <c r="C267" s="185" t="s">
        <v>926</v>
      </c>
      <c r="D267" s="185" t="s">
        <v>147</v>
      </c>
      <c r="E267" s="186" t="s">
        <v>1372</v>
      </c>
      <c r="F267" s="187" t="s">
        <v>1373</v>
      </c>
      <c r="G267" s="188" t="s">
        <v>1090</v>
      </c>
      <c r="H267" s="189">
        <v>1</v>
      </c>
      <c r="I267" s="190"/>
      <c r="J267" s="191">
        <f t="shared" si="60"/>
        <v>0</v>
      </c>
      <c r="K267" s="187" t="s">
        <v>1</v>
      </c>
      <c r="L267" s="38"/>
      <c r="M267" s="192" t="s">
        <v>1</v>
      </c>
      <c r="N267" s="193" t="s">
        <v>44</v>
      </c>
      <c r="O267" s="70"/>
      <c r="P267" s="194">
        <f t="shared" si="61"/>
        <v>0</v>
      </c>
      <c r="Q267" s="194">
        <v>0</v>
      </c>
      <c r="R267" s="194">
        <f t="shared" si="62"/>
        <v>0</v>
      </c>
      <c r="S267" s="194">
        <v>0</v>
      </c>
      <c r="T267" s="195">
        <f t="shared" si="6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96" t="s">
        <v>289</v>
      </c>
      <c r="AT267" s="196" t="s">
        <v>147</v>
      </c>
      <c r="AU267" s="196" t="s">
        <v>87</v>
      </c>
      <c r="AY267" s="17" t="s">
        <v>145</v>
      </c>
      <c r="BE267" s="197">
        <f t="shared" si="64"/>
        <v>0</v>
      </c>
      <c r="BF267" s="197">
        <f t="shared" si="65"/>
        <v>0</v>
      </c>
      <c r="BG267" s="197">
        <f t="shared" si="66"/>
        <v>0</v>
      </c>
      <c r="BH267" s="197">
        <f t="shared" si="67"/>
        <v>0</v>
      </c>
      <c r="BI267" s="197">
        <f t="shared" si="68"/>
        <v>0</v>
      </c>
      <c r="BJ267" s="17" t="s">
        <v>87</v>
      </c>
      <c r="BK267" s="197">
        <f t="shared" si="69"/>
        <v>0</v>
      </c>
      <c r="BL267" s="17" t="s">
        <v>289</v>
      </c>
      <c r="BM267" s="196" t="s">
        <v>1374</v>
      </c>
    </row>
    <row r="268" spans="1:65" s="2" customFormat="1" ht="16.5" customHeight="1">
      <c r="A268" s="33"/>
      <c r="B268" s="34"/>
      <c r="C268" s="185" t="s">
        <v>932</v>
      </c>
      <c r="D268" s="185" t="s">
        <v>147</v>
      </c>
      <c r="E268" s="186" t="s">
        <v>1375</v>
      </c>
      <c r="F268" s="187" t="s">
        <v>1376</v>
      </c>
      <c r="G268" s="188" t="s">
        <v>1090</v>
      </c>
      <c r="H268" s="189">
        <v>2</v>
      </c>
      <c r="I268" s="190"/>
      <c r="J268" s="191">
        <f t="shared" si="60"/>
        <v>0</v>
      </c>
      <c r="K268" s="187" t="s">
        <v>1</v>
      </c>
      <c r="L268" s="38"/>
      <c r="M268" s="192" t="s">
        <v>1</v>
      </c>
      <c r="N268" s="193" t="s">
        <v>44</v>
      </c>
      <c r="O268" s="70"/>
      <c r="P268" s="194">
        <f t="shared" si="61"/>
        <v>0</v>
      </c>
      <c r="Q268" s="194">
        <v>0</v>
      </c>
      <c r="R268" s="194">
        <f t="shared" si="62"/>
        <v>0</v>
      </c>
      <c r="S268" s="194">
        <v>0</v>
      </c>
      <c r="T268" s="195">
        <f t="shared" si="63"/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96" t="s">
        <v>289</v>
      </c>
      <c r="AT268" s="196" t="s">
        <v>147</v>
      </c>
      <c r="AU268" s="196" t="s">
        <v>87</v>
      </c>
      <c r="AY268" s="17" t="s">
        <v>145</v>
      </c>
      <c r="BE268" s="197">
        <f t="shared" si="64"/>
        <v>0</v>
      </c>
      <c r="BF268" s="197">
        <f t="shared" si="65"/>
        <v>0</v>
      </c>
      <c r="BG268" s="197">
        <f t="shared" si="66"/>
        <v>0</v>
      </c>
      <c r="BH268" s="197">
        <f t="shared" si="67"/>
        <v>0</v>
      </c>
      <c r="BI268" s="197">
        <f t="shared" si="68"/>
        <v>0</v>
      </c>
      <c r="BJ268" s="17" t="s">
        <v>87</v>
      </c>
      <c r="BK268" s="197">
        <f t="shared" si="69"/>
        <v>0</v>
      </c>
      <c r="BL268" s="17" t="s">
        <v>289</v>
      </c>
      <c r="BM268" s="196" t="s">
        <v>1377</v>
      </c>
    </row>
    <row r="269" spans="1:65" s="2" customFormat="1" ht="24.2" customHeight="1">
      <c r="A269" s="33"/>
      <c r="B269" s="34"/>
      <c r="C269" s="185" t="s">
        <v>939</v>
      </c>
      <c r="D269" s="185" t="s">
        <v>147</v>
      </c>
      <c r="E269" s="186" t="s">
        <v>1378</v>
      </c>
      <c r="F269" s="187" t="s">
        <v>1379</v>
      </c>
      <c r="G269" s="188" t="s">
        <v>1090</v>
      </c>
      <c r="H269" s="189">
        <v>13</v>
      </c>
      <c r="I269" s="190"/>
      <c r="J269" s="191">
        <f t="shared" si="60"/>
        <v>0</v>
      </c>
      <c r="K269" s="187" t="s">
        <v>1</v>
      </c>
      <c r="L269" s="38"/>
      <c r="M269" s="192" t="s">
        <v>1</v>
      </c>
      <c r="N269" s="193" t="s">
        <v>44</v>
      </c>
      <c r="O269" s="70"/>
      <c r="P269" s="194">
        <f t="shared" si="61"/>
        <v>0</v>
      </c>
      <c r="Q269" s="194">
        <v>0</v>
      </c>
      <c r="R269" s="194">
        <f t="shared" si="62"/>
        <v>0</v>
      </c>
      <c r="S269" s="194">
        <v>0</v>
      </c>
      <c r="T269" s="195">
        <f t="shared" si="63"/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96" t="s">
        <v>289</v>
      </c>
      <c r="AT269" s="196" t="s">
        <v>147</v>
      </c>
      <c r="AU269" s="196" t="s">
        <v>87</v>
      </c>
      <c r="AY269" s="17" t="s">
        <v>145</v>
      </c>
      <c r="BE269" s="197">
        <f t="shared" si="64"/>
        <v>0</v>
      </c>
      <c r="BF269" s="197">
        <f t="shared" si="65"/>
        <v>0</v>
      </c>
      <c r="BG269" s="197">
        <f t="shared" si="66"/>
        <v>0</v>
      </c>
      <c r="BH269" s="197">
        <f t="shared" si="67"/>
        <v>0</v>
      </c>
      <c r="BI269" s="197">
        <f t="shared" si="68"/>
        <v>0</v>
      </c>
      <c r="BJ269" s="17" t="s">
        <v>87</v>
      </c>
      <c r="BK269" s="197">
        <f t="shared" si="69"/>
        <v>0</v>
      </c>
      <c r="BL269" s="17" t="s">
        <v>289</v>
      </c>
      <c r="BM269" s="196" t="s">
        <v>1380</v>
      </c>
    </row>
    <row r="270" spans="1:65" s="2" customFormat="1" ht="24.2" customHeight="1">
      <c r="A270" s="33"/>
      <c r="B270" s="34"/>
      <c r="C270" s="185" t="s">
        <v>945</v>
      </c>
      <c r="D270" s="185" t="s">
        <v>147</v>
      </c>
      <c r="E270" s="186" t="s">
        <v>1381</v>
      </c>
      <c r="F270" s="187" t="s">
        <v>1382</v>
      </c>
      <c r="G270" s="188" t="s">
        <v>1090</v>
      </c>
      <c r="H270" s="189">
        <v>2</v>
      </c>
      <c r="I270" s="190"/>
      <c r="J270" s="191">
        <f t="shared" si="60"/>
        <v>0</v>
      </c>
      <c r="K270" s="187" t="s">
        <v>1</v>
      </c>
      <c r="L270" s="38"/>
      <c r="M270" s="192" t="s">
        <v>1</v>
      </c>
      <c r="N270" s="193" t="s">
        <v>44</v>
      </c>
      <c r="O270" s="70"/>
      <c r="P270" s="194">
        <f t="shared" si="61"/>
        <v>0</v>
      </c>
      <c r="Q270" s="194">
        <v>0</v>
      </c>
      <c r="R270" s="194">
        <f t="shared" si="62"/>
        <v>0</v>
      </c>
      <c r="S270" s="194">
        <v>0</v>
      </c>
      <c r="T270" s="195">
        <f t="shared" si="63"/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96" t="s">
        <v>289</v>
      </c>
      <c r="AT270" s="196" t="s">
        <v>147</v>
      </c>
      <c r="AU270" s="196" t="s">
        <v>87</v>
      </c>
      <c r="AY270" s="17" t="s">
        <v>145</v>
      </c>
      <c r="BE270" s="197">
        <f t="shared" si="64"/>
        <v>0</v>
      </c>
      <c r="BF270" s="197">
        <f t="shared" si="65"/>
        <v>0</v>
      </c>
      <c r="BG270" s="197">
        <f t="shared" si="66"/>
        <v>0</v>
      </c>
      <c r="BH270" s="197">
        <f t="shared" si="67"/>
        <v>0</v>
      </c>
      <c r="BI270" s="197">
        <f t="shared" si="68"/>
        <v>0</v>
      </c>
      <c r="BJ270" s="17" t="s">
        <v>87</v>
      </c>
      <c r="BK270" s="197">
        <f t="shared" si="69"/>
        <v>0</v>
      </c>
      <c r="BL270" s="17" t="s">
        <v>289</v>
      </c>
      <c r="BM270" s="196" t="s">
        <v>1383</v>
      </c>
    </row>
    <row r="271" spans="1:65" s="2" customFormat="1" ht="24.2" customHeight="1">
      <c r="A271" s="33"/>
      <c r="B271" s="34"/>
      <c r="C271" s="185" t="s">
        <v>950</v>
      </c>
      <c r="D271" s="185" t="s">
        <v>147</v>
      </c>
      <c r="E271" s="186" t="s">
        <v>1384</v>
      </c>
      <c r="F271" s="187" t="s">
        <v>1385</v>
      </c>
      <c r="G271" s="188" t="s">
        <v>1090</v>
      </c>
      <c r="H271" s="189">
        <v>1</v>
      </c>
      <c r="I271" s="190"/>
      <c r="J271" s="191">
        <f t="shared" si="60"/>
        <v>0</v>
      </c>
      <c r="K271" s="187" t="s">
        <v>1</v>
      </c>
      <c r="L271" s="38"/>
      <c r="M271" s="192" t="s">
        <v>1</v>
      </c>
      <c r="N271" s="193" t="s">
        <v>44</v>
      </c>
      <c r="O271" s="70"/>
      <c r="P271" s="194">
        <f t="shared" si="61"/>
        <v>0</v>
      </c>
      <c r="Q271" s="194">
        <v>0</v>
      </c>
      <c r="R271" s="194">
        <f t="shared" si="62"/>
        <v>0</v>
      </c>
      <c r="S271" s="194">
        <v>0</v>
      </c>
      <c r="T271" s="195">
        <f t="shared" si="63"/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96" t="s">
        <v>289</v>
      </c>
      <c r="AT271" s="196" t="s">
        <v>147</v>
      </c>
      <c r="AU271" s="196" t="s">
        <v>87</v>
      </c>
      <c r="AY271" s="17" t="s">
        <v>145</v>
      </c>
      <c r="BE271" s="197">
        <f t="shared" si="64"/>
        <v>0</v>
      </c>
      <c r="BF271" s="197">
        <f t="shared" si="65"/>
        <v>0</v>
      </c>
      <c r="BG271" s="197">
        <f t="shared" si="66"/>
        <v>0</v>
      </c>
      <c r="BH271" s="197">
        <f t="shared" si="67"/>
        <v>0</v>
      </c>
      <c r="BI271" s="197">
        <f t="shared" si="68"/>
        <v>0</v>
      </c>
      <c r="BJ271" s="17" t="s">
        <v>87</v>
      </c>
      <c r="BK271" s="197">
        <f t="shared" si="69"/>
        <v>0</v>
      </c>
      <c r="BL271" s="17" t="s">
        <v>289</v>
      </c>
      <c r="BM271" s="196" t="s">
        <v>1386</v>
      </c>
    </row>
    <row r="272" spans="1:65" s="2" customFormat="1" ht="24.2" customHeight="1">
      <c r="A272" s="33"/>
      <c r="B272" s="34"/>
      <c r="C272" s="185" t="s">
        <v>955</v>
      </c>
      <c r="D272" s="185" t="s">
        <v>147</v>
      </c>
      <c r="E272" s="186" t="s">
        <v>1387</v>
      </c>
      <c r="F272" s="187" t="s">
        <v>1388</v>
      </c>
      <c r="G272" s="188" t="s">
        <v>1090</v>
      </c>
      <c r="H272" s="189">
        <v>2</v>
      </c>
      <c r="I272" s="190"/>
      <c r="J272" s="191">
        <f t="shared" si="60"/>
        <v>0</v>
      </c>
      <c r="K272" s="187" t="s">
        <v>1</v>
      </c>
      <c r="L272" s="38"/>
      <c r="M272" s="192" t="s">
        <v>1</v>
      </c>
      <c r="N272" s="193" t="s">
        <v>44</v>
      </c>
      <c r="O272" s="70"/>
      <c r="P272" s="194">
        <f t="shared" si="61"/>
        <v>0</v>
      </c>
      <c r="Q272" s="194">
        <v>0</v>
      </c>
      <c r="R272" s="194">
        <f t="shared" si="62"/>
        <v>0</v>
      </c>
      <c r="S272" s="194">
        <v>0</v>
      </c>
      <c r="T272" s="195">
        <f t="shared" si="63"/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96" t="s">
        <v>289</v>
      </c>
      <c r="AT272" s="196" t="s">
        <v>147</v>
      </c>
      <c r="AU272" s="196" t="s">
        <v>87</v>
      </c>
      <c r="AY272" s="17" t="s">
        <v>145</v>
      </c>
      <c r="BE272" s="197">
        <f t="shared" si="64"/>
        <v>0</v>
      </c>
      <c r="BF272" s="197">
        <f t="shared" si="65"/>
        <v>0</v>
      </c>
      <c r="BG272" s="197">
        <f t="shared" si="66"/>
        <v>0</v>
      </c>
      <c r="BH272" s="197">
        <f t="shared" si="67"/>
        <v>0</v>
      </c>
      <c r="BI272" s="197">
        <f t="shared" si="68"/>
        <v>0</v>
      </c>
      <c r="BJ272" s="17" t="s">
        <v>87</v>
      </c>
      <c r="BK272" s="197">
        <f t="shared" si="69"/>
        <v>0</v>
      </c>
      <c r="BL272" s="17" t="s">
        <v>289</v>
      </c>
      <c r="BM272" s="196" t="s">
        <v>1389</v>
      </c>
    </row>
    <row r="273" spans="1:65" s="2" customFormat="1" ht="24.2" customHeight="1">
      <c r="A273" s="33"/>
      <c r="B273" s="34"/>
      <c r="C273" s="185" t="s">
        <v>961</v>
      </c>
      <c r="D273" s="185" t="s">
        <v>147</v>
      </c>
      <c r="E273" s="186" t="s">
        <v>1390</v>
      </c>
      <c r="F273" s="187" t="s">
        <v>1391</v>
      </c>
      <c r="G273" s="188" t="s">
        <v>1090</v>
      </c>
      <c r="H273" s="189">
        <v>21</v>
      </c>
      <c r="I273" s="190"/>
      <c r="J273" s="191">
        <f t="shared" si="60"/>
        <v>0</v>
      </c>
      <c r="K273" s="187" t="s">
        <v>1</v>
      </c>
      <c r="L273" s="38"/>
      <c r="M273" s="192" t="s">
        <v>1</v>
      </c>
      <c r="N273" s="193" t="s">
        <v>44</v>
      </c>
      <c r="O273" s="70"/>
      <c r="P273" s="194">
        <f t="shared" si="61"/>
        <v>0</v>
      </c>
      <c r="Q273" s="194">
        <v>0</v>
      </c>
      <c r="R273" s="194">
        <f t="shared" si="62"/>
        <v>0</v>
      </c>
      <c r="S273" s="194">
        <v>0</v>
      </c>
      <c r="T273" s="195">
        <f t="shared" si="63"/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96" t="s">
        <v>289</v>
      </c>
      <c r="AT273" s="196" t="s">
        <v>147</v>
      </c>
      <c r="AU273" s="196" t="s">
        <v>87</v>
      </c>
      <c r="AY273" s="17" t="s">
        <v>145</v>
      </c>
      <c r="BE273" s="197">
        <f t="shared" si="64"/>
        <v>0</v>
      </c>
      <c r="BF273" s="197">
        <f t="shared" si="65"/>
        <v>0</v>
      </c>
      <c r="BG273" s="197">
        <f t="shared" si="66"/>
        <v>0</v>
      </c>
      <c r="BH273" s="197">
        <f t="shared" si="67"/>
        <v>0</v>
      </c>
      <c r="BI273" s="197">
        <f t="shared" si="68"/>
        <v>0</v>
      </c>
      <c r="BJ273" s="17" t="s">
        <v>87</v>
      </c>
      <c r="BK273" s="197">
        <f t="shared" si="69"/>
        <v>0</v>
      </c>
      <c r="BL273" s="17" t="s">
        <v>289</v>
      </c>
      <c r="BM273" s="196" t="s">
        <v>1392</v>
      </c>
    </row>
    <row r="274" spans="1:65" s="2" customFormat="1" ht="21.75" customHeight="1">
      <c r="A274" s="33"/>
      <c r="B274" s="34"/>
      <c r="C274" s="185" t="s">
        <v>970</v>
      </c>
      <c r="D274" s="185" t="s">
        <v>147</v>
      </c>
      <c r="E274" s="186" t="s">
        <v>1393</v>
      </c>
      <c r="F274" s="187" t="s">
        <v>1394</v>
      </c>
      <c r="G274" s="188" t="s">
        <v>1090</v>
      </c>
      <c r="H274" s="189">
        <v>32</v>
      </c>
      <c r="I274" s="190"/>
      <c r="J274" s="191">
        <f t="shared" si="60"/>
        <v>0</v>
      </c>
      <c r="K274" s="187" t="s">
        <v>1</v>
      </c>
      <c r="L274" s="38"/>
      <c r="M274" s="192" t="s">
        <v>1</v>
      </c>
      <c r="N274" s="193" t="s">
        <v>44</v>
      </c>
      <c r="O274" s="70"/>
      <c r="P274" s="194">
        <f t="shared" si="61"/>
        <v>0</v>
      </c>
      <c r="Q274" s="194">
        <v>0</v>
      </c>
      <c r="R274" s="194">
        <f t="shared" si="62"/>
        <v>0</v>
      </c>
      <c r="S274" s="194">
        <v>0</v>
      </c>
      <c r="T274" s="195">
        <f t="shared" si="63"/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96" t="s">
        <v>289</v>
      </c>
      <c r="AT274" s="196" t="s">
        <v>147</v>
      </c>
      <c r="AU274" s="196" t="s">
        <v>87</v>
      </c>
      <c r="AY274" s="17" t="s">
        <v>145</v>
      </c>
      <c r="BE274" s="197">
        <f t="shared" si="64"/>
        <v>0</v>
      </c>
      <c r="BF274" s="197">
        <f t="shared" si="65"/>
        <v>0</v>
      </c>
      <c r="BG274" s="197">
        <f t="shared" si="66"/>
        <v>0</v>
      </c>
      <c r="BH274" s="197">
        <f t="shared" si="67"/>
        <v>0</v>
      </c>
      <c r="BI274" s="197">
        <f t="shared" si="68"/>
        <v>0</v>
      </c>
      <c r="BJ274" s="17" t="s">
        <v>87</v>
      </c>
      <c r="BK274" s="197">
        <f t="shared" si="69"/>
        <v>0</v>
      </c>
      <c r="BL274" s="17" t="s">
        <v>289</v>
      </c>
      <c r="BM274" s="196" t="s">
        <v>1395</v>
      </c>
    </row>
    <row r="275" spans="1:65" s="2" customFormat="1" ht="21.75" customHeight="1">
      <c r="A275" s="33"/>
      <c r="B275" s="34"/>
      <c r="C275" s="185" t="s">
        <v>976</v>
      </c>
      <c r="D275" s="185" t="s">
        <v>147</v>
      </c>
      <c r="E275" s="186" t="s">
        <v>1396</v>
      </c>
      <c r="F275" s="187" t="s">
        <v>1397</v>
      </c>
      <c r="G275" s="188" t="s">
        <v>1090</v>
      </c>
      <c r="H275" s="189">
        <v>5</v>
      </c>
      <c r="I275" s="190"/>
      <c r="J275" s="191">
        <f t="shared" si="60"/>
        <v>0</v>
      </c>
      <c r="K275" s="187" t="s">
        <v>1</v>
      </c>
      <c r="L275" s="38"/>
      <c r="M275" s="192" t="s">
        <v>1</v>
      </c>
      <c r="N275" s="193" t="s">
        <v>44</v>
      </c>
      <c r="O275" s="70"/>
      <c r="P275" s="194">
        <f t="shared" si="61"/>
        <v>0</v>
      </c>
      <c r="Q275" s="194">
        <v>0</v>
      </c>
      <c r="R275" s="194">
        <f t="shared" si="62"/>
        <v>0</v>
      </c>
      <c r="S275" s="194">
        <v>0</v>
      </c>
      <c r="T275" s="195">
        <f t="shared" si="63"/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96" t="s">
        <v>289</v>
      </c>
      <c r="AT275" s="196" t="s">
        <v>147</v>
      </c>
      <c r="AU275" s="196" t="s">
        <v>87</v>
      </c>
      <c r="AY275" s="17" t="s">
        <v>145</v>
      </c>
      <c r="BE275" s="197">
        <f t="shared" si="64"/>
        <v>0</v>
      </c>
      <c r="BF275" s="197">
        <f t="shared" si="65"/>
        <v>0</v>
      </c>
      <c r="BG275" s="197">
        <f t="shared" si="66"/>
        <v>0</v>
      </c>
      <c r="BH275" s="197">
        <f t="shared" si="67"/>
        <v>0</v>
      </c>
      <c r="BI275" s="197">
        <f t="shared" si="68"/>
        <v>0</v>
      </c>
      <c r="BJ275" s="17" t="s">
        <v>87</v>
      </c>
      <c r="BK275" s="197">
        <f t="shared" si="69"/>
        <v>0</v>
      </c>
      <c r="BL275" s="17" t="s">
        <v>289</v>
      </c>
      <c r="BM275" s="196" t="s">
        <v>1398</v>
      </c>
    </row>
    <row r="276" spans="1:65" s="2" customFormat="1" ht="21.75" customHeight="1">
      <c r="A276" s="33"/>
      <c r="B276" s="34"/>
      <c r="C276" s="185" t="s">
        <v>980</v>
      </c>
      <c r="D276" s="185" t="s">
        <v>147</v>
      </c>
      <c r="E276" s="186" t="s">
        <v>1399</v>
      </c>
      <c r="F276" s="187" t="s">
        <v>1400</v>
      </c>
      <c r="G276" s="188" t="s">
        <v>1090</v>
      </c>
      <c r="H276" s="189">
        <v>8</v>
      </c>
      <c r="I276" s="190"/>
      <c r="J276" s="191">
        <f t="shared" si="60"/>
        <v>0</v>
      </c>
      <c r="K276" s="187" t="s">
        <v>1</v>
      </c>
      <c r="L276" s="38"/>
      <c r="M276" s="192" t="s">
        <v>1</v>
      </c>
      <c r="N276" s="193" t="s">
        <v>44</v>
      </c>
      <c r="O276" s="70"/>
      <c r="P276" s="194">
        <f t="shared" si="61"/>
        <v>0</v>
      </c>
      <c r="Q276" s="194">
        <v>0</v>
      </c>
      <c r="R276" s="194">
        <f t="shared" si="62"/>
        <v>0</v>
      </c>
      <c r="S276" s="194">
        <v>0</v>
      </c>
      <c r="T276" s="195">
        <f t="shared" si="63"/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96" t="s">
        <v>289</v>
      </c>
      <c r="AT276" s="196" t="s">
        <v>147</v>
      </c>
      <c r="AU276" s="196" t="s">
        <v>87</v>
      </c>
      <c r="AY276" s="17" t="s">
        <v>145</v>
      </c>
      <c r="BE276" s="197">
        <f t="shared" si="64"/>
        <v>0</v>
      </c>
      <c r="BF276" s="197">
        <f t="shared" si="65"/>
        <v>0</v>
      </c>
      <c r="BG276" s="197">
        <f t="shared" si="66"/>
        <v>0</v>
      </c>
      <c r="BH276" s="197">
        <f t="shared" si="67"/>
        <v>0</v>
      </c>
      <c r="BI276" s="197">
        <f t="shared" si="68"/>
        <v>0</v>
      </c>
      <c r="BJ276" s="17" t="s">
        <v>87</v>
      </c>
      <c r="BK276" s="197">
        <f t="shared" si="69"/>
        <v>0</v>
      </c>
      <c r="BL276" s="17" t="s">
        <v>289</v>
      </c>
      <c r="BM276" s="196" t="s">
        <v>1401</v>
      </c>
    </row>
    <row r="277" spans="1:65" s="2" customFormat="1" ht="24.2" customHeight="1">
      <c r="A277" s="33"/>
      <c r="B277" s="34"/>
      <c r="C277" s="185" t="s">
        <v>984</v>
      </c>
      <c r="D277" s="185" t="s">
        <v>147</v>
      </c>
      <c r="E277" s="186" t="s">
        <v>1402</v>
      </c>
      <c r="F277" s="187" t="s">
        <v>1403</v>
      </c>
      <c r="G277" s="188" t="s">
        <v>1090</v>
      </c>
      <c r="H277" s="189">
        <v>4</v>
      </c>
      <c r="I277" s="190"/>
      <c r="J277" s="191">
        <f t="shared" si="60"/>
        <v>0</v>
      </c>
      <c r="K277" s="187" t="s">
        <v>1</v>
      </c>
      <c r="L277" s="38"/>
      <c r="M277" s="192" t="s">
        <v>1</v>
      </c>
      <c r="N277" s="193" t="s">
        <v>44</v>
      </c>
      <c r="O277" s="70"/>
      <c r="P277" s="194">
        <f t="shared" si="61"/>
        <v>0</v>
      </c>
      <c r="Q277" s="194">
        <v>0</v>
      </c>
      <c r="R277" s="194">
        <f t="shared" si="62"/>
        <v>0</v>
      </c>
      <c r="S277" s="194">
        <v>0</v>
      </c>
      <c r="T277" s="195">
        <f t="shared" si="63"/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96" t="s">
        <v>289</v>
      </c>
      <c r="AT277" s="196" t="s">
        <v>147</v>
      </c>
      <c r="AU277" s="196" t="s">
        <v>87</v>
      </c>
      <c r="AY277" s="17" t="s">
        <v>145</v>
      </c>
      <c r="BE277" s="197">
        <f t="shared" si="64"/>
        <v>0</v>
      </c>
      <c r="BF277" s="197">
        <f t="shared" si="65"/>
        <v>0</v>
      </c>
      <c r="BG277" s="197">
        <f t="shared" si="66"/>
        <v>0</v>
      </c>
      <c r="BH277" s="197">
        <f t="shared" si="67"/>
        <v>0</v>
      </c>
      <c r="BI277" s="197">
        <f t="shared" si="68"/>
        <v>0</v>
      </c>
      <c r="BJ277" s="17" t="s">
        <v>87</v>
      </c>
      <c r="BK277" s="197">
        <f t="shared" si="69"/>
        <v>0</v>
      </c>
      <c r="BL277" s="17" t="s">
        <v>289</v>
      </c>
      <c r="BM277" s="196" t="s">
        <v>1404</v>
      </c>
    </row>
    <row r="278" spans="1:65" s="2" customFormat="1" ht="24.2" customHeight="1">
      <c r="A278" s="33"/>
      <c r="B278" s="34"/>
      <c r="C278" s="185" t="s">
        <v>990</v>
      </c>
      <c r="D278" s="185" t="s">
        <v>147</v>
      </c>
      <c r="E278" s="186" t="s">
        <v>1405</v>
      </c>
      <c r="F278" s="187" t="s">
        <v>1406</v>
      </c>
      <c r="G278" s="188" t="s">
        <v>1090</v>
      </c>
      <c r="H278" s="189">
        <v>6</v>
      </c>
      <c r="I278" s="190"/>
      <c r="J278" s="191">
        <f t="shared" si="60"/>
        <v>0</v>
      </c>
      <c r="K278" s="187" t="s">
        <v>1</v>
      </c>
      <c r="L278" s="38"/>
      <c r="M278" s="192" t="s">
        <v>1</v>
      </c>
      <c r="N278" s="193" t="s">
        <v>44</v>
      </c>
      <c r="O278" s="70"/>
      <c r="P278" s="194">
        <f t="shared" si="61"/>
        <v>0</v>
      </c>
      <c r="Q278" s="194">
        <v>0</v>
      </c>
      <c r="R278" s="194">
        <f t="shared" si="62"/>
        <v>0</v>
      </c>
      <c r="S278" s="194">
        <v>0</v>
      </c>
      <c r="T278" s="195">
        <f t="shared" si="63"/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96" t="s">
        <v>289</v>
      </c>
      <c r="AT278" s="196" t="s">
        <v>147</v>
      </c>
      <c r="AU278" s="196" t="s">
        <v>87</v>
      </c>
      <c r="AY278" s="17" t="s">
        <v>145</v>
      </c>
      <c r="BE278" s="197">
        <f t="shared" si="64"/>
        <v>0</v>
      </c>
      <c r="BF278" s="197">
        <f t="shared" si="65"/>
        <v>0</v>
      </c>
      <c r="BG278" s="197">
        <f t="shared" si="66"/>
        <v>0</v>
      </c>
      <c r="BH278" s="197">
        <f t="shared" si="67"/>
        <v>0</v>
      </c>
      <c r="BI278" s="197">
        <f t="shared" si="68"/>
        <v>0</v>
      </c>
      <c r="BJ278" s="17" t="s">
        <v>87</v>
      </c>
      <c r="BK278" s="197">
        <f t="shared" si="69"/>
        <v>0</v>
      </c>
      <c r="BL278" s="17" t="s">
        <v>289</v>
      </c>
      <c r="BM278" s="196" t="s">
        <v>1407</v>
      </c>
    </row>
    <row r="279" spans="1:65" s="2" customFormat="1" ht="21.75" customHeight="1">
      <c r="A279" s="33"/>
      <c r="B279" s="34"/>
      <c r="C279" s="185" t="s">
        <v>995</v>
      </c>
      <c r="D279" s="185" t="s">
        <v>147</v>
      </c>
      <c r="E279" s="186" t="s">
        <v>1408</v>
      </c>
      <c r="F279" s="187" t="s">
        <v>1409</v>
      </c>
      <c r="G279" s="188" t="s">
        <v>1090</v>
      </c>
      <c r="H279" s="189">
        <v>16</v>
      </c>
      <c r="I279" s="190"/>
      <c r="J279" s="191">
        <f t="shared" si="60"/>
        <v>0</v>
      </c>
      <c r="K279" s="187" t="s">
        <v>1</v>
      </c>
      <c r="L279" s="38"/>
      <c r="M279" s="192" t="s">
        <v>1</v>
      </c>
      <c r="N279" s="193" t="s">
        <v>44</v>
      </c>
      <c r="O279" s="70"/>
      <c r="P279" s="194">
        <f t="shared" si="61"/>
        <v>0</v>
      </c>
      <c r="Q279" s="194">
        <v>0</v>
      </c>
      <c r="R279" s="194">
        <f t="shared" si="62"/>
        <v>0</v>
      </c>
      <c r="S279" s="194">
        <v>0</v>
      </c>
      <c r="T279" s="195">
        <f t="shared" si="63"/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96" t="s">
        <v>289</v>
      </c>
      <c r="AT279" s="196" t="s">
        <v>147</v>
      </c>
      <c r="AU279" s="196" t="s">
        <v>87</v>
      </c>
      <c r="AY279" s="17" t="s">
        <v>145</v>
      </c>
      <c r="BE279" s="197">
        <f t="shared" si="64"/>
        <v>0</v>
      </c>
      <c r="BF279" s="197">
        <f t="shared" si="65"/>
        <v>0</v>
      </c>
      <c r="BG279" s="197">
        <f t="shared" si="66"/>
        <v>0</v>
      </c>
      <c r="BH279" s="197">
        <f t="shared" si="67"/>
        <v>0</v>
      </c>
      <c r="BI279" s="197">
        <f t="shared" si="68"/>
        <v>0</v>
      </c>
      <c r="BJ279" s="17" t="s">
        <v>87</v>
      </c>
      <c r="BK279" s="197">
        <f t="shared" si="69"/>
        <v>0</v>
      </c>
      <c r="BL279" s="17" t="s">
        <v>289</v>
      </c>
      <c r="BM279" s="196" t="s">
        <v>1410</v>
      </c>
    </row>
    <row r="280" spans="1:65" s="2" customFormat="1" ht="24.2" customHeight="1">
      <c r="A280" s="33"/>
      <c r="B280" s="34"/>
      <c r="C280" s="185" t="s">
        <v>1001</v>
      </c>
      <c r="D280" s="185" t="s">
        <v>147</v>
      </c>
      <c r="E280" s="186" t="s">
        <v>1411</v>
      </c>
      <c r="F280" s="187" t="s">
        <v>1412</v>
      </c>
      <c r="G280" s="188" t="s">
        <v>1090</v>
      </c>
      <c r="H280" s="189">
        <v>2</v>
      </c>
      <c r="I280" s="190"/>
      <c r="J280" s="191">
        <f t="shared" si="60"/>
        <v>0</v>
      </c>
      <c r="K280" s="187" t="s">
        <v>1</v>
      </c>
      <c r="L280" s="38"/>
      <c r="M280" s="192" t="s">
        <v>1</v>
      </c>
      <c r="N280" s="193" t="s">
        <v>44</v>
      </c>
      <c r="O280" s="70"/>
      <c r="P280" s="194">
        <f t="shared" si="61"/>
        <v>0</v>
      </c>
      <c r="Q280" s="194">
        <v>0</v>
      </c>
      <c r="R280" s="194">
        <f t="shared" si="62"/>
        <v>0</v>
      </c>
      <c r="S280" s="194">
        <v>0</v>
      </c>
      <c r="T280" s="195">
        <f t="shared" si="63"/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96" t="s">
        <v>289</v>
      </c>
      <c r="AT280" s="196" t="s">
        <v>147</v>
      </c>
      <c r="AU280" s="196" t="s">
        <v>87</v>
      </c>
      <c r="AY280" s="17" t="s">
        <v>145</v>
      </c>
      <c r="BE280" s="197">
        <f t="shared" si="64"/>
        <v>0</v>
      </c>
      <c r="BF280" s="197">
        <f t="shared" si="65"/>
        <v>0</v>
      </c>
      <c r="BG280" s="197">
        <f t="shared" si="66"/>
        <v>0</v>
      </c>
      <c r="BH280" s="197">
        <f t="shared" si="67"/>
        <v>0</v>
      </c>
      <c r="BI280" s="197">
        <f t="shared" si="68"/>
        <v>0</v>
      </c>
      <c r="BJ280" s="17" t="s">
        <v>87</v>
      </c>
      <c r="BK280" s="197">
        <f t="shared" si="69"/>
        <v>0</v>
      </c>
      <c r="BL280" s="17" t="s">
        <v>289</v>
      </c>
      <c r="BM280" s="196" t="s">
        <v>1413</v>
      </c>
    </row>
    <row r="281" spans="1:65" s="2" customFormat="1" ht="24.2" customHeight="1">
      <c r="A281" s="33"/>
      <c r="B281" s="34"/>
      <c r="C281" s="185" t="s">
        <v>1013</v>
      </c>
      <c r="D281" s="185" t="s">
        <v>147</v>
      </c>
      <c r="E281" s="186" t="s">
        <v>1414</v>
      </c>
      <c r="F281" s="187" t="s">
        <v>1415</v>
      </c>
      <c r="G281" s="188" t="s">
        <v>1090</v>
      </c>
      <c r="H281" s="189">
        <v>1</v>
      </c>
      <c r="I281" s="190"/>
      <c r="J281" s="191">
        <f t="shared" si="60"/>
        <v>0</v>
      </c>
      <c r="K281" s="187" t="s">
        <v>1</v>
      </c>
      <c r="L281" s="38"/>
      <c r="M281" s="192" t="s">
        <v>1</v>
      </c>
      <c r="N281" s="193" t="s">
        <v>44</v>
      </c>
      <c r="O281" s="70"/>
      <c r="P281" s="194">
        <f t="shared" si="61"/>
        <v>0</v>
      </c>
      <c r="Q281" s="194">
        <v>0</v>
      </c>
      <c r="R281" s="194">
        <f t="shared" si="62"/>
        <v>0</v>
      </c>
      <c r="S281" s="194">
        <v>0</v>
      </c>
      <c r="T281" s="195">
        <f t="shared" si="63"/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96" t="s">
        <v>289</v>
      </c>
      <c r="AT281" s="196" t="s">
        <v>147</v>
      </c>
      <c r="AU281" s="196" t="s">
        <v>87</v>
      </c>
      <c r="AY281" s="17" t="s">
        <v>145</v>
      </c>
      <c r="BE281" s="197">
        <f t="shared" si="64"/>
        <v>0</v>
      </c>
      <c r="BF281" s="197">
        <f t="shared" si="65"/>
        <v>0</v>
      </c>
      <c r="BG281" s="197">
        <f t="shared" si="66"/>
        <v>0</v>
      </c>
      <c r="BH281" s="197">
        <f t="shared" si="67"/>
        <v>0</v>
      </c>
      <c r="BI281" s="197">
        <f t="shared" si="68"/>
        <v>0</v>
      </c>
      <c r="BJ281" s="17" t="s">
        <v>87</v>
      </c>
      <c r="BK281" s="197">
        <f t="shared" si="69"/>
        <v>0</v>
      </c>
      <c r="BL281" s="17" t="s">
        <v>289</v>
      </c>
      <c r="BM281" s="196" t="s">
        <v>1416</v>
      </c>
    </row>
    <row r="282" spans="1:65" s="2" customFormat="1" ht="24.2" customHeight="1">
      <c r="A282" s="33"/>
      <c r="B282" s="34"/>
      <c r="C282" s="185" t="s">
        <v>1018</v>
      </c>
      <c r="D282" s="185" t="s">
        <v>147</v>
      </c>
      <c r="E282" s="186" t="s">
        <v>1417</v>
      </c>
      <c r="F282" s="187" t="s">
        <v>1418</v>
      </c>
      <c r="G282" s="188" t="s">
        <v>1090</v>
      </c>
      <c r="H282" s="189">
        <v>2</v>
      </c>
      <c r="I282" s="190"/>
      <c r="J282" s="191">
        <f t="shared" si="60"/>
        <v>0</v>
      </c>
      <c r="K282" s="187" t="s">
        <v>1</v>
      </c>
      <c r="L282" s="38"/>
      <c r="M282" s="192" t="s">
        <v>1</v>
      </c>
      <c r="N282" s="193" t="s">
        <v>44</v>
      </c>
      <c r="O282" s="70"/>
      <c r="P282" s="194">
        <f t="shared" si="61"/>
        <v>0</v>
      </c>
      <c r="Q282" s="194">
        <v>0</v>
      </c>
      <c r="R282" s="194">
        <f t="shared" si="62"/>
        <v>0</v>
      </c>
      <c r="S282" s="194">
        <v>0</v>
      </c>
      <c r="T282" s="195">
        <f t="shared" si="63"/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96" t="s">
        <v>289</v>
      </c>
      <c r="AT282" s="196" t="s">
        <v>147</v>
      </c>
      <c r="AU282" s="196" t="s">
        <v>87</v>
      </c>
      <c r="AY282" s="17" t="s">
        <v>145</v>
      </c>
      <c r="BE282" s="197">
        <f t="shared" si="64"/>
        <v>0</v>
      </c>
      <c r="BF282" s="197">
        <f t="shared" si="65"/>
        <v>0</v>
      </c>
      <c r="BG282" s="197">
        <f t="shared" si="66"/>
        <v>0</v>
      </c>
      <c r="BH282" s="197">
        <f t="shared" si="67"/>
        <v>0</v>
      </c>
      <c r="BI282" s="197">
        <f t="shared" si="68"/>
        <v>0</v>
      </c>
      <c r="BJ282" s="17" t="s">
        <v>87</v>
      </c>
      <c r="BK282" s="197">
        <f t="shared" si="69"/>
        <v>0</v>
      </c>
      <c r="BL282" s="17" t="s">
        <v>289</v>
      </c>
      <c r="BM282" s="196" t="s">
        <v>1419</v>
      </c>
    </row>
    <row r="283" spans="1:65" s="2" customFormat="1" ht="21.75" customHeight="1">
      <c r="A283" s="33"/>
      <c r="B283" s="34"/>
      <c r="C283" s="185" t="s">
        <v>1023</v>
      </c>
      <c r="D283" s="185" t="s">
        <v>147</v>
      </c>
      <c r="E283" s="186" t="s">
        <v>1420</v>
      </c>
      <c r="F283" s="187" t="s">
        <v>1421</v>
      </c>
      <c r="G283" s="188" t="s">
        <v>1090</v>
      </c>
      <c r="H283" s="189">
        <v>2</v>
      </c>
      <c r="I283" s="190"/>
      <c r="J283" s="191">
        <f t="shared" si="60"/>
        <v>0</v>
      </c>
      <c r="K283" s="187" t="s">
        <v>1</v>
      </c>
      <c r="L283" s="38"/>
      <c r="M283" s="192" t="s">
        <v>1</v>
      </c>
      <c r="N283" s="193" t="s">
        <v>44</v>
      </c>
      <c r="O283" s="70"/>
      <c r="P283" s="194">
        <f t="shared" si="61"/>
        <v>0</v>
      </c>
      <c r="Q283" s="194">
        <v>0</v>
      </c>
      <c r="R283" s="194">
        <f t="shared" si="62"/>
        <v>0</v>
      </c>
      <c r="S283" s="194">
        <v>0</v>
      </c>
      <c r="T283" s="195">
        <f t="shared" si="63"/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96" t="s">
        <v>289</v>
      </c>
      <c r="AT283" s="196" t="s">
        <v>147</v>
      </c>
      <c r="AU283" s="196" t="s">
        <v>87</v>
      </c>
      <c r="AY283" s="17" t="s">
        <v>145</v>
      </c>
      <c r="BE283" s="197">
        <f t="shared" si="64"/>
        <v>0</v>
      </c>
      <c r="BF283" s="197">
        <f t="shared" si="65"/>
        <v>0</v>
      </c>
      <c r="BG283" s="197">
        <f t="shared" si="66"/>
        <v>0</v>
      </c>
      <c r="BH283" s="197">
        <f t="shared" si="67"/>
        <v>0</v>
      </c>
      <c r="BI283" s="197">
        <f t="shared" si="68"/>
        <v>0</v>
      </c>
      <c r="BJ283" s="17" t="s">
        <v>87</v>
      </c>
      <c r="BK283" s="197">
        <f t="shared" si="69"/>
        <v>0</v>
      </c>
      <c r="BL283" s="17" t="s">
        <v>289</v>
      </c>
      <c r="BM283" s="196" t="s">
        <v>1422</v>
      </c>
    </row>
    <row r="284" spans="1:65" s="2" customFormat="1" ht="21.75" customHeight="1">
      <c r="A284" s="33"/>
      <c r="B284" s="34"/>
      <c r="C284" s="185" t="s">
        <v>1029</v>
      </c>
      <c r="D284" s="185" t="s">
        <v>147</v>
      </c>
      <c r="E284" s="186" t="s">
        <v>1423</v>
      </c>
      <c r="F284" s="187" t="s">
        <v>1424</v>
      </c>
      <c r="G284" s="188" t="s">
        <v>1090</v>
      </c>
      <c r="H284" s="189">
        <v>1</v>
      </c>
      <c r="I284" s="190"/>
      <c r="J284" s="191">
        <f t="shared" si="60"/>
        <v>0</v>
      </c>
      <c r="K284" s="187" t="s">
        <v>1</v>
      </c>
      <c r="L284" s="38"/>
      <c r="M284" s="192" t="s">
        <v>1</v>
      </c>
      <c r="N284" s="193" t="s">
        <v>44</v>
      </c>
      <c r="O284" s="70"/>
      <c r="P284" s="194">
        <f t="shared" si="61"/>
        <v>0</v>
      </c>
      <c r="Q284" s="194">
        <v>0</v>
      </c>
      <c r="R284" s="194">
        <f t="shared" si="62"/>
        <v>0</v>
      </c>
      <c r="S284" s="194">
        <v>0</v>
      </c>
      <c r="T284" s="195">
        <f t="shared" si="63"/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96" t="s">
        <v>289</v>
      </c>
      <c r="AT284" s="196" t="s">
        <v>147</v>
      </c>
      <c r="AU284" s="196" t="s">
        <v>87</v>
      </c>
      <c r="AY284" s="17" t="s">
        <v>145</v>
      </c>
      <c r="BE284" s="197">
        <f t="shared" si="64"/>
        <v>0</v>
      </c>
      <c r="BF284" s="197">
        <f t="shared" si="65"/>
        <v>0</v>
      </c>
      <c r="BG284" s="197">
        <f t="shared" si="66"/>
        <v>0</v>
      </c>
      <c r="BH284" s="197">
        <f t="shared" si="67"/>
        <v>0</v>
      </c>
      <c r="BI284" s="197">
        <f t="shared" si="68"/>
        <v>0</v>
      </c>
      <c r="BJ284" s="17" t="s">
        <v>87</v>
      </c>
      <c r="BK284" s="197">
        <f t="shared" si="69"/>
        <v>0</v>
      </c>
      <c r="BL284" s="17" t="s">
        <v>289</v>
      </c>
      <c r="BM284" s="196" t="s">
        <v>1425</v>
      </c>
    </row>
    <row r="285" spans="1:65" s="2" customFormat="1" ht="21.75" customHeight="1">
      <c r="A285" s="33"/>
      <c r="B285" s="34"/>
      <c r="C285" s="185" t="s">
        <v>1426</v>
      </c>
      <c r="D285" s="185" t="s">
        <v>147</v>
      </c>
      <c r="E285" s="186" t="s">
        <v>1427</v>
      </c>
      <c r="F285" s="187" t="s">
        <v>1428</v>
      </c>
      <c r="G285" s="188" t="s">
        <v>1090</v>
      </c>
      <c r="H285" s="189">
        <v>2</v>
      </c>
      <c r="I285" s="190"/>
      <c r="J285" s="191">
        <f t="shared" si="60"/>
        <v>0</v>
      </c>
      <c r="K285" s="187" t="s">
        <v>1</v>
      </c>
      <c r="L285" s="38"/>
      <c r="M285" s="192" t="s">
        <v>1</v>
      </c>
      <c r="N285" s="193" t="s">
        <v>44</v>
      </c>
      <c r="O285" s="70"/>
      <c r="P285" s="194">
        <f t="shared" si="61"/>
        <v>0</v>
      </c>
      <c r="Q285" s="194">
        <v>0</v>
      </c>
      <c r="R285" s="194">
        <f t="shared" si="62"/>
        <v>0</v>
      </c>
      <c r="S285" s="194">
        <v>0</v>
      </c>
      <c r="T285" s="195">
        <f t="shared" si="63"/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96" t="s">
        <v>289</v>
      </c>
      <c r="AT285" s="196" t="s">
        <v>147</v>
      </c>
      <c r="AU285" s="196" t="s">
        <v>87</v>
      </c>
      <c r="AY285" s="17" t="s">
        <v>145</v>
      </c>
      <c r="BE285" s="197">
        <f t="shared" si="64"/>
        <v>0</v>
      </c>
      <c r="BF285" s="197">
        <f t="shared" si="65"/>
        <v>0</v>
      </c>
      <c r="BG285" s="197">
        <f t="shared" si="66"/>
        <v>0</v>
      </c>
      <c r="BH285" s="197">
        <f t="shared" si="67"/>
        <v>0</v>
      </c>
      <c r="BI285" s="197">
        <f t="shared" si="68"/>
        <v>0</v>
      </c>
      <c r="BJ285" s="17" t="s">
        <v>87</v>
      </c>
      <c r="BK285" s="197">
        <f t="shared" si="69"/>
        <v>0</v>
      </c>
      <c r="BL285" s="17" t="s">
        <v>289</v>
      </c>
      <c r="BM285" s="196" t="s">
        <v>1429</v>
      </c>
    </row>
    <row r="286" spans="1:65" s="2" customFormat="1" ht="21.75" customHeight="1">
      <c r="A286" s="33"/>
      <c r="B286" s="34"/>
      <c r="C286" s="185" t="s">
        <v>1214</v>
      </c>
      <c r="D286" s="185" t="s">
        <v>147</v>
      </c>
      <c r="E286" s="186" t="s">
        <v>1430</v>
      </c>
      <c r="F286" s="187" t="s">
        <v>1431</v>
      </c>
      <c r="G286" s="188" t="s">
        <v>1090</v>
      </c>
      <c r="H286" s="189">
        <v>2</v>
      </c>
      <c r="I286" s="190"/>
      <c r="J286" s="191">
        <f t="shared" si="60"/>
        <v>0</v>
      </c>
      <c r="K286" s="187" t="s">
        <v>1</v>
      </c>
      <c r="L286" s="38"/>
      <c r="M286" s="192" t="s">
        <v>1</v>
      </c>
      <c r="N286" s="193" t="s">
        <v>44</v>
      </c>
      <c r="O286" s="70"/>
      <c r="P286" s="194">
        <f t="shared" si="61"/>
        <v>0</v>
      </c>
      <c r="Q286" s="194">
        <v>0</v>
      </c>
      <c r="R286" s="194">
        <f t="shared" si="62"/>
        <v>0</v>
      </c>
      <c r="S286" s="194">
        <v>0</v>
      </c>
      <c r="T286" s="195">
        <f t="shared" si="63"/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96" t="s">
        <v>289</v>
      </c>
      <c r="AT286" s="196" t="s">
        <v>147</v>
      </c>
      <c r="AU286" s="196" t="s">
        <v>87</v>
      </c>
      <c r="AY286" s="17" t="s">
        <v>145</v>
      </c>
      <c r="BE286" s="197">
        <f t="shared" si="64"/>
        <v>0</v>
      </c>
      <c r="BF286" s="197">
        <f t="shared" si="65"/>
        <v>0</v>
      </c>
      <c r="BG286" s="197">
        <f t="shared" si="66"/>
        <v>0</v>
      </c>
      <c r="BH286" s="197">
        <f t="shared" si="67"/>
        <v>0</v>
      </c>
      <c r="BI286" s="197">
        <f t="shared" si="68"/>
        <v>0</v>
      </c>
      <c r="BJ286" s="17" t="s">
        <v>87</v>
      </c>
      <c r="BK286" s="197">
        <f t="shared" si="69"/>
        <v>0</v>
      </c>
      <c r="BL286" s="17" t="s">
        <v>289</v>
      </c>
      <c r="BM286" s="196" t="s">
        <v>1432</v>
      </c>
    </row>
    <row r="287" spans="1:65" s="2" customFormat="1" ht="24.2" customHeight="1">
      <c r="A287" s="33"/>
      <c r="B287" s="34"/>
      <c r="C287" s="185" t="s">
        <v>1433</v>
      </c>
      <c r="D287" s="185" t="s">
        <v>147</v>
      </c>
      <c r="E287" s="186" t="s">
        <v>1434</v>
      </c>
      <c r="F287" s="187" t="s">
        <v>1435</v>
      </c>
      <c r="G287" s="188" t="s">
        <v>1090</v>
      </c>
      <c r="H287" s="189">
        <v>1</v>
      </c>
      <c r="I287" s="190"/>
      <c r="J287" s="191">
        <f t="shared" si="60"/>
        <v>0</v>
      </c>
      <c r="K287" s="187" t="s">
        <v>1</v>
      </c>
      <c r="L287" s="38"/>
      <c r="M287" s="192" t="s">
        <v>1</v>
      </c>
      <c r="N287" s="193" t="s">
        <v>44</v>
      </c>
      <c r="O287" s="70"/>
      <c r="P287" s="194">
        <f t="shared" si="61"/>
        <v>0</v>
      </c>
      <c r="Q287" s="194">
        <v>0</v>
      </c>
      <c r="R287" s="194">
        <f t="shared" si="62"/>
        <v>0</v>
      </c>
      <c r="S287" s="194">
        <v>0</v>
      </c>
      <c r="T287" s="195">
        <f t="shared" si="63"/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96" t="s">
        <v>289</v>
      </c>
      <c r="AT287" s="196" t="s">
        <v>147</v>
      </c>
      <c r="AU287" s="196" t="s">
        <v>87</v>
      </c>
      <c r="AY287" s="17" t="s">
        <v>145</v>
      </c>
      <c r="BE287" s="197">
        <f t="shared" si="64"/>
        <v>0</v>
      </c>
      <c r="BF287" s="197">
        <f t="shared" si="65"/>
        <v>0</v>
      </c>
      <c r="BG287" s="197">
        <f t="shared" si="66"/>
        <v>0</v>
      </c>
      <c r="BH287" s="197">
        <f t="shared" si="67"/>
        <v>0</v>
      </c>
      <c r="BI287" s="197">
        <f t="shared" si="68"/>
        <v>0</v>
      </c>
      <c r="BJ287" s="17" t="s">
        <v>87</v>
      </c>
      <c r="BK287" s="197">
        <f t="shared" si="69"/>
        <v>0</v>
      </c>
      <c r="BL287" s="17" t="s">
        <v>289</v>
      </c>
      <c r="BM287" s="196" t="s">
        <v>1436</v>
      </c>
    </row>
    <row r="288" spans="1:65" s="2" customFormat="1" ht="24.2" customHeight="1">
      <c r="A288" s="33"/>
      <c r="B288" s="34"/>
      <c r="C288" s="185" t="s">
        <v>1217</v>
      </c>
      <c r="D288" s="185" t="s">
        <v>147</v>
      </c>
      <c r="E288" s="186" t="s">
        <v>1437</v>
      </c>
      <c r="F288" s="187" t="s">
        <v>1438</v>
      </c>
      <c r="G288" s="188" t="s">
        <v>1090</v>
      </c>
      <c r="H288" s="189">
        <v>2</v>
      </c>
      <c r="I288" s="190"/>
      <c r="J288" s="191">
        <f t="shared" si="60"/>
        <v>0</v>
      </c>
      <c r="K288" s="187" t="s">
        <v>1</v>
      </c>
      <c r="L288" s="38"/>
      <c r="M288" s="192" t="s">
        <v>1</v>
      </c>
      <c r="N288" s="193" t="s">
        <v>44</v>
      </c>
      <c r="O288" s="70"/>
      <c r="P288" s="194">
        <f t="shared" si="61"/>
        <v>0</v>
      </c>
      <c r="Q288" s="194">
        <v>0</v>
      </c>
      <c r="R288" s="194">
        <f t="shared" si="62"/>
        <v>0</v>
      </c>
      <c r="S288" s="194">
        <v>0</v>
      </c>
      <c r="T288" s="195">
        <f t="shared" si="63"/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96" t="s">
        <v>289</v>
      </c>
      <c r="AT288" s="196" t="s">
        <v>147</v>
      </c>
      <c r="AU288" s="196" t="s">
        <v>87</v>
      </c>
      <c r="AY288" s="17" t="s">
        <v>145</v>
      </c>
      <c r="BE288" s="197">
        <f t="shared" si="64"/>
        <v>0</v>
      </c>
      <c r="BF288" s="197">
        <f t="shared" si="65"/>
        <v>0</v>
      </c>
      <c r="BG288" s="197">
        <f t="shared" si="66"/>
        <v>0</v>
      </c>
      <c r="BH288" s="197">
        <f t="shared" si="67"/>
        <v>0</v>
      </c>
      <c r="BI288" s="197">
        <f t="shared" si="68"/>
        <v>0</v>
      </c>
      <c r="BJ288" s="17" t="s">
        <v>87</v>
      </c>
      <c r="BK288" s="197">
        <f t="shared" si="69"/>
        <v>0</v>
      </c>
      <c r="BL288" s="17" t="s">
        <v>289</v>
      </c>
      <c r="BM288" s="196" t="s">
        <v>1439</v>
      </c>
    </row>
    <row r="289" spans="1:65" s="2" customFormat="1" ht="24.2" customHeight="1">
      <c r="A289" s="33"/>
      <c r="B289" s="34"/>
      <c r="C289" s="185" t="s">
        <v>1440</v>
      </c>
      <c r="D289" s="185" t="s">
        <v>147</v>
      </c>
      <c r="E289" s="186" t="s">
        <v>1441</v>
      </c>
      <c r="F289" s="187" t="s">
        <v>1442</v>
      </c>
      <c r="G289" s="188" t="s">
        <v>1090</v>
      </c>
      <c r="H289" s="189">
        <v>1</v>
      </c>
      <c r="I289" s="190"/>
      <c r="J289" s="191">
        <f t="shared" si="60"/>
        <v>0</v>
      </c>
      <c r="K289" s="187" t="s">
        <v>1</v>
      </c>
      <c r="L289" s="38"/>
      <c r="M289" s="192" t="s">
        <v>1</v>
      </c>
      <c r="N289" s="193" t="s">
        <v>44</v>
      </c>
      <c r="O289" s="70"/>
      <c r="P289" s="194">
        <f t="shared" si="61"/>
        <v>0</v>
      </c>
      <c r="Q289" s="194">
        <v>0</v>
      </c>
      <c r="R289" s="194">
        <f t="shared" si="62"/>
        <v>0</v>
      </c>
      <c r="S289" s="194">
        <v>0</v>
      </c>
      <c r="T289" s="195">
        <f t="shared" si="63"/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96" t="s">
        <v>289</v>
      </c>
      <c r="AT289" s="196" t="s">
        <v>147</v>
      </c>
      <c r="AU289" s="196" t="s">
        <v>87</v>
      </c>
      <c r="AY289" s="17" t="s">
        <v>145</v>
      </c>
      <c r="BE289" s="197">
        <f t="shared" si="64"/>
        <v>0</v>
      </c>
      <c r="BF289" s="197">
        <f t="shared" si="65"/>
        <v>0</v>
      </c>
      <c r="BG289" s="197">
        <f t="shared" si="66"/>
        <v>0</v>
      </c>
      <c r="BH289" s="197">
        <f t="shared" si="67"/>
        <v>0</v>
      </c>
      <c r="BI289" s="197">
        <f t="shared" si="68"/>
        <v>0</v>
      </c>
      <c r="BJ289" s="17" t="s">
        <v>87</v>
      </c>
      <c r="BK289" s="197">
        <f t="shared" si="69"/>
        <v>0</v>
      </c>
      <c r="BL289" s="17" t="s">
        <v>289</v>
      </c>
      <c r="BM289" s="196" t="s">
        <v>1443</v>
      </c>
    </row>
    <row r="290" spans="1:65" s="2" customFormat="1" ht="24.2" customHeight="1">
      <c r="A290" s="33"/>
      <c r="B290" s="34"/>
      <c r="C290" s="185" t="s">
        <v>1220</v>
      </c>
      <c r="D290" s="185" t="s">
        <v>147</v>
      </c>
      <c r="E290" s="186" t="s">
        <v>1444</v>
      </c>
      <c r="F290" s="187" t="s">
        <v>1445</v>
      </c>
      <c r="G290" s="188" t="s">
        <v>1090</v>
      </c>
      <c r="H290" s="189">
        <v>3</v>
      </c>
      <c r="I290" s="190"/>
      <c r="J290" s="191">
        <f t="shared" si="60"/>
        <v>0</v>
      </c>
      <c r="K290" s="187" t="s">
        <v>1</v>
      </c>
      <c r="L290" s="38"/>
      <c r="M290" s="192" t="s">
        <v>1</v>
      </c>
      <c r="N290" s="193" t="s">
        <v>44</v>
      </c>
      <c r="O290" s="70"/>
      <c r="P290" s="194">
        <f t="shared" si="61"/>
        <v>0</v>
      </c>
      <c r="Q290" s="194">
        <v>0</v>
      </c>
      <c r="R290" s="194">
        <f t="shared" si="62"/>
        <v>0</v>
      </c>
      <c r="S290" s="194">
        <v>0</v>
      </c>
      <c r="T290" s="195">
        <f t="shared" si="63"/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96" t="s">
        <v>289</v>
      </c>
      <c r="AT290" s="196" t="s">
        <v>147</v>
      </c>
      <c r="AU290" s="196" t="s">
        <v>87</v>
      </c>
      <c r="AY290" s="17" t="s">
        <v>145</v>
      </c>
      <c r="BE290" s="197">
        <f t="shared" si="64"/>
        <v>0</v>
      </c>
      <c r="BF290" s="197">
        <f t="shared" si="65"/>
        <v>0</v>
      </c>
      <c r="BG290" s="197">
        <f t="shared" si="66"/>
        <v>0</v>
      </c>
      <c r="BH290" s="197">
        <f t="shared" si="67"/>
        <v>0</v>
      </c>
      <c r="BI290" s="197">
        <f t="shared" si="68"/>
        <v>0</v>
      </c>
      <c r="BJ290" s="17" t="s">
        <v>87</v>
      </c>
      <c r="BK290" s="197">
        <f t="shared" si="69"/>
        <v>0</v>
      </c>
      <c r="BL290" s="17" t="s">
        <v>289</v>
      </c>
      <c r="BM290" s="196" t="s">
        <v>1446</v>
      </c>
    </row>
    <row r="291" spans="1:65" s="2" customFormat="1" ht="37.9" customHeight="1">
      <c r="A291" s="33"/>
      <c r="B291" s="34"/>
      <c r="C291" s="185" t="s">
        <v>1447</v>
      </c>
      <c r="D291" s="185" t="s">
        <v>147</v>
      </c>
      <c r="E291" s="186" t="s">
        <v>1448</v>
      </c>
      <c r="F291" s="187" t="s">
        <v>1449</v>
      </c>
      <c r="G291" s="188" t="s">
        <v>1090</v>
      </c>
      <c r="H291" s="189">
        <v>1</v>
      </c>
      <c r="I291" s="190"/>
      <c r="J291" s="191">
        <f t="shared" si="60"/>
        <v>0</v>
      </c>
      <c r="K291" s="187" t="s">
        <v>1</v>
      </c>
      <c r="L291" s="38"/>
      <c r="M291" s="192" t="s">
        <v>1</v>
      </c>
      <c r="N291" s="193" t="s">
        <v>44</v>
      </c>
      <c r="O291" s="70"/>
      <c r="P291" s="194">
        <f t="shared" si="61"/>
        <v>0</v>
      </c>
      <c r="Q291" s="194">
        <v>0</v>
      </c>
      <c r="R291" s="194">
        <f t="shared" si="62"/>
        <v>0</v>
      </c>
      <c r="S291" s="194">
        <v>0</v>
      </c>
      <c r="T291" s="195">
        <f t="shared" si="63"/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96" t="s">
        <v>289</v>
      </c>
      <c r="AT291" s="196" t="s">
        <v>147</v>
      </c>
      <c r="AU291" s="196" t="s">
        <v>87</v>
      </c>
      <c r="AY291" s="17" t="s">
        <v>145</v>
      </c>
      <c r="BE291" s="197">
        <f t="shared" si="64"/>
        <v>0</v>
      </c>
      <c r="BF291" s="197">
        <f t="shared" si="65"/>
        <v>0</v>
      </c>
      <c r="BG291" s="197">
        <f t="shared" si="66"/>
        <v>0</v>
      </c>
      <c r="BH291" s="197">
        <f t="shared" si="67"/>
        <v>0</v>
      </c>
      <c r="BI291" s="197">
        <f t="shared" si="68"/>
        <v>0</v>
      </c>
      <c r="BJ291" s="17" t="s">
        <v>87</v>
      </c>
      <c r="BK291" s="197">
        <f t="shared" si="69"/>
        <v>0</v>
      </c>
      <c r="BL291" s="17" t="s">
        <v>289</v>
      </c>
      <c r="BM291" s="196" t="s">
        <v>1450</v>
      </c>
    </row>
    <row r="292" spans="1:65" s="2" customFormat="1" ht="16.5" customHeight="1">
      <c r="A292" s="33"/>
      <c r="B292" s="34"/>
      <c r="C292" s="185" t="s">
        <v>1223</v>
      </c>
      <c r="D292" s="185" t="s">
        <v>147</v>
      </c>
      <c r="E292" s="186" t="s">
        <v>1451</v>
      </c>
      <c r="F292" s="187" t="s">
        <v>1452</v>
      </c>
      <c r="G292" s="188" t="s">
        <v>1090</v>
      </c>
      <c r="H292" s="189">
        <v>1</v>
      </c>
      <c r="I292" s="190"/>
      <c r="J292" s="191">
        <f t="shared" si="60"/>
        <v>0</v>
      </c>
      <c r="K292" s="187" t="s">
        <v>1</v>
      </c>
      <c r="L292" s="38"/>
      <c r="M292" s="192" t="s">
        <v>1</v>
      </c>
      <c r="N292" s="193" t="s">
        <v>44</v>
      </c>
      <c r="O292" s="70"/>
      <c r="P292" s="194">
        <f t="shared" si="61"/>
        <v>0</v>
      </c>
      <c r="Q292" s="194">
        <v>0</v>
      </c>
      <c r="R292" s="194">
        <f t="shared" si="62"/>
        <v>0</v>
      </c>
      <c r="S292" s="194">
        <v>0</v>
      </c>
      <c r="T292" s="195">
        <f t="shared" si="63"/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96" t="s">
        <v>289</v>
      </c>
      <c r="AT292" s="196" t="s">
        <v>147</v>
      </c>
      <c r="AU292" s="196" t="s">
        <v>87</v>
      </c>
      <c r="AY292" s="17" t="s">
        <v>145</v>
      </c>
      <c r="BE292" s="197">
        <f t="shared" si="64"/>
        <v>0</v>
      </c>
      <c r="BF292" s="197">
        <f t="shared" si="65"/>
        <v>0</v>
      </c>
      <c r="BG292" s="197">
        <f t="shared" si="66"/>
        <v>0</v>
      </c>
      <c r="BH292" s="197">
        <f t="shared" si="67"/>
        <v>0</v>
      </c>
      <c r="BI292" s="197">
        <f t="shared" si="68"/>
        <v>0</v>
      </c>
      <c r="BJ292" s="17" t="s">
        <v>87</v>
      </c>
      <c r="BK292" s="197">
        <f t="shared" si="69"/>
        <v>0</v>
      </c>
      <c r="BL292" s="17" t="s">
        <v>289</v>
      </c>
      <c r="BM292" s="196" t="s">
        <v>1453</v>
      </c>
    </row>
    <row r="293" spans="1:65" s="2" customFormat="1" ht="24.2" customHeight="1">
      <c r="A293" s="33"/>
      <c r="B293" s="34"/>
      <c r="C293" s="185" t="s">
        <v>1454</v>
      </c>
      <c r="D293" s="185" t="s">
        <v>147</v>
      </c>
      <c r="E293" s="186" t="s">
        <v>1455</v>
      </c>
      <c r="F293" s="187" t="s">
        <v>1456</v>
      </c>
      <c r="G293" s="188" t="s">
        <v>1090</v>
      </c>
      <c r="H293" s="189">
        <v>14</v>
      </c>
      <c r="I293" s="190"/>
      <c r="J293" s="191">
        <f t="shared" si="60"/>
        <v>0</v>
      </c>
      <c r="K293" s="187" t="s">
        <v>1</v>
      </c>
      <c r="L293" s="38"/>
      <c r="M293" s="192" t="s">
        <v>1</v>
      </c>
      <c r="N293" s="193" t="s">
        <v>44</v>
      </c>
      <c r="O293" s="70"/>
      <c r="P293" s="194">
        <f t="shared" si="61"/>
        <v>0</v>
      </c>
      <c r="Q293" s="194">
        <v>0</v>
      </c>
      <c r="R293" s="194">
        <f t="shared" si="62"/>
        <v>0</v>
      </c>
      <c r="S293" s="194">
        <v>0</v>
      </c>
      <c r="T293" s="195">
        <f t="shared" si="63"/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96" t="s">
        <v>289</v>
      </c>
      <c r="AT293" s="196" t="s">
        <v>147</v>
      </c>
      <c r="AU293" s="196" t="s">
        <v>87</v>
      </c>
      <c r="AY293" s="17" t="s">
        <v>145</v>
      </c>
      <c r="BE293" s="197">
        <f t="shared" si="64"/>
        <v>0</v>
      </c>
      <c r="BF293" s="197">
        <f t="shared" si="65"/>
        <v>0</v>
      </c>
      <c r="BG293" s="197">
        <f t="shared" si="66"/>
        <v>0</v>
      </c>
      <c r="BH293" s="197">
        <f t="shared" si="67"/>
        <v>0</v>
      </c>
      <c r="BI293" s="197">
        <f t="shared" si="68"/>
        <v>0</v>
      </c>
      <c r="BJ293" s="17" t="s">
        <v>87</v>
      </c>
      <c r="BK293" s="197">
        <f t="shared" si="69"/>
        <v>0</v>
      </c>
      <c r="BL293" s="17" t="s">
        <v>289</v>
      </c>
      <c r="BM293" s="196" t="s">
        <v>1457</v>
      </c>
    </row>
    <row r="294" spans="1:65" s="2" customFormat="1" ht="16.5" customHeight="1">
      <c r="A294" s="33"/>
      <c r="B294" s="34"/>
      <c r="C294" s="185" t="s">
        <v>1226</v>
      </c>
      <c r="D294" s="185" t="s">
        <v>147</v>
      </c>
      <c r="E294" s="186" t="s">
        <v>1458</v>
      </c>
      <c r="F294" s="187" t="s">
        <v>1459</v>
      </c>
      <c r="G294" s="188" t="s">
        <v>1090</v>
      </c>
      <c r="H294" s="189">
        <v>14</v>
      </c>
      <c r="I294" s="190"/>
      <c r="J294" s="191">
        <f t="shared" si="60"/>
        <v>0</v>
      </c>
      <c r="K294" s="187" t="s">
        <v>1</v>
      </c>
      <c r="L294" s="38"/>
      <c r="M294" s="192" t="s">
        <v>1</v>
      </c>
      <c r="N294" s="193" t="s">
        <v>44</v>
      </c>
      <c r="O294" s="70"/>
      <c r="P294" s="194">
        <f t="shared" si="61"/>
        <v>0</v>
      </c>
      <c r="Q294" s="194">
        <v>0</v>
      </c>
      <c r="R294" s="194">
        <f t="shared" si="62"/>
        <v>0</v>
      </c>
      <c r="S294" s="194">
        <v>0</v>
      </c>
      <c r="T294" s="195">
        <f t="shared" si="63"/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96" t="s">
        <v>289</v>
      </c>
      <c r="AT294" s="196" t="s">
        <v>147</v>
      </c>
      <c r="AU294" s="196" t="s">
        <v>87</v>
      </c>
      <c r="AY294" s="17" t="s">
        <v>145</v>
      </c>
      <c r="BE294" s="197">
        <f t="shared" si="64"/>
        <v>0</v>
      </c>
      <c r="BF294" s="197">
        <f t="shared" si="65"/>
        <v>0</v>
      </c>
      <c r="BG294" s="197">
        <f t="shared" si="66"/>
        <v>0</v>
      </c>
      <c r="BH294" s="197">
        <f t="shared" si="67"/>
        <v>0</v>
      </c>
      <c r="BI294" s="197">
        <f t="shared" si="68"/>
        <v>0</v>
      </c>
      <c r="BJ294" s="17" t="s">
        <v>87</v>
      </c>
      <c r="BK294" s="197">
        <f t="shared" si="69"/>
        <v>0</v>
      </c>
      <c r="BL294" s="17" t="s">
        <v>289</v>
      </c>
      <c r="BM294" s="196" t="s">
        <v>1460</v>
      </c>
    </row>
    <row r="295" spans="1:65" s="2" customFormat="1" ht="24.2" customHeight="1">
      <c r="A295" s="33"/>
      <c r="B295" s="34"/>
      <c r="C295" s="185" t="s">
        <v>1461</v>
      </c>
      <c r="D295" s="185" t="s">
        <v>147</v>
      </c>
      <c r="E295" s="186" t="s">
        <v>1140</v>
      </c>
      <c r="F295" s="187" t="s">
        <v>1141</v>
      </c>
      <c r="G295" s="188" t="s">
        <v>1090</v>
      </c>
      <c r="H295" s="189">
        <v>16</v>
      </c>
      <c r="I295" s="190"/>
      <c r="J295" s="191">
        <f t="shared" si="60"/>
        <v>0</v>
      </c>
      <c r="K295" s="187" t="s">
        <v>1</v>
      </c>
      <c r="L295" s="38"/>
      <c r="M295" s="192" t="s">
        <v>1</v>
      </c>
      <c r="N295" s="193" t="s">
        <v>44</v>
      </c>
      <c r="O295" s="70"/>
      <c r="P295" s="194">
        <f t="shared" si="61"/>
        <v>0</v>
      </c>
      <c r="Q295" s="194">
        <v>0</v>
      </c>
      <c r="R295" s="194">
        <f t="shared" si="62"/>
        <v>0</v>
      </c>
      <c r="S295" s="194">
        <v>0</v>
      </c>
      <c r="T295" s="195">
        <f t="shared" si="63"/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96" t="s">
        <v>289</v>
      </c>
      <c r="AT295" s="196" t="s">
        <v>147</v>
      </c>
      <c r="AU295" s="196" t="s">
        <v>87</v>
      </c>
      <c r="AY295" s="17" t="s">
        <v>145</v>
      </c>
      <c r="BE295" s="197">
        <f t="shared" si="64"/>
        <v>0</v>
      </c>
      <c r="BF295" s="197">
        <f t="shared" si="65"/>
        <v>0</v>
      </c>
      <c r="BG295" s="197">
        <f t="shared" si="66"/>
        <v>0</v>
      </c>
      <c r="BH295" s="197">
        <f t="shared" si="67"/>
        <v>0</v>
      </c>
      <c r="BI295" s="197">
        <f t="shared" si="68"/>
        <v>0</v>
      </c>
      <c r="BJ295" s="17" t="s">
        <v>87</v>
      </c>
      <c r="BK295" s="197">
        <f t="shared" si="69"/>
        <v>0</v>
      </c>
      <c r="BL295" s="17" t="s">
        <v>289</v>
      </c>
      <c r="BM295" s="196" t="s">
        <v>1462</v>
      </c>
    </row>
    <row r="296" spans="1:65" s="2" customFormat="1" ht="24.2" customHeight="1">
      <c r="A296" s="33"/>
      <c r="B296" s="34"/>
      <c r="C296" s="185" t="s">
        <v>1229</v>
      </c>
      <c r="D296" s="185" t="s">
        <v>147</v>
      </c>
      <c r="E296" s="186" t="s">
        <v>1142</v>
      </c>
      <c r="F296" s="187" t="s">
        <v>1143</v>
      </c>
      <c r="G296" s="188" t="s">
        <v>1090</v>
      </c>
      <c r="H296" s="189">
        <v>16</v>
      </c>
      <c r="I296" s="190"/>
      <c r="J296" s="191">
        <f t="shared" si="60"/>
        <v>0</v>
      </c>
      <c r="K296" s="187" t="s">
        <v>1</v>
      </c>
      <c r="L296" s="38"/>
      <c r="M296" s="192" t="s">
        <v>1</v>
      </c>
      <c r="N296" s="193" t="s">
        <v>44</v>
      </c>
      <c r="O296" s="70"/>
      <c r="P296" s="194">
        <f t="shared" si="61"/>
        <v>0</v>
      </c>
      <c r="Q296" s="194">
        <v>0</v>
      </c>
      <c r="R296" s="194">
        <f t="shared" si="62"/>
        <v>0</v>
      </c>
      <c r="S296" s="194">
        <v>0</v>
      </c>
      <c r="T296" s="195">
        <f t="shared" si="63"/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96" t="s">
        <v>289</v>
      </c>
      <c r="AT296" s="196" t="s">
        <v>147</v>
      </c>
      <c r="AU296" s="196" t="s">
        <v>87</v>
      </c>
      <c r="AY296" s="17" t="s">
        <v>145</v>
      </c>
      <c r="BE296" s="197">
        <f t="shared" si="64"/>
        <v>0</v>
      </c>
      <c r="BF296" s="197">
        <f t="shared" si="65"/>
        <v>0</v>
      </c>
      <c r="BG296" s="197">
        <f t="shared" si="66"/>
        <v>0</v>
      </c>
      <c r="BH296" s="197">
        <f t="shared" si="67"/>
        <v>0</v>
      </c>
      <c r="BI296" s="197">
        <f t="shared" si="68"/>
        <v>0</v>
      </c>
      <c r="BJ296" s="17" t="s">
        <v>87</v>
      </c>
      <c r="BK296" s="197">
        <f t="shared" si="69"/>
        <v>0</v>
      </c>
      <c r="BL296" s="17" t="s">
        <v>289</v>
      </c>
      <c r="BM296" s="196" t="s">
        <v>1463</v>
      </c>
    </row>
    <row r="297" spans="1:65" s="2" customFormat="1" ht="24.2" customHeight="1">
      <c r="A297" s="33"/>
      <c r="B297" s="34"/>
      <c r="C297" s="185" t="s">
        <v>1464</v>
      </c>
      <c r="D297" s="185" t="s">
        <v>147</v>
      </c>
      <c r="E297" s="186" t="s">
        <v>1465</v>
      </c>
      <c r="F297" s="187" t="s">
        <v>1466</v>
      </c>
      <c r="G297" s="188" t="s">
        <v>1090</v>
      </c>
      <c r="H297" s="189">
        <v>16</v>
      </c>
      <c r="I297" s="190"/>
      <c r="J297" s="191">
        <f t="shared" si="60"/>
        <v>0</v>
      </c>
      <c r="K297" s="187" t="s">
        <v>1</v>
      </c>
      <c r="L297" s="38"/>
      <c r="M297" s="192" t="s">
        <v>1</v>
      </c>
      <c r="N297" s="193" t="s">
        <v>44</v>
      </c>
      <c r="O297" s="70"/>
      <c r="P297" s="194">
        <f t="shared" si="61"/>
        <v>0</v>
      </c>
      <c r="Q297" s="194">
        <v>0</v>
      </c>
      <c r="R297" s="194">
        <f t="shared" si="62"/>
        <v>0</v>
      </c>
      <c r="S297" s="194">
        <v>0</v>
      </c>
      <c r="T297" s="195">
        <f t="shared" si="63"/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96" t="s">
        <v>289</v>
      </c>
      <c r="AT297" s="196" t="s">
        <v>147</v>
      </c>
      <c r="AU297" s="196" t="s">
        <v>87</v>
      </c>
      <c r="AY297" s="17" t="s">
        <v>145</v>
      </c>
      <c r="BE297" s="197">
        <f t="shared" si="64"/>
        <v>0</v>
      </c>
      <c r="BF297" s="197">
        <f t="shared" si="65"/>
        <v>0</v>
      </c>
      <c r="BG297" s="197">
        <f t="shared" si="66"/>
        <v>0</v>
      </c>
      <c r="BH297" s="197">
        <f t="shared" si="67"/>
        <v>0</v>
      </c>
      <c r="BI297" s="197">
        <f t="shared" si="68"/>
        <v>0</v>
      </c>
      <c r="BJ297" s="17" t="s">
        <v>87</v>
      </c>
      <c r="BK297" s="197">
        <f t="shared" si="69"/>
        <v>0</v>
      </c>
      <c r="BL297" s="17" t="s">
        <v>289</v>
      </c>
      <c r="BM297" s="196" t="s">
        <v>1467</v>
      </c>
    </row>
    <row r="298" spans="1:65" s="2" customFormat="1" ht="24.2" customHeight="1">
      <c r="A298" s="33"/>
      <c r="B298" s="34"/>
      <c r="C298" s="185" t="s">
        <v>1232</v>
      </c>
      <c r="D298" s="185" t="s">
        <v>147</v>
      </c>
      <c r="E298" s="186" t="s">
        <v>1468</v>
      </c>
      <c r="F298" s="187" t="s">
        <v>1469</v>
      </c>
      <c r="G298" s="188" t="s">
        <v>1090</v>
      </c>
      <c r="H298" s="189">
        <v>16</v>
      </c>
      <c r="I298" s="190"/>
      <c r="J298" s="191">
        <f t="shared" si="60"/>
        <v>0</v>
      </c>
      <c r="K298" s="187" t="s">
        <v>1</v>
      </c>
      <c r="L298" s="38"/>
      <c r="M298" s="192" t="s">
        <v>1</v>
      </c>
      <c r="N298" s="193" t="s">
        <v>44</v>
      </c>
      <c r="O298" s="70"/>
      <c r="P298" s="194">
        <f t="shared" si="61"/>
        <v>0</v>
      </c>
      <c r="Q298" s="194">
        <v>0</v>
      </c>
      <c r="R298" s="194">
        <f t="shared" si="62"/>
        <v>0</v>
      </c>
      <c r="S298" s="194">
        <v>0</v>
      </c>
      <c r="T298" s="195">
        <f t="shared" si="63"/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96" t="s">
        <v>289</v>
      </c>
      <c r="AT298" s="196" t="s">
        <v>147</v>
      </c>
      <c r="AU298" s="196" t="s">
        <v>87</v>
      </c>
      <c r="AY298" s="17" t="s">
        <v>145</v>
      </c>
      <c r="BE298" s="197">
        <f t="shared" si="64"/>
        <v>0</v>
      </c>
      <c r="BF298" s="197">
        <f t="shared" si="65"/>
        <v>0</v>
      </c>
      <c r="BG298" s="197">
        <f t="shared" si="66"/>
        <v>0</v>
      </c>
      <c r="BH298" s="197">
        <f t="shared" si="67"/>
        <v>0</v>
      </c>
      <c r="BI298" s="197">
        <f t="shared" si="68"/>
        <v>0</v>
      </c>
      <c r="BJ298" s="17" t="s">
        <v>87</v>
      </c>
      <c r="BK298" s="197">
        <f t="shared" si="69"/>
        <v>0</v>
      </c>
      <c r="BL298" s="17" t="s">
        <v>289</v>
      </c>
      <c r="BM298" s="196" t="s">
        <v>1470</v>
      </c>
    </row>
    <row r="299" spans="1:65" s="2" customFormat="1" ht="16.5" customHeight="1">
      <c r="A299" s="33"/>
      <c r="B299" s="34"/>
      <c r="C299" s="185" t="s">
        <v>1471</v>
      </c>
      <c r="D299" s="185" t="s">
        <v>147</v>
      </c>
      <c r="E299" s="186" t="s">
        <v>1472</v>
      </c>
      <c r="F299" s="187" t="s">
        <v>1473</v>
      </c>
      <c r="G299" s="188" t="s">
        <v>1090</v>
      </c>
      <c r="H299" s="189">
        <v>30</v>
      </c>
      <c r="I299" s="190"/>
      <c r="J299" s="191">
        <f t="shared" si="60"/>
        <v>0</v>
      </c>
      <c r="K299" s="187" t="s">
        <v>1</v>
      </c>
      <c r="L299" s="38"/>
      <c r="M299" s="192" t="s">
        <v>1</v>
      </c>
      <c r="N299" s="193" t="s">
        <v>44</v>
      </c>
      <c r="O299" s="70"/>
      <c r="P299" s="194">
        <f t="shared" si="61"/>
        <v>0</v>
      </c>
      <c r="Q299" s="194">
        <v>0</v>
      </c>
      <c r="R299" s="194">
        <f t="shared" si="62"/>
        <v>0</v>
      </c>
      <c r="S299" s="194">
        <v>0</v>
      </c>
      <c r="T299" s="195">
        <f t="shared" si="63"/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96" t="s">
        <v>289</v>
      </c>
      <c r="AT299" s="196" t="s">
        <v>147</v>
      </c>
      <c r="AU299" s="196" t="s">
        <v>87</v>
      </c>
      <c r="AY299" s="17" t="s">
        <v>145</v>
      </c>
      <c r="BE299" s="197">
        <f t="shared" si="64"/>
        <v>0</v>
      </c>
      <c r="BF299" s="197">
        <f t="shared" si="65"/>
        <v>0</v>
      </c>
      <c r="BG299" s="197">
        <f t="shared" si="66"/>
        <v>0</v>
      </c>
      <c r="BH299" s="197">
        <f t="shared" si="67"/>
        <v>0</v>
      </c>
      <c r="BI299" s="197">
        <f t="shared" si="68"/>
        <v>0</v>
      </c>
      <c r="BJ299" s="17" t="s">
        <v>87</v>
      </c>
      <c r="BK299" s="197">
        <f t="shared" si="69"/>
        <v>0</v>
      </c>
      <c r="BL299" s="17" t="s">
        <v>289</v>
      </c>
      <c r="BM299" s="196" t="s">
        <v>1474</v>
      </c>
    </row>
    <row r="300" spans="1:65" s="2" customFormat="1" ht="24.2" customHeight="1">
      <c r="A300" s="33"/>
      <c r="B300" s="34"/>
      <c r="C300" s="185" t="s">
        <v>1235</v>
      </c>
      <c r="D300" s="185" t="s">
        <v>147</v>
      </c>
      <c r="E300" s="186" t="s">
        <v>1475</v>
      </c>
      <c r="F300" s="187" t="s">
        <v>1476</v>
      </c>
      <c r="G300" s="188" t="s">
        <v>1090</v>
      </c>
      <c r="H300" s="189">
        <v>15</v>
      </c>
      <c r="I300" s="190"/>
      <c r="J300" s="191">
        <f t="shared" si="60"/>
        <v>0</v>
      </c>
      <c r="K300" s="187" t="s">
        <v>1</v>
      </c>
      <c r="L300" s="38"/>
      <c r="M300" s="192" t="s">
        <v>1</v>
      </c>
      <c r="N300" s="193" t="s">
        <v>44</v>
      </c>
      <c r="O300" s="70"/>
      <c r="P300" s="194">
        <f t="shared" si="61"/>
        <v>0</v>
      </c>
      <c r="Q300" s="194">
        <v>0</v>
      </c>
      <c r="R300" s="194">
        <f t="shared" si="62"/>
        <v>0</v>
      </c>
      <c r="S300" s="194">
        <v>0</v>
      </c>
      <c r="T300" s="195">
        <f t="shared" si="63"/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96" t="s">
        <v>289</v>
      </c>
      <c r="AT300" s="196" t="s">
        <v>147</v>
      </c>
      <c r="AU300" s="196" t="s">
        <v>87</v>
      </c>
      <c r="AY300" s="17" t="s">
        <v>145</v>
      </c>
      <c r="BE300" s="197">
        <f t="shared" si="64"/>
        <v>0</v>
      </c>
      <c r="BF300" s="197">
        <f t="shared" si="65"/>
        <v>0</v>
      </c>
      <c r="BG300" s="197">
        <f t="shared" si="66"/>
        <v>0</v>
      </c>
      <c r="BH300" s="197">
        <f t="shared" si="67"/>
        <v>0</v>
      </c>
      <c r="BI300" s="197">
        <f t="shared" si="68"/>
        <v>0</v>
      </c>
      <c r="BJ300" s="17" t="s">
        <v>87</v>
      </c>
      <c r="BK300" s="197">
        <f t="shared" si="69"/>
        <v>0</v>
      </c>
      <c r="BL300" s="17" t="s">
        <v>289</v>
      </c>
      <c r="BM300" s="196" t="s">
        <v>1477</v>
      </c>
    </row>
    <row r="301" spans="1:65" s="2" customFormat="1" ht="21.75" customHeight="1">
      <c r="A301" s="33"/>
      <c r="B301" s="34"/>
      <c r="C301" s="185" t="s">
        <v>1478</v>
      </c>
      <c r="D301" s="185" t="s">
        <v>147</v>
      </c>
      <c r="E301" s="186" t="s">
        <v>1479</v>
      </c>
      <c r="F301" s="187" t="s">
        <v>1480</v>
      </c>
      <c r="G301" s="188" t="s">
        <v>1090</v>
      </c>
      <c r="H301" s="189">
        <v>15</v>
      </c>
      <c r="I301" s="190"/>
      <c r="J301" s="191">
        <f t="shared" si="60"/>
        <v>0</v>
      </c>
      <c r="K301" s="187" t="s">
        <v>1</v>
      </c>
      <c r="L301" s="38"/>
      <c r="M301" s="192" t="s">
        <v>1</v>
      </c>
      <c r="N301" s="193" t="s">
        <v>44</v>
      </c>
      <c r="O301" s="70"/>
      <c r="P301" s="194">
        <f t="shared" si="61"/>
        <v>0</v>
      </c>
      <c r="Q301" s="194">
        <v>0</v>
      </c>
      <c r="R301" s="194">
        <f t="shared" si="62"/>
        <v>0</v>
      </c>
      <c r="S301" s="194">
        <v>0</v>
      </c>
      <c r="T301" s="195">
        <f t="shared" si="63"/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96" t="s">
        <v>289</v>
      </c>
      <c r="AT301" s="196" t="s">
        <v>147</v>
      </c>
      <c r="AU301" s="196" t="s">
        <v>87</v>
      </c>
      <c r="AY301" s="17" t="s">
        <v>145</v>
      </c>
      <c r="BE301" s="197">
        <f t="shared" si="64"/>
        <v>0</v>
      </c>
      <c r="BF301" s="197">
        <f t="shared" si="65"/>
        <v>0</v>
      </c>
      <c r="BG301" s="197">
        <f t="shared" si="66"/>
        <v>0</v>
      </c>
      <c r="BH301" s="197">
        <f t="shared" si="67"/>
        <v>0</v>
      </c>
      <c r="BI301" s="197">
        <f t="shared" si="68"/>
        <v>0</v>
      </c>
      <c r="BJ301" s="17" t="s">
        <v>87</v>
      </c>
      <c r="BK301" s="197">
        <f t="shared" si="69"/>
        <v>0</v>
      </c>
      <c r="BL301" s="17" t="s">
        <v>289</v>
      </c>
      <c r="BM301" s="196" t="s">
        <v>1481</v>
      </c>
    </row>
    <row r="302" spans="1:65" s="2" customFormat="1" ht="16.5" customHeight="1">
      <c r="A302" s="33"/>
      <c r="B302" s="34"/>
      <c r="C302" s="185" t="s">
        <v>1238</v>
      </c>
      <c r="D302" s="185" t="s">
        <v>147</v>
      </c>
      <c r="E302" s="186" t="s">
        <v>1482</v>
      </c>
      <c r="F302" s="187" t="s">
        <v>1483</v>
      </c>
      <c r="G302" s="188" t="s">
        <v>1090</v>
      </c>
      <c r="H302" s="189">
        <v>5</v>
      </c>
      <c r="I302" s="190"/>
      <c r="J302" s="191">
        <f t="shared" si="60"/>
        <v>0</v>
      </c>
      <c r="K302" s="187" t="s">
        <v>1</v>
      </c>
      <c r="L302" s="38"/>
      <c r="M302" s="192" t="s">
        <v>1</v>
      </c>
      <c r="N302" s="193" t="s">
        <v>44</v>
      </c>
      <c r="O302" s="70"/>
      <c r="P302" s="194">
        <f t="shared" si="61"/>
        <v>0</v>
      </c>
      <c r="Q302" s="194">
        <v>0</v>
      </c>
      <c r="R302" s="194">
        <f t="shared" si="62"/>
        <v>0</v>
      </c>
      <c r="S302" s="194">
        <v>0</v>
      </c>
      <c r="T302" s="195">
        <f t="shared" si="63"/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96" t="s">
        <v>289</v>
      </c>
      <c r="AT302" s="196" t="s">
        <v>147</v>
      </c>
      <c r="AU302" s="196" t="s">
        <v>87</v>
      </c>
      <c r="AY302" s="17" t="s">
        <v>145</v>
      </c>
      <c r="BE302" s="197">
        <f t="shared" si="64"/>
        <v>0</v>
      </c>
      <c r="BF302" s="197">
        <f t="shared" si="65"/>
        <v>0</v>
      </c>
      <c r="BG302" s="197">
        <f t="shared" si="66"/>
        <v>0</v>
      </c>
      <c r="BH302" s="197">
        <f t="shared" si="67"/>
        <v>0</v>
      </c>
      <c r="BI302" s="197">
        <f t="shared" si="68"/>
        <v>0</v>
      </c>
      <c r="BJ302" s="17" t="s">
        <v>87</v>
      </c>
      <c r="BK302" s="197">
        <f t="shared" si="69"/>
        <v>0</v>
      </c>
      <c r="BL302" s="17" t="s">
        <v>289</v>
      </c>
      <c r="BM302" s="196" t="s">
        <v>1484</v>
      </c>
    </row>
    <row r="303" spans="1:65" s="2" customFormat="1" ht="19.5">
      <c r="A303" s="33"/>
      <c r="B303" s="34"/>
      <c r="C303" s="35"/>
      <c r="D303" s="200" t="s">
        <v>854</v>
      </c>
      <c r="E303" s="35"/>
      <c r="F303" s="241" t="s">
        <v>1081</v>
      </c>
      <c r="G303" s="35"/>
      <c r="H303" s="35"/>
      <c r="I303" s="242"/>
      <c r="J303" s="35"/>
      <c r="K303" s="35"/>
      <c r="L303" s="38"/>
      <c r="M303" s="243"/>
      <c r="N303" s="244"/>
      <c r="O303" s="70"/>
      <c r="P303" s="70"/>
      <c r="Q303" s="70"/>
      <c r="R303" s="70"/>
      <c r="S303" s="70"/>
      <c r="T303" s="71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T303" s="17" t="s">
        <v>854</v>
      </c>
      <c r="AU303" s="17" t="s">
        <v>87</v>
      </c>
    </row>
    <row r="304" spans="1:65" s="2" customFormat="1" ht="24.2" customHeight="1">
      <c r="A304" s="33"/>
      <c r="B304" s="34"/>
      <c r="C304" s="185" t="s">
        <v>1485</v>
      </c>
      <c r="D304" s="185" t="s">
        <v>147</v>
      </c>
      <c r="E304" s="186" t="s">
        <v>1486</v>
      </c>
      <c r="F304" s="187" t="s">
        <v>1487</v>
      </c>
      <c r="G304" s="188" t="s">
        <v>1015</v>
      </c>
      <c r="H304" s="245"/>
      <c r="I304" s="190"/>
      <c r="J304" s="191">
        <f>ROUND(I304*H304,2)</f>
        <v>0</v>
      </c>
      <c r="K304" s="187" t="s">
        <v>1</v>
      </c>
      <c r="L304" s="38"/>
      <c r="M304" s="192" t="s">
        <v>1</v>
      </c>
      <c r="N304" s="193" t="s">
        <v>44</v>
      </c>
      <c r="O304" s="70"/>
      <c r="P304" s="194">
        <f>O304*H304</f>
        <v>0</v>
      </c>
      <c r="Q304" s="194">
        <v>0</v>
      </c>
      <c r="R304" s="194">
        <f>Q304*H304</f>
        <v>0</v>
      </c>
      <c r="S304" s="194">
        <v>0</v>
      </c>
      <c r="T304" s="195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96" t="s">
        <v>289</v>
      </c>
      <c r="AT304" s="196" t="s">
        <v>147</v>
      </c>
      <c r="AU304" s="196" t="s">
        <v>87</v>
      </c>
      <c r="AY304" s="17" t="s">
        <v>145</v>
      </c>
      <c r="BE304" s="197">
        <f>IF(N304="základní",J304,0)</f>
        <v>0</v>
      </c>
      <c r="BF304" s="197">
        <f>IF(N304="snížená",J304,0)</f>
        <v>0</v>
      </c>
      <c r="BG304" s="197">
        <f>IF(N304="zákl. přenesená",J304,0)</f>
        <v>0</v>
      </c>
      <c r="BH304" s="197">
        <f>IF(N304="sníž. přenesená",J304,0)</f>
        <v>0</v>
      </c>
      <c r="BI304" s="197">
        <f>IF(N304="nulová",J304,0)</f>
        <v>0</v>
      </c>
      <c r="BJ304" s="17" t="s">
        <v>87</v>
      </c>
      <c r="BK304" s="197">
        <f>ROUND(I304*H304,2)</f>
        <v>0</v>
      </c>
      <c r="BL304" s="17" t="s">
        <v>289</v>
      </c>
      <c r="BM304" s="196" t="s">
        <v>1488</v>
      </c>
    </row>
    <row r="305" spans="1:65" s="12" customFormat="1" ht="25.9" customHeight="1">
      <c r="B305" s="169"/>
      <c r="C305" s="170"/>
      <c r="D305" s="171" t="s">
        <v>78</v>
      </c>
      <c r="E305" s="172" t="s">
        <v>880</v>
      </c>
      <c r="F305" s="172" t="s">
        <v>881</v>
      </c>
      <c r="G305" s="170"/>
      <c r="H305" s="170"/>
      <c r="I305" s="173"/>
      <c r="J305" s="174">
        <f>BK305</f>
        <v>0</v>
      </c>
      <c r="K305" s="170"/>
      <c r="L305" s="175"/>
      <c r="M305" s="176"/>
      <c r="N305" s="177"/>
      <c r="O305" s="177"/>
      <c r="P305" s="178">
        <f>SUM(P306:P311)</f>
        <v>0</v>
      </c>
      <c r="Q305" s="177"/>
      <c r="R305" s="178">
        <f>SUM(R306:R311)</f>
        <v>0</v>
      </c>
      <c r="S305" s="177"/>
      <c r="T305" s="179">
        <f>SUM(T306:T311)</f>
        <v>0</v>
      </c>
      <c r="AR305" s="180" t="s">
        <v>89</v>
      </c>
      <c r="AT305" s="181" t="s">
        <v>78</v>
      </c>
      <c r="AU305" s="181" t="s">
        <v>79</v>
      </c>
      <c r="AY305" s="180" t="s">
        <v>145</v>
      </c>
      <c r="BK305" s="182">
        <f>SUM(BK306:BK311)</f>
        <v>0</v>
      </c>
    </row>
    <row r="306" spans="1:65" s="2" customFormat="1" ht="24.2" customHeight="1">
      <c r="A306" s="33"/>
      <c r="B306" s="34"/>
      <c r="C306" s="185" t="s">
        <v>1241</v>
      </c>
      <c r="D306" s="185" t="s">
        <v>147</v>
      </c>
      <c r="E306" s="186" t="s">
        <v>1489</v>
      </c>
      <c r="F306" s="187" t="s">
        <v>1490</v>
      </c>
      <c r="G306" s="188" t="s">
        <v>917</v>
      </c>
      <c r="H306" s="189">
        <v>7</v>
      </c>
      <c r="I306" s="190"/>
      <c r="J306" s="191">
        <f>ROUND(I306*H306,2)</f>
        <v>0</v>
      </c>
      <c r="K306" s="187" t="s">
        <v>1</v>
      </c>
      <c r="L306" s="38"/>
      <c r="M306" s="192" t="s">
        <v>1</v>
      </c>
      <c r="N306" s="193" t="s">
        <v>44</v>
      </c>
      <c r="O306" s="70"/>
      <c r="P306" s="194">
        <f>O306*H306</f>
        <v>0</v>
      </c>
      <c r="Q306" s="194">
        <v>0</v>
      </c>
      <c r="R306" s="194">
        <f>Q306*H306</f>
        <v>0</v>
      </c>
      <c r="S306" s="194">
        <v>0</v>
      </c>
      <c r="T306" s="195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96" t="s">
        <v>289</v>
      </c>
      <c r="AT306" s="196" t="s">
        <v>147</v>
      </c>
      <c r="AU306" s="196" t="s">
        <v>87</v>
      </c>
      <c r="AY306" s="17" t="s">
        <v>145</v>
      </c>
      <c r="BE306" s="197">
        <f>IF(N306="základní",J306,0)</f>
        <v>0</v>
      </c>
      <c r="BF306" s="197">
        <f>IF(N306="snížená",J306,0)</f>
        <v>0</v>
      </c>
      <c r="BG306" s="197">
        <f>IF(N306="zákl. přenesená",J306,0)</f>
        <v>0</v>
      </c>
      <c r="BH306" s="197">
        <f>IF(N306="sníž. přenesená",J306,0)</f>
        <v>0</v>
      </c>
      <c r="BI306" s="197">
        <f>IF(N306="nulová",J306,0)</f>
        <v>0</v>
      </c>
      <c r="BJ306" s="17" t="s">
        <v>87</v>
      </c>
      <c r="BK306" s="197">
        <f>ROUND(I306*H306,2)</f>
        <v>0</v>
      </c>
      <c r="BL306" s="17" t="s">
        <v>289</v>
      </c>
      <c r="BM306" s="196" t="s">
        <v>1491</v>
      </c>
    </row>
    <row r="307" spans="1:65" s="2" customFormat="1" ht="21.75" customHeight="1">
      <c r="A307" s="33"/>
      <c r="B307" s="34"/>
      <c r="C307" s="185" t="s">
        <v>1492</v>
      </c>
      <c r="D307" s="185" t="s">
        <v>147</v>
      </c>
      <c r="E307" s="186" t="s">
        <v>1493</v>
      </c>
      <c r="F307" s="187" t="s">
        <v>1494</v>
      </c>
      <c r="G307" s="188" t="s">
        <v>917</v>
      </c>
      <c r="H307" s="189">
        <v>68</v>
      </c>
      <c r="I307" s="190"/>
      <c r="J307" s="191">
        <f>ROUND(I307*H307,2)</f>
        <v>0</v>
      </c>
      <c r="K307" s="187" t="s">
        <v>1</v>
      </c>
      <c r="L307" s="38"/>
      <c r="M307" s="192" t="s">
        <v>1</v>
      </c>
      <c r="N307" s="193" t="s">
        <v>44</v>
      </c>
      <c r="O307" s="70"/>
      <c r="P307" s="194">
        <f>O307*H307</f>
        <v>0</v>
      </c>
      <c r="Q307" s="194">
        <v>0</v>
      </c>
      <c r="R307" s="194">
        <f>Q307*H307</f>
        <v>0</v>
      </c>
      <c r="S307" s="194">
        <v>0</v>
      </c>
      <c r="T307" s="195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96" t="s">
        <v>289</v>
      </c>
      <c r="AT307" s="196" t="s">
        <v>147</v>
      </c>
      <c r="AU307" s="196" t="s">
        <v>87</v>
      </c>
      <c r="AY307" s="17" t="s">
        <v>145</v>
      </c>
      <c r="BE307" s="197">
        <f>IF(N307="základní",J307,0)</f>
        <v>0</v>
      </c>
      <c r="BF307" s="197">
        <f>IF(N307="snížená",J307,0)</f>
        <v>0</v>
      </c>
      <c r="BG307" s="197">
        <f>IF(N307="zákl. přenesená",J307,0)</f>
        <v>0</v>
      </c>
      <c r="BH307" s="197">
        <f>IF(N307="sníž. přenesená",J307,0)</f>
        <v>0</v>
      </c>
      <c r="BI307" s="197">
        <f>IF(N307="nulová",J307,0)</f>
        <v>0</v>
      </c>
      <c r="BJ307" s="17" t="s">
        <v>87</v>
      </c>
      <c r="BK307" s="197">
        <f>ROUND(I307*H307,2)</f>
        <v>0</v>
      </c>
      <c r="BL307" s="17" t="s">
        <v>289</v>
      </c>
      <c r="BM307" s="196" t="s">
        <v>1495</v>
      </c>
    </row>
    <row r="308" spans="1:65" s="2" customFormat="1" ht="78" customHeight="1">
      <c r="A308" s="33"/>
      <c r="B308" s="34"/>
      <c r="C308" s="185" t="s">
        <v>1244</v>
      </c>
      <c r="D308" s="185" t="s">
        <v>147</v>
      </c>
      <c r="E308" s="186" t="s">
        <v>1496</v>
      </c>
      <c r="F308" s="187" t="s">
        <v>1497</v>
      </c>
      <c r="G308" s="188" t="s">
        <v>917</v>
      </c>
      <c r="H308" s="189">
        <v>68</v>
      </c>
      <c r="I308" s="190"/>
      <c r="J308" s="191">
        <f>ROUND(I308*H308,2)</f>
        <v>0</v>
      </c>
      <c r="K308" s="187" t="s">
        <v>1</v>
      </c>
      <c r="L308" s="38"/>
      <c r="M308" s="192" t="s">
        <v>1</v>
      </c>
      <c r="N308" s="193" t="s">
        <v>44</v>
      </c>
      <c r="O308" s="70"/>
      <c r="P308" s="194">
        <f>O308*H308</f>
        <v>0</v>
      </c>
      <c r="Q308" s="194">
        <v>0</v>
      </c>
      <c r="R308" s="194">
        <f>Q308*H308</f>
        <v>0</v>
      </c>
      <c r="S308" s="194">
        <v>0</v>
      </c>
      <c r="T308" s="195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96" t="s">
        <v>289</v>
      </c>
      <c r="AT308" s="196" t="s">
        <v>147</v>
      </c>
      <c r="AU308" s="196" t="s">
        <v>87</v>
      </c>
      <c r="AY308" s="17" t="s">
        <v>145</v>
      </c>
      <c r="BE308" s="197">
        <f>IF(N308="základní",J308,0)</f>
        <v>0</v>
      </c>
      <c r="BF308" s="197">
        <f>IF(N308="snížená",J308,0)</f>
        <v>0</v>
      </c>
      <c r="BG308" s="197">
        <f>IF(N308="zákl. přenesená",J308,0)</f>
        <v>0</v>
      </c>
      <c r="BH308" s="197">
        <f>IF(N308="sníž. přenesená",J308,0)</f>
        <v>0</v>
      </c>
      <c r="BI308" s="197">
        <f>IF(N308="nulová",J308,0)</f>
        <v>0</v>
      </c>
      <c r="BJ308" s="17" t="s">
        <v>87</v>
      </c>
      <c r="BK308" s="197">
        <f>ROUND(I308*H308,2)</f>
        <v>0</v>
      </c>
      <c r="BL308" s="17" t="s">
        <v>289</v>
      </c>
      <c r="BM308" s="196" t="s">
        <v>1498</v>
      </c>
    </row>
    <row r="309" spans="1:65" s="2" customFormat="1" ht="49.15" customHeight="1">
      <c r="A309" s="33"/>
      <c r="B309" s="34"/>
      <c r="C309" s="185" t="s">
        <v>1499</v>
      </c>
      <c r="D309" s="185" t="s">
        <v>147</v>
      </c>
      <c r="E309" s="186" t="s">
        <v>1500</v>
      </c>
      <c r="F309" s="187" t="s">
        <v>1501</v>
      </c>
      <c r="G309" s="188" t="s">
        <v>917</v>
      </c>
      <c r="H309" s="189">
        <v>7</v>
      </c>
      <c r="I309" s="190"/>
      <c r="J309" s="191">
        <f>ROUND(I309*H309,2)</f>
        <v>0</v>
      </c>
      <c r="K309" s="187" t="s">
        <v>1</v>
      </c>
      <c r="L309" s="38"/>
      <c r="M309" s="192" t="s">
        <v>1</v>
      </c>
      <c r="N309" s="193" t="s">
        <v>44</v>
      </c>
      <c r="O309" s="70"/>
      <c r="P309" s="194">
        <f>O309*H309</f>
        <v>0</v>
      </c>
      <c r="Q309" s="194">
        <v>0</v>
      </c>
      <c r="R309" s="194">
        <f>Q309*H309</f>
        <v>0</v>
      </c>
      <c r="S309" s="194">
        <v>0</v>
      </c>
      <c r="T309" s="195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96" t="s">
        <v>289</v>
      </c>
      <c r="AT309" s="196" t="s">
        <v>147</v>
      </c>
      <c r="AU309" s="196" t="s">
        <v>87</v>
      </c>
      <c r="AY309" s="17" t="s">
        <v>145</v>
      </c>
      <c r="BE309" s="197">
        <f>IF(N309="základní",J309,0)</f>
        <v>0</v>
      </c>
      <c r="BF309" s="197">
        <f>IF(N309="snížená",J309,0)</f>
        <v>0</v>
      </c>
      <c r="BG309" s="197">
        <f>IF(N309="zákl. přenesená",J309,0)</f>
        <v>0</v>
      </c>
      <c r="BH309" s="197">
        <f>IF(N309="sníž. přenesená",J309,0)</f>
        <v>0</v>
      </c>
      <c r="BI309" s="197">
        <f>IF(N309="nulová",J309,0)</f>
        <v>0</v>
      </c>
      <c r="BJ309" s="17" t="s">
        <v>87</v>
      </c>
      <c r="BK309" s="197">
        <f>ROUND(I309*H309,2)</f>
        <v>0</v>
      </c>
      <c r="BL309" s="17" t="s">
        <v>289</v>
      </c>
      <c r="BM309" s="196" t="s">
        <v>1502</v>
      </c>
    </row>
    <row r="310" spans="1:65" s="2" customFormat="1" ht="19.5">
      <c r="A310" s="33"/>
      <c r="B310" s="34"/>
      <c r="C310" s="35"/>
      <c r="D310" s="200" t="s">
        <v>854</v>
      </c>
      <c r="E310" s="35"/>
      <c r="F310" s="241" t="s">
        <v>1081</v>
      </c>
      <c r="G310" s="35"/>
      <c r="H310" s="35"/>
      <c r="I310" s="242"/>
      <c r="J310" s="35"/>
      <c r="K310" s="35"/>
      <c r="L310" s="38"/>
      <c r="M310" s="243"/>
      <c r="N310" s="244"/>
      <c r="O310" s="70"/>
      <c r="P310" s="70"/>
      <c r="Q310" s="70"/>
      <c r="R310" s="70"/>
      <c r="S310" s="70"/>
      <c r="T310" s="71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T310" s="17" t="s">
        <v>854</v>
      </c>
      <c r="AU310" s="17" t="s">
        <v>87</v>
      </c>
    </row>
    <row r="311" spans="1:65" s="2" customFormat="1" ht="24.2" customHeight="1">
      <c r="A311" s="33"/>
      <c r="B311" s="34"/>
      <c r="C311" s="185" t="s">
        <v>1247</v>
      </c>
      <c r="D311" s="185" t="s">
        <v>147</v>
      </c>
      <c r="E311" s="186" t="s">
        <v>1503</v>
      </c>
      <c r="F311" s="187" t="s">
        <v>1504</v>
      </c>
      <c r="G311" s="188" t="s">
        <v>1015</v>
      </c>
      <c r="H311" s="245"/>
      <c r="I311" s="190"/>
      <c r="J311" s="191">
        <f>ROUND(I311*H311,2)</f>
        <v>0</v>
      </c>
      <c r="K311" s="187" t="s">
        <v>1</v>
      </c>
      <c r="L311" s="38"/>
      <c r="M311" s="192" t="s">
        <v>1</v>
      </c>
      <c r="N311" s="193" t="s">
        <v>44</v>
      </c>
      <c r="O311" s="70"/>
      <c r="P311" s="194">
        <f>O311*H311</f>
        <v>0</v>
      </c>
      <c r="Q311" s="194">
        <v>0</v>
      </c>
      <c r="R311" s="194">
        <f>Q311*H311</f>
        <v>0</v>
      </c>
      <c r="S311" s="194">
        <v>0</v>
      </c>
      <c r="T311" s="195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96" t="s">
        <v>289</v>
      </c>
      <c r="AT311" s="196" t="s">
        <v>147</v>
      </c>
      <c r="AU311" s="196" t="s">
        <v>87</v>
      </c>
      <c r="AY311" s="17" t="s">
        <v>145</v>
      </c>
      <c r="BE311" s="197">
        <f>IF(N311="základní",J311,0)</f>
        <v>0</v>
      </c>
      <c r="BF311" s="197">
        <f>IF(N311="snížená",J311,0)</f>
        <v>0</v>
      </c>
      <c r="BG311" s="197">
        <f>IF(N311="zákl. přenesená",J311,0)</f>
        <v>0</v>
      </c>
      <c r="BH311" s="197">
        <f>IF(N311="sníž. přenesená",J311,0)</f>
        <v>0</v>
      </c>
      <c r="BI311" s="197">
        <f>IF(N311="nulová",J311,0)</f>
        <v>0</v>
      </c>
      <c r="BJ311" s="17" t="s">
        <v>87</v>
      </c>
      <c r="BK311" s="197">
        <f>ROUND(I311*H311,2)</f>
        <v>0</v>
      </c>
      <c r="BL311" s="17" t="s">
        <v>289</v>
      </c>
      <c r="BM311" s="196" t="s">
        <v>1505</v>
      </c>
    </row>
    <row r="312" spans="1:65" s="12" customFormat="1" ht="25.9" customHeight="1">
      <c r="B312" s="169"/>
      <c r="C312" s="170"/>
      <c r="D312" s="171" t="s">
        <v>78</v>
      </c>
      <c r="E312" s="172" t="s">
        <v>1506</v>
      </c>
      <c r="F312" s="172" t="s">
        <v>1507</v>
      </c>
      <c r="G312" s="170"/>
      <c r="H312" s="170"/>
      <c r="I312" s="173"/>
      <c r="J312" s="174">
        <f>BK312</f>
        <v>0</v>
      </c>
      <c r="K312" s="170"/>
      <c r="L312" s="175"/>
      <c r="M312" s="176"/>
      <c r="N312" s="177"/>
      <c r="O312" s="177"/>
      <c r="P312" s="178">
        <f>SUM(P313:P324)</f>
        <v>0</v>
      </c>
      <c r="Q312" s="177"/>
      <c r="R312" s="178">
        <f>SUM(R313:R324)</f>
        <v>0</v>
      </c>
      <c r="S312" s="177"/>
      <c r="T312" s="179">
        <f>SUM(T313:T324)</f>
        <v>0</v>
      </c>
      <c r="AR312" s="180" t="s">
        <v>89</v>
      </c>
      <c r="AT312" s="181" t="s">
        <v>78</v>
      </c>
      <c r="AU312" s="181" t="s">
        <v>79</v>
      </c>
      <c r="AY312" s="180" t="s">
        <v>145</v>
      </c>
      <c r="BK312" s="182">
        <f>SUM(BK313:BK324)</f>
        <v>0</v>
      </c>
    </row>
    <row r="313" spans="1:65" s="2" customFormat="1" ht="16.5" customHeight="1">
      <c r="A313" s="33"/>
      <c r="B313" s="34"/>
      <c r="C313" s="185" t="s">
        <v>1508</v>
      </c>
      <c r="D313" s="185" t="s">
        <v>147</v>
      </c>
      <c r="E313" s="186" t="s">
        <v>1509</v>
      </c>
      <c r="F313" s="187" t="s">
        <v>1510</v>
      </c>
      <c r="G313" s="188" t="s">
        <v>150</v>
      </c>
      <c r="H313" s="189">
        <v>4</v>
      </c>
      <c r="I313" s="190"/>
      <c r="J313" s="191">
        <f t="shared" ref="J313:J324" si="70">ROUND(I313*H313,2)</f>
        <v>0</v>
      </c>
      <c r="K313" s="187" t="s">
        <v>1</v>
      </c>
      <c r="L313" s="38"/>
      <c r="M313" s="192" t="s">
        <v>1</v>
      </c>
      <c r="N313" s="193" t="s">
        <v>44</v>
      </c>
      <c r="O313" s="70"/>
      <c r="P313" s="194">
        <f t="shared" ref="P313:P324" si="71">O313*H313</f>
        <v>0</v>
      </c>
      <c r="Q313" s="194">
        <v>0</v>
      </c>
      <c r="R313" s="194">
        <f t="shared" ref="R313:R324" si="72">Q313*H313</f>
        <v>0</v>
      </c>
      <c r="S313" s="194">
        <v>0</v>
      </c>
      <c r="T313" s="195">
        <f t="shared" ref="T313:T324" si="73"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96" t="s">
        <v>289</v>
      </c>
      <c r="AT313" s="196" t="s">
        <v>147</v>
      </c>
      <c r="AU313" s="196" t="s">
        <v>87</v>
      </c>
      <c r="AY313" s="17" t="s">
        <v>145</v>
      </c>
      <c r="BE313" s="197">
        <f t="shared" ref="BE313:BE324" si="74">IF(N313="základní",J313,0)</f>
        <v>0</v>
      </c>
      <c r="BF313" s="197">
        <f t="shared" ref="BF313:BF324" si="75">IF(N313="snížená",J313,0)</f>
        <v>0</v>
      </c>
      <c r="BG313" s="197">
        <f t="shared" ref="BG313:BG324" si="76">IF(N313="zákl. přenesená",J313,0)</f>
        <v>0</v>
      </c>
      <c r="BH313" s="197">
        <f t="shared" ref="BH313:BH324" si="77">IF(N313="sníž. přenesená",J313,0)</f>
        <v>0</v>
      </c>
      <c r="BI313" s="197">
        <f t="shared" ref="BI313:BI324" si="78">IF(N313="nulová",J313,0)</f>
        <v>0</v>
      </c>
      <c r="BJ313" s="17" t="s">
        <v>87</v>
      </c>
      <c r="BK313" s="197">
        <f t="shared" ref="BK313:BK324" si="79">ROUND(I313*H313,2)</f>
        <v>0</v>
      </c>
      <c r="BL313" s="17" t="s">
        <v>289</v>
      </c>
      <c r="BM313" s="196" t="s">
        <v>1511</v>
      </c>
    </row>
    <row r="314" spans="1:65" s="2" customFormat="1" ht="24.2" customHeight="1">
      <c r="A314" s="33"/>
      <c r="B314" s="34"/>
      <c r="C314" s="185" t="s">
        <v>1250</v>
      </c>
      <c r="D314" s="185" t="s">
        <v>147</v>
      </c>
      <c r="E314" s="186" t="s">
        <v>1512</v>
      </c>
      <c r="F314" s="187" t="s">
        <v>1513</v>
      </c>
      <c r="G314" s="188" t="s">
        <v>150</v>
      </c>
      <c r="H314" s="189">
        <v>4</v>
      </c>
      <c r="I314" s="190"/>
      <c r="J314" s="191">
        <f t="shared" si="70"/>
        <v>0</v>
      </c>
      <c r="K314" s="187" t="s">
        <v>1</v>
      </c>
      <c r="L314" s="38"/>
      <c r="M314" s="192" t="s">
        <v>1</v>
      </c>
      <c r="N314" s="193" t="s">
        <v>44</v>
      </c>
      <c r="O314" s="70"/>
      <c r="P314" s="194">
        <f t="shared" si="71"/>
        <v>0</v>
      </c>
      <c r="Q314" s="194">
        <v>0</v>
      </c>
      <c r="R314" s="194">
        <f t="shared" si="72"/>
        <v>0</v>
      </c>
      <c r="S314" s="194">
        <v>0</v>
      </c>
      <c r="T314" s="195">
        <f t="shared" si="73"/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96" t="s">
        <v>289</v>
      </c>
      <c r="AT314" s="196" t="s">
        <v>147</v>
      </c>
      <c r="AU314" s="196" t="s">
        <v>87</v>
      </c>
      <c r="AY314" s="17" t="s">
        <v>145</v>
      </c>
      <c r="BE314" s="197">
        <f t="shared" si="74"/>
        <v>0</v>
      </c>
      <c r="BF314" s="197">
        <f t="shared" si="75"/>
        <v>0</v>
      </c>
      <c r="BG314" s="197">
        <f t="shared" si="76"/>
        <v>0</v>
      </c>
      <c r="BH314" s="197">
        <f t="shared" si="77"/>
        <v>0</v>
      </c>
      <c r="BI314" s="197">
        <f t="shared" si="78"/>
        <v>0</v>
      </c>
      <c r="BJ314" s="17" t="s">
        <v>87</v>
      </c>
      <c r="BK314" s="197">
        <f t="shared" si="79"/>
        <v>0</v>
      </c>
      <c r="BL314" s="17" t="s">
        <v>289</v>
      </c>
      <c r="BM314" s="196" t="s">
        <v>1514</v>
      </c>
    </row>
    <row r="315" spans="1:65" s="2" customFormat="1" ht="24.2" customHeight="1">
      <c r="A315" s="33"/>
      <c r="B315" s="34"/>
      <c r="C315" s="185" t="s">
        <v>1515</v>
      </c>
      <c r="D315" s="185" t="s">
        <v>147</v>
      </c>
      <c r="E315" s="186" t="s">
        <v>1516</v>
      </c>
      <c r="F315" s="187" t="s">
        <v>1517</v>
      </c>
      <c r="G315" s="188" t="s">
        <v>150</v>
      </c>
      <c r="H315" s="189">
        <v>4</v>
      </c>
      <c r="I315" s="190"/>
      <c r="J315" s="191">
        <f t="shared" si="70"/>
        <v>0</v>
      </c>
      <c r="K315" s="187" t="s">
        <v>1</v>
      </c>
      <c r="L315" s="38"/>
      <c r="M315" s="192" t="s">
        <v>1</v>
      </c>
      <c r="N315" s="193" t="s">
        <v>44</v>
      </c>
      <c r="O315" s="70"/>
      <c r="P315" s="194">
        <f t="shared" si="71"/>
        <v>0</v>
      </c>
      <c r="Q315" s="194">
        <v>0</v>
      </c>
      <c r="R315" s="194">
        <f t="shared" si="72"/>
        <v>0</v>
      </c>
      <c r="S315" s="194">
        <v>0</v>
      </c>
      <c r="T315" s="195">
        <f t="shared" si="73"/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96" t="s">
        <v>289</v>
      </c>
      <c r="AT315" s="196" t="s">
        <v>147</v>
      </c>
      <c r="AU315" s="196" t="s">
        <v>87</v>
      </c>
      <c r="AY315" s="17" t="s">
        <v>145</v>
      </c>
      <c r="BE315" s="197">
        <f t="shared" si="74"/>
        <v>0</v>
      </c>
      <c r="BF315" s="197">
        <f t="shared" si="75"/>
        <v>0</v>
      </c>
      <c r="BG315" s="197">
        <f t="shared" si="76"/>
        <v>0</v>
      </c>
      <c r="BH315" s="197">
        <f t="shared" si="77"/>
        <v>0</v>
      </c>
      <c r="BI315" s="197">
        <f t="shared" si="78"/>
        <v>0</v>
      </c>
      <c r="BJ315" s="17" t="s">
        <v>87</v>
      </c>
      <c r="BK315" s="197">
        <f t="shared" si="79"/>
        <v>0</v>
      </c>
      <c r="BL315" s="17" t="s">
        <v>289</v>
      </c>
      <c r="BM315" s="196" t="s">
        <v>1518</v>
      </c>
    </row>
    <row r="316" spans="1:65" s="2" customFormat="1" ht="24.2" customHeight="1">
      <c r="A316" s="33"/>
      <c r="B316" s="34"/>
      <c r="C316" s="185" t="s">
        <v>1253</v>
      </c>
      <c r="D316" s="185" t="s">
        <v>147</v>
      </c>
      <c r="E316" s="186" t="s">
        <v>1519</v>
      </c>
      <c r="F316" s="187" t="s">
        <v>1520</v>
      </c>
      <c r="G316" s="188" t="s">
        <v>150</v>
      </c>
      <c r="H316" s="189">
        <v>4</v>
      </c>
      <c r="I316" s="190"/>
      <c r="J316" s="191">
        <f t="shared" si="70"/>
        <v>0</v>
      </c>
      <c r="K316" s="187" t="s">
        <v>1</v>
      </c>
      <c r="L316" s="38"/>
      <c r="M316" s="192" t="s">
        <v>1</v>
      </c>
      <c r="N316" s="193" t="s">
        <v>44</v>
      </c>
      <c r="O316" s="70"/>
      <c r="P316" s="194">
        <f t="shared" si="71"/>
        <v>0</v>
      </c>
      <c r="Q316" s="194">
        <v>0</v>
      </c>
      <c r="R316" s="194">
        <f t="shared" si="72"/>
        <v>0</v>
      </c>
      <c r="S316" s="194">
        <v>0</v>
      </c>
      <c r="T316" s="195">
        <f t="shared" si="73"/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96" t="s">
        <v>289</v>
      </c>
      <c r="AT316" s="196" t="s">
        <v>147</v>
      </c>
      <c r="AU316" s="196" t="s">
        <v>87</v>
      </c>
      <c r="AY316" s="17" t="s">
        <v>145</v>
      </c>
      <c r="BE316" s="197">
        <f t="shared" si="74"/>
        <v>0</v>
      </c>
      <c r="BF316" s="197">
        <f t="shared" si="75"/>
        <v>0</v>
      </c>
      <c r="BG316" s="197">
        <f t="shared" si="76"/>
        <v>0</v>
      </c>
      <c r="BH316" s="197">
        <f t="shared" si="77"/>
        <v>0</v>
      </c>
      <c r="BI316" s="197">
        <f t="shared" si="78"/>
        <v>0</v>
      </c>
      <c r="BJ316" s="17" t="s">
        <v>87</v>
      </c>
      <c r="BK316" s="197">
        <f t="shared" si="79"/>
        <v>0</v>
      </c>
      <c r="BL316" s="17" t="s">
        <v>289</v>
      </c>
      <c r="BM316" s="196" t="s">
        <v>1521</v>
      </c>
    </row>
    <row r="317" spans="1:65" s="2" customFormat="1" ht="16.5" customHeight="1">
      <c r="A317" s="33"/>
      <c r="B317" s="34"/>
      <c r="C317" s="185" t="s">
        <v>1522</v>
      </c>
      <c r="D317" s="185" t="s">
        <v>147</v>
      </c>
      <c r="E317" s="186" t="s">
        <v>1523</v>
      </c>
      <c r="F317" s="187" t="s">
        <v>1524</v>
      </c>
      <c r="G317" s="188" t="s">
        <v>329</v>
      </c>
      <c r="H317" s="189">
        <v>150</v>
      </c>
      <c r="I317" s="190"/>
      <c r="J317" s="191">
        <f t="shared" si="70"/>
        <v>0</v>
      </c>
      <c r="K317" s="187" t="s">
        <v>1</v>
      </c>
      <c r="L317" s="38"/>
      <c r="M317" s="192" t="s">
        <v>1</v>
      </c>
      <c r="N317" s="193" t="s">
        <v>44</v>
      </c>
      <c r="O317" s="70"/>
      <c r="P317" s="194">
        <f t="shared" si="71"/>
        <v>0</v>
      </c>
      <c r="Q317" s="194">
        <v>0</v>
      </c>
      <c r="R317" s="194">
        <f t="shared" si="72"/>
        <v>0</v>
      </c>
      <c r="S317" s="194">
        <v>0</v>
      </c>
      <c r="T317" s="195">
        <f t="shared" si="73"/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96" t="s">
        <v>289</v>
      </c>
      <c r="AT317" s="196" t="s">
        <v>147</v>
      </c>
      <c r="AU317" s="196" t="s">
        <v>87</v>
      </c>
      <c r="AY317" s="17" t="s">
        <v>145</v>
      </c>
      <c r="BE317" s="197">
        <f t="shared" si="74"/>
        <v>0</v>
      </c>
      <c r="BF317" s="197">
        <f t="shared" si="75"/>
        <v>0</v>
      </c>
      <c r="BG317" s="197">
        <f t="shared" si="76"/>
        <v>0</v>
      </c>
      <c r="BH317" s="197">
        <f t="shared" si="77"/>
        <v>0</v>
      </c>
      <c r="BI317" s="197">
        <f t="shared" si="78"/>
        <v>0</v>
      </c>
      <c r="BJ317" s="17" t="s">
        <v>87</v>
      </c>
      <c r="BK317" s="197">
        <f t="shared" si="79"/>
        <v>0</v>
      </c>
      <c r="BL317" s="17" t="s">
        <v>289</v>
      </c>
      <c r="BM317" s="196" t="s">
        <v>1525</v>
      </c>
    </row>
    <row r="318" spans="1:65" s="2" customFormat="1" ht="24.2" customHeight="1">
      <c r="A318" s="33"/>
      <c r="B318" s="34"/>
      <c r="C318" s="185" t="s">
        <v>1256</v>
      </c>
      <c r="D318" s="185" t="s">
        <v>147</v>
      </c>
      <c r="E318" s="186" t="s">
        <v>1526</v>
      </c>
      <c r="F318" s="187" t="s">
        <v>1527</v>
      </c>
      <c r="G318" s="188" t="s">
        <v>329</v>
      </c>
      <c r="H318" s="189">
        <v>150</v>
      </c>
      <c r="I318" s="190"/>
      <c r="J318" s="191">
        <f t="shared" si="70"/>
        <v>0</v>
      </c>
      <c r="K318" s="187" t="s">
        <v>1</v>
      </c>
      <c r="L318" s="38"/>
      <c r="M318" s="192" t="s">
        <v>1</v>
      </c>
      <c r="N318" s="193" t="s">
        <v>44</v>
      </c>
      <c r="O318" s="70"/>
      <c r="P318" s="194">
        <f t="shared" si="71"/>
        <v>0</v>
      </c>
      <c r="Q318" s="194">
        <v>0</v>
      </c>
      <c r="R318" s="194">
        <f t="shared" si="72"/>
        <v>0</v>
      </c>
      <c r="S318" s="194">
        <v>0</v>
      </c>
      <c r="T318" s="195">
        <f t="shared" si="73"/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96" t="s">
        <v>289</v>
      </c>
      <c r="AT318" s="196" t="s">
        <v>147</v>
      </c>
      <c r="AU318" s="196" t="s">
        <v>87</v>
      </c>
      <c r="AY318" s="17" t="s">
        <v>145</v>
      </c>
      <c r="BE318" s="197">
        <f t="shared" si="74"/>
        <v>0</v>
      </c>
      <c r="BF318" s="197">
        <f t="shared" si="75"/>
        <v>0</v>
      </c>
      <c r="BG318" s="197">
        <f t="shared" si="76"/>
        <v>0</v>
      </c>
      <c r="BH318" s="197">
        <f t="shared" si="77"/>
        <v>0</v>
      </c>
      <c r="BI318" s="197">
        <f t="shared" si="78"/>
        <v>0</v>
      </c>
      <c r="BJ318" s="17" t="s">
        <v>87</v>
      </c>
      <c r="BK318" s="197">
        <f t="shared" si="79"/>
        <v>0</v>
      </c>
      <c r="BL318" s="17" t="s">
        <v>289</v>
      </c>
      <c r="BM318" s="196" t="s">
        <v>1528</v>
      </c>
    </row>
    <row r="319" spans="1:65" s="2" customFormat="1" ht="24.2" customHeight="1">
      <c r="A319" s="33"/>
      <c r="B319" s="34"/>
      <c r="C319" s="185" t="s">
        <v>1529</v>
      </c>
      <c r="D319" s="185" t="s">
        <v>147</v>
      </c>
      <c r="E319" s="186" t="s">
        <v>1530</v>
      </c>
      <c r="F319" s="187" t="s">
        <v>1531</v>
      </c>
      <c r="G319" s="188" t="s">
        <v>329</v>
      </c>
      <c r="H319" s="189">
        <v>5</v>
      </c>
      <c r="I319" s="190"/>
      <c r="J319" s="191">
        <f t="shared" si="70"/>
        <v>0</v>
      </c>
      <c r="K319" s="187" t="s">
        <v>1</v>
      </c>
      <c r="L319" s="38"/>
      <c r="M319" s="192" t="s">
        <v>1</v>
      </c>
      <c r="N319" s="193" t="s">
        <v>44</v>
      </c>
      <c r="O319" s="70"/>
      <c r="P319" s="194">
        <f t="shared" si="71"/>
        <v>0</v>
      </c>
      <c r="Q319" s="194">
        <v>0</v>
      </c>
      <c r="R319" s="194">
        <f t="shared" si="72"/>
        <v>0</v>
      </c>
      <c r="S319" s="194">
        <v>0</v>
      </c>
      <c r="T319" s="195">
        <f t="shared" si="73"/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96" t="s">
        <v>289</v>
      </c>
      <c r="AT319" s="196" t="s">
        <v>147</v>
      </c>
      <c r="AU319" s="196" t="s">
        <v>87</v>
      </c>
      <c r="AY319" s="17" t="s">
        <v>145</v>
      </c>
      <c r="BE319" s="197">
        <f t="shared" si="74"/>
        <v>0</v>
      </c>
      <c r="BF319" s="197">
        <f t="shared" si="75"/>
        <v>0</v>
      </c>
      <c r="BG319" s="197">
        <f t="shared" si="76"/>
        <v>0</v>
      </c>
      <c r="BH319" s="197">
        <f t="shared" si="77"/>
        <v>0</v>
      </c>
      <c r="BI319" s="197">
        <f t="shared" si="78"/>
        <v>0</v>
      </c>
      <c r="BJ319" s="17" t="s">
        <v>87</v>
      </c>
      <c r="BK319" s="197">
        <f t="shared" si="79"/>
        <v>0</v>
      </c>
      <c r="BL319" s="17" t="s">
        <v>289</v>
      </c>
      <c r="BM319" s="196" t="s">
        <v>1532</v>
      </c>
    </row>
    <row r="320" spans="1:65" s="2" customFormat="1" ht="24.2" customHeight="1">
      <c r="A320" s="33"/>
      <c r="B320" s="34"/>
      <c r="C320" s="185" t="s">
        <v>1259</v>
      </c>
      <c r="D320" s="185" t="s">
        <v>147</v>
      </c>
      <c r="E320" s="186" t="s">
        <v>1533</v>
      </c>
      <c r="F320" s="187" t="s">
        <v>1534</v>
      </c>
      <c r="G320" s="188" t="s">
        <v>329</v>
      </c>
      <c r="H320" s="189">
        <v>5</v>
      </c>
      <c r="I320" s="190"/>
      <c r="J320" s="191">
        <f t="shared" si="70"/>
        <v>0</v>
      </c>
      <c r="K320" s="187" t="s">
        <v>1</v>
      </c>
      <c r="L320" s="38"/>
      <c r="M320" s="192" t="s">
        <v>1</v>
      </c>
      <c r="N320" s="193" t="s">
        <v>44</v>
      </c>
      <c r="O320" s="70"/>
      <c r="P320" s="194">
        <f t="shared" si="71"/>
        <v>0</v>
      </c>
      <c r="Q320" s="194">
        <v>0</v>
      </c>
      <c r="R320" s="194">
        <f t="shared" si="72"/>
        <v>0</v>
      </c>
      <c r="S320" s="194">
        <v>0</v>
      </c>
      <c r="T320" s="195">
        <f t="shared" si="73"/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96" t="s">
        <v>289</v>
      </c>
      <c r="AT320" s="196" t="s">
        <v>147</v>
      </c>
      <c r="AU320" s="196" t="s">
        <v>87</v>
      </c>
      <c r="AY320" s="17" t="s">
        <v>145</v>
      </c>
      <c r="BE320" s="197">
        <f t="shared" si="74"/>
        <v>0</v>
      </c>
      <c r="BF320" s="197">
        <f t="shared" si="75"/>
        <v>0</v>
      </c>
      <c r="BG320" s="197">
        <f t="shared" si="76"/>
        <v>0</v>
      </c>
      <c r="BH320" s="197">
        <f t="shared" si="77"/>
        <v>0</v>
      </c>
      <c r="BI320" s="197">
        <f t="shared" si="78"/>
        <v>0</v>
      </c>
      <c r="BJ320" s="17" t="s">
        <v>87</v>
      </c>
      <c r="BK320" s="197">
        <f t="shared" si="79"/>
        <v>0</v>
      </c>
      <c r="BL320" s="17" t="s">
        <v>289</v>
      </c>
      <c r="BM320" s="196" t="s">
        <v>1535</v>
      </c>
    </row>
    <row r="321" spans="1:65" s="2" customFormat="1" ht="24.2" customHeight="1">
      <c r="A321" s="33"/>
      <c r="B321" s="34"/>
      <c r="C321" s="185" t="s">
        <v>1536</v>
      </c>
      <c r="D321" s="185" t="s">
        <v>147</v>
      </c>
      <c r="E321" s="186" t="s">
        <v>1537</v>
      </c>
      <c r="F321" s="187" t="s">
        <v>1538</v>
      </c>
      <c r="G321" s="188" t="s">
        <v>329</v>
      </c>
      <c r="H321" s="189">
        <v>15</v>
      </c>
      <c r="I321" s="190"/>
      <c r="J321" s="191">
        <f t="shared" si="70"/>
        <v>0</v>
      </c>
      <c r="K321" s="187" t="s">
        <v>1</v>
      </c>
      <c r="L321" s="38"/>
      <c r="M321" s="192" t="s">
        <v>1</v>
      </c>
      <c r="N321" s="193" t="s">
        <v>44</v>
      </c>
      <c r="O321" s="70"/>
      <c r="P321" s="194">
        <f t="shared" si="71"/>
        <v>0</v>
      </c>
      <c r="Q321" s="194">
        <v>0</v>
      </c>
      <c r="R321" s="194">
        <f t="shared" si="72"/>
        <v>0</v>
      </c>
      <c r="S321" s="194">
        <v>0</v>
      </c>
      <c r="T321" s="195">
        <f t="shared" si="73"/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96" t="s">
        <v>289</v>
      </c>
      <c r="AT321" s="196" t="s">
        <v>147</v>
      </c>
      <c r="AU321" s="196" t="s">
        <v>87</v>
      </c>
      <c r="AY321" s="17" t="s">
        <v>145</v>
      </c>
      <c r="BE321" s="197">
        <f t="shared" si="74"/>
        <v>0</v>
      </c>
      <c r="BF321" s="197">
        <f t="shared" si="75"/>
        <v>0</v>
      </c>
      <c r="BG321" s="197">
        <f t="shared" si="76"/>
        <v>0</v>
      </c>
      <c r="BH321" s="197">
        <f t="shared" si="77"/>
        <v>0</v>
      </c>
      <c r="BI321" s="197">
        <f t="shared" si="78"/>
        <v>0</v>
      </c>
      <c r="BJ321" s="17" t="s">
        <v>87</v>
      </c>
      <c r="BK321" s="197">
        <f t="shared" si="79"/>
        <v>0</v>
      </c>
      <c r="BL321" s="17" t="s">
        <v>289</v>
      </c>
      <c r="BM321" s="196" t="s">
        <v>1539</v>
      </c>
    </row>
    <row r="322" spans="1:65" s="2" customFormat="1" ht="24.2" customHeight="1">
      <c r="A322" s="33"/>
      <c r="B322" s="34"/>
      <c r="C322" s="185" t="s">
        <v>1262</v>
      </c>
      <c r="D322" s="185" t="s">
        <v>147</v>
      </c>
      <c r="E322" s="186" t="s">
        <v>1540</v>
      </c>
      <c r="F322" s="187" t="s">
        <v>1541</v>
      </c>
      <c r="G322" s="188" t="s">
        <v>329</v>
      </c>
      <c r="H322" s="189">
        <v>5</v>
      </c>
      <c r="I322" s="190"/>
      <c r="J322" s="191">
        <f t="shared" si="70"/>
        <v>0</v>
      </c>
      <c r="K322" s="187" t="s">
        <v>1</v>
      </c>
      <c r="L322" s="38"/>
      <c r="M322" s="192" t="s">
        <v>1</v>
      </c>
      <c r="N322" s="193" t="s">
        <v>44</v>
      </c>
      <c r="O322" s="70"/>
      <c r="P322" s="194">
        <f t="shared" si="71"/>
        <v>0</v>
      </c>
      <c r="Q322" s="194">
        <v>0</v>
      </c>
      <c r="R322" s="194">
        <f t="shared" si="72"/>
        <v>0</v>
      </c>
      <c r="S322" s="194">
        <v>0</v>
      </c>
      <c r="T322" s="195">
        <f t="shared" si="73"/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96" t="s">
        <v>289</v>
      </c>
      <c r="AT322" s="196" t="s">
        <v>147</v>
      </c>
      <c r="AU322" s="196" t="s">
        <v>87</v>
      </c>
      <c r="AY322" s="17" t="s">
        <v>145</v>
      </c>
      <c r="BE322" s="197">
        <f t="shared" si="74"/>
        <v>0</v>
      </c>
      <c r="BF322" s="197">
        <f t="shared" si="75"/>
        <v>0</v>
      </c>
      <c r="BG322" s="197">
        <f t="shared" si="76"/>
        <v>0</v>
      </c>
      <c r="BH322" s="197">
        <f t="shared" si="77"/>
        <v>0</v>
      </c>
      <c r="BI322" s="197">
        <f t="shared" si="78"/>
        <v>0</v>
      </c>
      <c r="BJ322" s="17" t="s">
        <v>87</v>
      </c>
      <c r="BK322" s="197">
        <f t="shared" si="79"/>
        <v>0</v>
      </c>
      <c r="BL322" s="17" t="s">
        <v>289</v>
      </c>
      <c r="BM322" s="196" t="s">
        <v>1542</v>
      </c>
    </row>
    <row r="323" spans="1:65" s="2" customFormat="1" ht="24.2" customHeight="1">
      <c r="A323" s="33"/>
      <c r="B323" s="34"/>
      <c r="C323" s="185" t="s">
        <v>1543</v>
      </c>
      <c r="D323" s="185" t="s">
        <v>147</v>
      </c>
      <c r="E323" s="186" t="s">
        <v>1544</v>
      </c>
      <c r="F323" s="187" t="s">
        <v>1545</v>
      </c>
      <c r="G323" s="188" t="s">
        <v>329</v>
      </c>
      <c r="H323" s="189">
        <v>150</v>
      </c>
      <c r="I323" s="190"/>
      <c r="J323" s="191">
        <f t="shared" si="70"/>
        <v>0</v>
      </c>
      <c r="K323" s="187" t="s">
        <v>1</v>
      </c>
      <c r="L323" s="38"/>
      <c r="M323" s="192" t="s">
        <v>1</v>
      </c>
      <c r="N323" s="193" t="s">
        <v>44</v>
      </c>
      <c r="O323" s="70"/>
      <c r="P323" s="194">
        <f t="shared" si="71"/>
        <v>0</v>
      </c>
      <c r="Q323" s="194">
        <v>0</v>
      </c>
      <c r="R323" s="194">
        <f t="shared" si="72"/>
        <v>0</v>
      </c>
      <c r="S323" s="194">
        <v>0</v>
      </c>
      <c r="T323" s="195">
        <f t="shared" si="73"/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96" t="s">
        <v>289</v>
      </c>
      <c r="AT323" s="196" t="s">
        <v>147</v>
      </c>
      <c r="AU323" s="196" t="s">
        <v>87</v>
      </c>
      <c r="AY323" s="17" t="s">
        <v>145</v>
      </c>
      <c r="BE323" s="197">
        <f t="shared" si="74"/>
        <v>0</v>
      </c>
      <c r="BF323" s="197">
        <f t="shared" si="75"/>
        <v>0</v>
      </c>
      <c r="BG323" s="197">
        <f t="shared" si="76"/>
        <v>0</v>
      </c>
      <c r="BH323" s="197">
        <f t="shared" si="77"/>
        <v>0</v>
      </c>
      <c r="BI323" s="197">
        <f t="shared" si="78"/>
        <v>0</v>
      </c>
      <c r="BJ323" s="17" t="s">
        <v>87</v>
      </c>
      <c r="BK323" s="197">
        <f t="shared" si="79"/>
        <v>0</v>
      </c>
      <c r="BL323" s="17" t="s">
        <v>289</v>
      </c>
      <c r="BM323" s="196" t="s">
        <v>1546</v>
      </c>
    </row>
    <row r="324" spans="1:65" s="2" customFormat="1" ht="24.2" customHeight="1">
      <c r="A324" s="33"/>
      <c r="B324" s="34"/>
      <c r="C324" s="185" t="s">
        <v>1265</v>
      </c>
      <c r="D324" s="185" t="s">
        <v>147</v>
      </c>
      <c r="E324" s="186" t="s">
        <v>1547</v>
      </c>
      <c r="F324" s="187" t="s">
        <v>1548</v>
      </c>
      <c r="G324" s="188" t="s">
        <v>329</v>
      </c>
      <c r="H324" s="189">
        <v>5</v>
      </c>
      <c r="I324" s="190"/>
      <c r="J324" s="191">
        <f t="shared" si="70"/>
        <v>0</v>
      </c>
      <c r="K324" s="187" t="s">
        <v>1</v>
      </c>
      <c r="L324" s="38"/>
      <c r="M324" s="192" t="s">
        <v>1</v>
      </c>
      <c r="N324" s="193" t="s">
        <v>44</v>
      </c>
      <c r="O324" s="70"/>
      <c r="P324" s="194">
        <f t="shared" si="71"/>
        <v>0</v>
      </c>
      <c r="Q324" s="194">
        <v>0</v>
      </c>
      <c r="R324" s="194">
        <f t="shared" si="72"/>
        <v>0</v>
      </c>
      <c r="S324" s="194">
        <v>0</v>
      </c>
      <c r="T324" s="195">
        <f t="shared" si="73"/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96" t="s">
        <v>289</v>
      </c>
      <c r="AT324" s="196" t="s">
        <v>147</v>
      </c>
      <c r="AU324" s="196" t="s">
        <v>87</v>
      </c>
      <c r="AY324" s="17" t="s">
        <v>145</v>
      </c>
      <c r="BE324" s="197">
        <f t="shared" si="74"/>
        <v>0</v>
      </c>
      <c r="BF324" s="197">
        <f t="shared" si="75"/>
        <v>0</v>
      </c>
      <c r="BG324" s="197">
        <f t="shared" si="76"/>
        <v>0</v>
      </c>
      <c r="BH324" s="197">
        <f t="shared" si="77"/>
        <v>0</v>
      </c>
      <c r="BI324" s="197">
        <f t="shared" si="78"/>
        <v>0</v>
      </c>
      <c r="BJ324" s="17" t="s">
        <v>87</v>
      </c>
      <c r="BK324" s="197">
        <f t="shared" si="79"/>
        <v>0</v>
      </c>
      <c r="BL324" s="17" t="s">
        <v>289</v>
      </c>
      <c r="BM324" s="196" t="s">
        <v>1549</v>
      </c>
    </row>
    <row r="325" spans="1:65" s="12" customFormat="1" ht="25.9" customHeight="1">
      <c r="B325" s="169"/>
      <c r="C325" s="170"/>
      <c r="D325" s="171" t="s">
        <v>78</v>
      </c>
      <c r="E325" s="172" t="s">
        <v>1550</v>
      </c>
      <c r="F325" s="172" t="s">
        <v>1551</v>
      </c>
      <c r="G325" s="170"/>
      <c r="H325" s="170"/>
      <c r="I325" s="173"/>
      <c r="J325" s="174">
        <f>BK325</f>
        <v>0</v>
      </c>
      <c r="K325" s="170"/>
      <c r="L325" s="175"/>
      <c r="M325" s="176"/>
      <c r="N325" s="177"/>
      <c r="O325" s="177"/>
      <c r="P325" s="178">
        <f>SUM(P326:P341)</f>
        <v>0</v>
      </c>
      <c r="Q325" s="177"/>
      <c r="R325" s="178">
        <f>SUM(R326:R341)</f>
        <v>0</v>
      </c>
      <c r="S325" s="177"/>
      <c r="T325" s="179">
        <f>SUM(T326:T341)</f>
        <v>0</v>
      </c>
      <c r="AR325" s="180" t="s">
        <v>87</v>
      </c>
      <c r="AT325" s="181" t="s">
        <v>78</v>
      </c>
      <c r="AU325" s="181" t="s">
        <v>79</v>
      </c>
      <c r="AY325" s="180" t="s">
        <v>145</v>
      </c>
      <c r="BK325" s="182">
        <f>SUM(BK326:BK341)</f>
        <v>0</v>
      </c>
    </row>
    <row r="326" spans="1:65" s="2" customFormat="1" ht="16.5" customHeight="1">
      <c r="A326" s="33"/>
      <c r="B326" s="34"/>
      <c r="C326" s="185" t="s">
        <v>1552</v>
      </c>
      <c r="D326" s="185" t="s">
        <v>147</v>
      </c>
      <c r="E326" s="186" t="s">
        <v>1553</v>
      </c>
      <c r="F326" s="187" t="s">
        <v>1554</v>
      </c>
      <c r="G326" s="188" t="s">
        <v>1093</v>
      </c>
      <c r="H326" s="189">
        <v>1</v>
      </c>
      <c r="I326" s="190"/>
      <c r="J326" s="191">
        <f t="shared" ref="J326:J341" si="80">ROUND(I326*H326,2)</f>
        <v>0</v>
      </c>
      <c r="K326" s="187" t="s">
        <v>1</v>
      </c>
      <c r="L326" s="38"/>
      <c r="M326" s="192" t="s">
        <v>1</v>
      </c>
      <c r="N326" s="193" t="s">
        <v>44</v>
      </c>
      <c r="O326" s="70"/>
      <c r="P326" s="194">
        <f t="shared" ref="P326:P341" si="81">O326*H326</f>
        <v>0</v>
      </c>
      <c r="Q326" s="194">
        <v>0</v>
      </c>
      <c r="R326" s="194">
        <f t="shared" ref="R326:R341" si="82">Q326*H326</f>
        <v>0</v>
      </c>
      <c r="S326" s="194">
        <v>0</v>
      </c>
      <c r="T326" s="195">
        <f t="shared" ref="T326:T341" si="83"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96" t="s">
        <v>152</v>
      </c>
      <c r="AT326" s="196" t="s">
        <v>147</v>
      </c>
      <c r="AU326" s="196" t="s">
        <v>87</v>
      </c>
      <c r="AY326" s="17" t="s">
        <v>145</v>
      </c>
      <c r="BE326" s="197">
        <f t="shared" ref="BE326:BE341" si="84">IF(N326="základní",J326,0)</f>
        <v>0</v>
      </c>
      <c r="BF326" s="197">
        <f t="shared" ref="BF326:BF341" si="85">IF(N326="snížená",J326,0)</f>
        <v>0</v>
      </c>
      <c r="BG326" s="197">
        <f t="shared" ref="BG326:BG341" si="86">IF(N326="zákl. přenesená",J326,0)</f>
        <v>0</v>
      </c>
      <c r="BH326" s="197">
        <f t="shared" ref="BH326:BH341" si="87">IF(N326="sníž. přenesená",J326,0)</f>
        <v>0</v>
      </c>
      <c r="BI326" s="197">
        <f t="shared" ref="BI326:BI341" si="88">IF(N326="nulová",J326,0)</f>
        <v>0</v>
      </c>
      <c r="BJ326" s="17" t="s">
        <v>87</v>
      </c>
      <c r="BK326" s="197">
        <f t="shared" ref="BK326:BK341" si="89">ROUND(I326*H326,2)</f>
        <v>0</v>
      </c>
      <c r="BL326" s="17" t="s">
        <v>152</v>
      </c>
      <c r="BM326" s="196" t="s">
        <v>1555</v>
      </c>
    </row>
    <row r="327" spans="1:65" s="2" customFormat="1" ht="33" customHeight="1">
      <c r="A327" s="33"/>
      <c r="B327" s="34"/>
      <c r="C327" s="185" t="s">
        <v>1268</v>
      </c>
      <c r="D327" s="185" t="s">
        <v>147</v>
      </c>
      <c r="E327" s="186" t="s">
        <v>1556</v>
      </c>
      <c r="F327" s="187" t="s">
        <v>1557</v>
      </c>
      <c r="G327" s="188" t="s">
        <v>1093</v>
      </c>
      <c r="H327" s="189">
        <v>1</v>
      </c>
      <c r="I327" s="190"/>
      <c r="J327" s="191">
        <f t="shared" si="80"/>
        <v>0</v>
      </c>
      <c r="K327" s="187" t="s">
        <v>1</v>
      </c>
      <c r="L327" s="38"/>
      <c r="M327" s="192" t="s">
        <v>1</v>
      </c>
      <c r="N327" s="193" t="s">
        <v>44</v>
      </c>
      <c r="O327" s="70"/>
      <c r="P327" s="194">
        <f t="shared" si="81"/>
        <v>0</v>
      </c>
      <c r="Q327" s="194">
        <v>0</v>
      </c>
      <c r="R327" s="194">
        <f t="shared" si="82"/>
        <v>0</v>
      </c>
      <c r="S327" s="194">
        <v>0</v>
      </c>
      <c r="T327" s="195">
        <f t="shared" si="83"/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96" t="s">
        <v>152</v>
      </c>
      <c r="AT327" s="196" t="s">
        <v>147</v>
      </c>
      <c r="AU327" s="196" t="s">
        <v>87</v>
      </c>
      <c r="AY327" s="17" t="s">
        <v>145</v>
      </c>
      <c r="BE327" s="197">
        <f t="shared" si="84"/>
        <v>0</v>
      </c>
      <c r="BF327" s="197">
        <f t="shared" si="85"/>
        <v>0</v>
      </c>
      <c r="BG327" s="197">
        <f t="shared" si="86"/>
        <v>0</v>
      </c>
      <c r="BH327" s="197">
        <f t="shared" si="87"/>
        <v>0</v>
      </c>
      <c r="BI327" s="197">
        <f t="shared" si="88"/>
        <v>0</v>
      </c>
      <c r="BJ327" s="17" t="s">
        <v>87</v>
      </c>
      <c r="BK327" s="197">
        <f t="shared" si="89"/>
        <v>0</v>
      </c>
      <c r="BL327" s="17" t="s">
        <v>152</v>
      </c>
      <c r="BM327" s="196" t="s">
        <v>1558</v>
      </c>
    </row>
    <row r="328" spans="1:65" s="2" customFormat="1" ht="55.5" customHeight="1">
      <c r="A328" s="33"/>
      <c r="B328" s="34"/>
      <c r="C328" s="185" t="s">
        <v>1559</v>
      </c>
      <c r="D328" s="185" t="s">
        <v>147</v>
      </c>
      <c r="E328" s="186" t="s">
        <v>1560</v>
      </c>
      <c r="F328" s="187" t="s">
        <v>1561</v>
      </c>
      <c r="G328" s="188" t="s">
        <v>1093</v>
      </c>
      <c r="H328" s="189">
        <v>1</v>
      </c>
      <c r="I328" s="190"/>
      <c r="J328" s="191">
        <f t="shared" si="80"/>
        <v>0</v>
      </c>
      <c r="K328" s="187" t="s">
        <v>1</v>
      </c>
      <c r="L328" s="38"/>
      <c r="M328" s="192" t="s">
        <v>1</v>
      </c>
      <c r="N328" s="193" t="s">
        <v>44</v>
      </c>
      <c r="O328" s="70"/>
      <c r="P328" s="194">
        <f t="shared" si="81"/>
        <v>0</v>
      </c>
      <c r="Q328" s="194">
        <v>0</v>
      </c>
      <c r="R328" s="194">
        <f t="shared" si="82"/>
        <v>0</v>
      </c>
      <c r="S328" s="194">
        <v>0</v>
      </c>
      <c r="T328" s="195">
        <f t="shared" si="83"/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96" t="s">
        <v>152</v>
      </c>
      <c r="AT328" s="196" t="s">
        <v>147</v>
      </c>
      <c r="AU328" s="196" t="s">
        <v>87</v>
      </c>
      <c r="AY328" s="17" t="s">
        <v>145</v>
      </c>
      <c r="BE328" s="197">
        <f t="shared" si="84"/>
        <v>0</v>
      </c>
      <c r="BF328" s="197">
        <f t="shared" si="85"/>
        <v>0</v>
      </c>
      <c r="BG328" s="197">
        <f t="shared" si="86"/>
        <v>0</v>
      </c>
      <c r="BH328" s="197">
        <f t="shared" si="87"/>
        <v>0</v>
      </c>
      <c r="BI328" s="197">
        <f t="shared" si="88"/>
        <v>0</v>
      </c>
      <c r="BJ328" s="17" t="s">
        <v>87</v>
      </c>
      <c r="BK328" s="197">
        <f t="shared" si="89"/>
        <v>0</v>
      </c>
      <c r="BL328" s="17" t="s">
        <v>152</v>
      </c>
      <c r="BM328" s="196" t="s">
        <v>1562</v>
      </c>
    </row>
    <row r="329" spans="1:65" s="2" customFormat="1" ht="37.9" customHeight="1">
      <c r="A329" s="33"/>
      <c r="B329" s="34"/>
      <c r="C329" s="185" t="s">
        <v>1271</v>
      </c>
      <c r="D329" s="185" t="s">
        <v>147</v>
      </c>
      <c r="E329" s="186" t="s">
        <v>1563</v>
      </c>
      <c r="F329" s="187" t="s">
        <v>1564</v>
      </c>
      <c r="G329" s="188" t="s">
        <v>1093</v>
      </c>
      <c r="H329" s="189">
        <v>1</v>
      </c>
      <c r="I329" s="190"/>
      <c r="J329" s="191">
        <f t="shared" si="80"/>
        <v>0</v>
      </c>
      <c r="K329" s="187" t="s">
        <v>1</v>
      </c>
      <c r="L329" s="38"/>
      <c r="M329" s="192" t="s">
        <v>1</v>
      </c>
      <c r="N329" s="193" t="s">
        <v>44</v>
      </c>
      <c r="O329" s="70"/>
      <c r="P329" s="194">
        <f t="shared" si="81"/>
        <v>0</v>
      </c>
      <c r="Q329" s="194">
        <v>0</v>
      </c>
      <c r="R329" s="194">
        <f t="shared" si="82"/>
        <v>0</v>
      </c>
      <c r="S329" s="194">
        <v>0</v>
      </c>
      <c r="T329" s="195">
        <f t="shared" si="83"/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96" t="s">
        <v>152</v>
      </c>
      <c r="AT329" s="196" t="s">
        <v>147</v>
      </c>
      <c r="AU329" s="196" t="s">
        <v>87</v>
      </c>
      <c r="AY329" s="17" t="s">
        <v>145</v>
      </c>
      <c r="BE329" s="197">
        <f t="shared" si="84"/>
        <v>0</v>
      </c>
      <c r="BF329" s="197">
        <f t="shared" si="85"/>
        <v>0</v>
      </c>
      <c r="BG329" s="197">
        <f t="shared" si="86"/>
        <v>0</v>
      </c>
      <c r="BH329" s="197">
        <f t="shared" si="87"/>
        <v>0</v>
      </c>
      <c r="BI329" s="197">
        <f t="shared" si="88"/>
        <v>0</v>
      </c>
      <c r="BJ329" s="17" t="s">
        <v>87</v>
      </c>
      <c r="BK329" s="197">
        <f t="shared" si="89"/>
        <v>0</v>
      </c>
      <c r="BL329" s="17" t="s">
        <v>152</v>
      </c>
      <c r="BM329" s="196" t="s">
        <v>1565</v>
      </c>
    </row>
    <row r="330" spans="1:65" s="2" customFormat="1" ht="21.75" customHeight="1">
      <c r="A330" s="33"/>
      <c r="B330" s="34"/>
      <c r="C330" s="185" t="s">
        <v>1566</v>
      </c>
      <c r="D330" s="185" t="s">
        <v>147</v>
      </c>
      <c r="E330" s="186" t="s">
        <v>1567</v>
      </c>
      <c r="F330" s="187" t="s">
        <v>1568</v>
      </c>
      <c r="G330" s="188" t="s">
        <v>1093</v>
      </c>
      <c r="H330" s="189">
        <v>1</v>
      </c>
      <c r="I330" s="190"/>
      <c r="J330" s="191">
        <f t="shared" si="80"/>
        <v>0</v>
      </c>
      <c r="K330" s="187" t="s">
        <v>1</v>
      </c>
      <c r="L330" s="38"/>
      <c r="M330" s="192" t="s">
        <v>1</v>
      </c>
      <c r="N330" s="193" t="s">
        <v>44</v>
      </c>
      <c r="O330" s="70"/>
      <c r="P330" s="194">
        <f t="shared" si="81"/>
        <v>0</v>
      </c>
      <c r="Q330" s="194">
        <v>0</v>
      </c>
      <c r="R330" s="194">
        <f t="shared" si="82"/>
        <v>0</v>
      </c>
      <c r="S330" s="194">
        <v>0</v>
      </c>
      <c r="T330" s="195">
        <f t="shared" si="83"/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96" t="s">
        <v>152</v>
      </c>
      <c r="AT330" s="196" t="s">
        <v>147</v>
      </c>
      <c r="AU330" s="196" t="s">
        <v>87</v>
      </c>
      <c r="AY330" s="17" t="s">
        <v>145</v>
      </c>
      <c r="BE330" s="197">
        <f t="shared" si="84"/>
        <v>0</v>
      </c>
      <c r="BF330" s="197">
        <f t="shared" si="85"/>
        <v>0</v>
      </c>
      <c r="BG330" s="197">
        <f t="shared" si="86"/>
        <v>0</v>
      </c>
      <c r="BH330" s="197">
        <f t="shared" si="87"/>
        <v>0</v>
      </c>
      <c r="BI330" s="197">
        <f t="shared" si="88"/>
        <v>0</v>
      </c>
      <c r="BJ330" s="17" t="s">
        <v>87</v>
      </c>
      <c r="BK330" s="197">
        <f t="shared" si="89"/>
        <v>0</v>
      </c>
      <c r="BL330" s="17" t="s">
        <v>152</v>
      </c>
      <c r="BM330" s="196" t="s">
        <v>1569</v>
      </c>
    </row>
    <row r="331" spans="1:65" s="2" customFormat="1" ht="16.5" customHeight="1">
      <c r="A331" s="33"/>
      <c r="B331" s="34"/>
      <c r="C331" s="185" t="s">
        <v>1274</v>
      </c>
      <c r="D331" s="185" t="s">
        <v>147</v>
      </c>
      <c r="E331" s="186" t="s">
        <v>1570</v>
      </c>
      <c r="F331" s="187" t="s">
        <v>1571</v>
      </c>
      <c r="G331" s="188" t="s">
        <v>1093</v>
      </c>
      <c r="H331" s="189">
        <v>1</v>
      </c>
      <c r="I331" s="190"/>
      <c r="J331" s="191">
        <f t="shared" si="80"/>
        <v>0</v>
      </c>
      <c r="K331" s="187" t="s">
        <v>1</v>
      </c>
      <c r="L331" s="38"/>
      <c r="M331" s="192" t="s">
        <v>1</v>
      </c>
      <c r="N331" s="193" t="s">
        <v>44</v>
      </c>
      <c r="O331" s="70"/>
      <c r="P331" s="194">
        <f t="shared" si="81"/>
        <v>0</v>
      </c>
      <c r="Q331" s="194">
        <v>0</v>
      </c>
      <c r="R331" s="194">
        <f t="shared" si="82"/>
        <v>0</v>
      </c>
      <c r="S331" s="194">
        <v>0</v>
      </c>
      <c r="T331" s="195">
        <f t="shared" si="83"/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96" t="s">
        <v>152</v>
      </c>
      <c r="AT331" s="196" t="s">
        <v>147</v>
      </c>
      <c r="AU331" s="196" t="s">
        <v>87</v>
      </c>
      <c r="AY331" s="17" t="s">
        <v>145</v>
      </c>
      <c r="BE331" s="197">
        <f t="shared" si="84"/>
        <v>0</v>
      </c>
      <c r="BF331" s="197">
        <f t="shared" si="85"/>
        <v>0</v>
      </c>
      <c r="BG331" s="197">
        <f t="shared" si="86"/>
        <v>0</v>
      </c>
      <c r="BH331" s="197">
        <f t="shared" si="87"/>
        <v>0</v>
      </c>
      <c r="BI331" s="197">
        <f t="shared" si="88"/>
        <v>0</v>
      </c>
      <c r="BJ331" s="17" t="s">
        <v>87</v>
      </c>
      <c r="BK331" s="197">
        <f t="shared" si="89"/>
        <v>0</v>
      </c>
      <c r="BL331" s="17" t="s">
        <v>152</v>
      </c>
      <c r="BM331" s="196" t="s">
        <v>1572</v>
      </c>
    </row>
    <row r="332" spans="1:65" s="2" customFormat="1" ht="33" customHeight="1">
      <c r="A332" s="33"/>
      <c r="B332" s="34"/>
      <c r="C332" s="185" t="s">
        <v>1573</v>
      </c>
      <c r="D332" s="185" t="s">
        <v>147</v>
      </c>
      <c r="E332" s="186" t="s">
        <v>1574</v>
      </c>
      <c r="F332" s="187" t="s">
        <v>1575</v>
      </c>
      <c r="G332" s="188" t="s">
        <v>1093</v>
      </c>
      <c r="H332" s="189">
        <v>1</v>
      </c>
      <c r="I332" s="190"/>
      <c r="J332" s="191">
        <f t="shared" si="80"/>
        <v>0</v>
      </c>
      <c r="K332" s="187" t="s">
        <v>1</v>
      </c>
      <c r="L332" s="38"/>
      <c r="M332" s="192" t="s">
        <v>1</v>
      </c>
      <c r="N332" s="193" t="s">
        <v>44</v>
      </c>
      <c r="O332" s="70"/>
      <c r="P332" s="194">
        <f t="shared" si="81"/>
        <v>0</v>
      </c>
      <c r="Q332" s="194">
        <v>0</v>
      </c>
      <c r="R332" s="194">
        <f t="shared" si="82"/>
        <v>0</v>
      </c>
      <c r="S332" s="194">
        <v>0</v>
      </c>
      <c r="T332" s="195">
        <f t="shared" si="83"/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96" t="s">
        <v>152</v>
      </c>
      <c r="AT332" s="196" t="s">
        <v>147</v>
      </c>
      <c r="AU332" s="196" t="s">
        <v>87</v>
      </c>
      <c r="AY332" s="17" t="s">
        <v>145</v>
      </c>
      <c r="BE332" s="197">
        <f t="shared" si="84"/>
        <v>0</v>
      </c>
      <c r="BF332" s="197">
        <f t="shared" si="85"/>
        <v>0</v>
      </c>
      <c r="BG332" s="197">
        <f t="shared" si="86"/>
        <v>0</v>
      </c>
      <c r="BH332" s="197">
        <f t="shared" si="87"/>
        <v>0</v>
      </c>
      <c r="BI332" s="197">
        <f t="shared" si="88"/>
        <v>0</v>
      </c>
      <c r="BJ332" s="17" t="s">
        <v>87</v>
      </c>
      <c r="BK332" s="197">
        <f t="shared" si="89"/>
        <v>0</v>
      </c>
      <c r="BL332" s="17" t="s">
        <v>152</v>
      </c>
      <c r="BM332" s="196" t="s">
        <v>1576</v>
      </c>
    </row>
    <row r="333" spans="1:65" s="2" customFormat="1" ht="16.5" customHeight="1">
      <c r="A333" s="33"/>
      <c r="B333" s="34"/>
      <c r="C333" s="185" t="s">
        <v>1277</v>
      </c>
      <c r="D333" s="185" t="s">
        <v>147</v>
      </c>
      <c r="E333" s="186" t="s">
        <v>1577</v>
      </c>
      <c r="F333" s="187" t="s">
        <v>1578</v>
      </c>
      <c r="G333" s="188" t="s">
        <v>1093</v>
      </c>
      <c r="H333" s="189">
        <v>1</v>
      </c>
      <c r="I333" s="190"/>
      <c r="J333" s="191">
        <f t="shared" si="80"/>
        <v>0</v>
      </c>
      <c r="K333" s="187" t="s">
        <v>1</v>
      </c>
      <c r="L333" s="38"/>
      <c r="M333" s="192" t="s">
        <v>1</v>
      </c>
      <c r="N333" s="193" t="s">
        <v>44</v>
      </c>
      <c r="O333" s="70"/>
      <c r="P333" s="194">
        <f t="shared" si="81"/>
        <v>0</v>
      </c>
      <c r="Q333" s="194">
        <v>0</v>
      </c>
      <c r="R333" s="194">
        <f t="shared" si="82"/>
        <v>0</v>
      </c>
      <c r="S333" s="194">
        <v>0</v>
      </c>
      <c r="T333" s="195">
        <f t="shared" si="83"/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96" t="s">
        <v>152</v>
      </c>
      <c r="AT333" s="196" t="s">
        <v>147</v>
      </c>
      <c r="AU333" s="196" t="s">
        <v>87</v>
      </c>
      <c r="AY333" s="17" t="s">
        <v>145</v>
      </c>
      <c r="BE333" s="197">
        <f t="shared" si="84"/>
        <v>0</v>
      </c>
      <c r="BF333" s="197">
        <f t="shared" si="85"/>
        <v>0</v>
      </c>
      <c r="BG333" s="197">
        <f t="shared" si="86"/>
        <v>0</v>
      </c>
      <c r="BH333" s="197">
        <f t="shared" si="87"/>
        <v>0</v>
      </c>
      <c r="BI333" s="197">
        <f t="shared" si="88"/>
        <v>0</v>
      </c>
      <c r="BJ333" s="17" t="s">
        <v>87</v>
      </c>
      <c r="BK333" s="197">
        <f t="shared" si="89"/>
        <v>0</v>
      </c>
      <c r="BL333" s="17" t="s">
        <v>152</v>
      </c>
      <c r="BM333" s="196" t="s">
        <v>1579</v>
      </c>
    </row>
    <row r="334" spans="1:65" s="2" customFormat="1" ht="24.2" customHeight="1">
      <c r="A334" s="33"/>
      <c r="B334" s="34"/>
      <c r="C334" s="185" t="s">
        <v>1580</v>
      </c>
      <c r="D334" s="185" t="s">
        <v>147</v>
      </c>
      <c r="E334" s="186" t="s">
        <v>1581</v>
      </c>
      <c r="F334" s="187" t="s">
        <v>1582</v>
      </c>
      <c r="G334" s="188" t="s">
        <v>1093</v>
      </c>
      <c r="H334" s="189">
        <v>1</v>
      </c>
      <c r="I334" s="190"/>
      <c r="J334" s="191">
        <f t="shared" si="80"/>
        <v>0</v>
      </c>
      <c r="K334" s="187" t="s">
        <v>1</v>
      </c>
      <c r="L334" s="38"/>
      <c r="M334" s="192" t="s">
        <v>1</v>
      </c>
      <c r="N334" s="193" t="s">
        <v>44</v>
      </c>
      <c r="O334" s="70"/>
      <c r="P334" s="194">
        <f t="shared" si="81"/>
        <v>0</v>
      </c>
      <c r="Q334" s="194">
        <v>0</v>
      </c>
      <c r="R334" s="194">
        <f t="shared" si="82"/>
        <v>0</v>
      </c>
      <c r="S334" s="194">
        <v>0</v>
      </c>
      <c r="T334" s="195">
        <f t="shared" si="83"/>
        <v>0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96" t="s">
        <v>152</v>
      </c>
      <c r="AT334" s="196" t="s">
        <v>147</v>
      </c>
      <c r="AU334" s="196" t="s">
        <v>87</v>
      </c>
      <c r="AY334" s="17" t="s">
        <v>145</v>
      </c>
      <c r="BE334" s="197">
        <f t="shared" si="84"/>
        <v>0</v>
      </c>
      <c r="BF334" s="197">
        <f t="shared" si="85"/>
        <v>0</v>
      </c>
      <c r="BG334" s="197">
        <f t="shared" si="86"/>
        <v>0</v>
      </c>
      <c r="BH334" s="197">
        <f t="shared" si="87"/>
        <v>0</v>
      </c>
      <c r="BI334" s="197">
        <f t="shared" si="88"/>
        <v>0</v>
      </c>
      <c r="BJ334" s="17" t="s">
        <v>87</v>
      </c>
      <c r="BK334" s="197">
        <f t="shared" si="89"/>
        <v>0</v>
      </c>
      <c r="BL334" s="17" t="s">
        <v>152</v>
      </c>
      <c r="BM334" s="196" t="s">
        <v>1583</v>
      </c>
    </row>
    <row r="335" spans="1:65" s="2" customFormat="1" ht="16.5" customHeight="1">
      <c r="A335" s="33"/>
      <c r="B335" s="34"/>
      <c r="C335" s="185" t="s">
        <v>1280</v>
      </c>
      <c r="D335" s="185" t="s">
        <v>147</v>
      </c>
      <c r="E335" s="186" t="s">
        <v>1584</v>
      </c>
      <c r="F335" s="187" t="s">
        <v>1585</v>
      </c>
      <c r="G335" s="188" t="s">
        <v>1093</v>
      </c>
      <c r="H335" s="189">
        <v>1</v>
      </c>
      <c r="I335" s="190"/>
      <c r="J335" s="191">
        <f t="shared" si="80"/>
        <v>0</v>
      </c>
      <c r="K335" s="187" t="s">
        <v>1</v>
      </c>
      <c r="L335" s="38"/>
      <c r="M335" s="192" t="s">
        <v>1</v>
      </c>
      <c r="N335" s="193" t="s">
        <v>44</v>
      </c>
      <c r="O335" s="70"/>
      <c r="P335" s="194">
        <f t="shared" si="81"/>
        <v>0</v>
      </c>
      <c r="Q335" s="194">
        <v>0</v>
      </c>
      <c r="R335" s="194">
        <f t="shared" si="82"/>
        <v>0</v>
      </c>
      <c r="S335" s="194">
        <v>0</v>
      </c>
      <c r="T335" s="195">
        <f t="shared" si="83"/>
        <v>0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96" t="s">
        <v>152</v>
      </c>
      <c r="AT335" s="196" t="s">
        <v>147</v>
      </c>
      <c r="AU335" s="196" t="s">
        <v>87</v>
      </c>
      <c r="AY335" s="17" t="s">
        <v>145</v>
      </c>
      <c r="BE335" s="197">
        <f t="shared" si="84"/>
        <v>0</v>
      </c>
      <c r="BF335" s="197">
        <f t="shared" si="85"/>
        <v>0</v>
      </c>
      <c r="BG335" s="197">
        <f t="shared" si="86"/>
        <v>0</v>
      </c>
      <c r="BH335" s="197">
        <f t="shared" si="87"/>
        <v>0</v>
      </c>
      <c r="BI335" s="197">
        <f t="shared" si="88"/>
        <v>0</v>
      </c>
      <c r="BJ335" s="17" t="s">
        <v>87</v>
      </c>
      <c r="BK335" s="197">
        <f t="shared" si="89"/>
        <v>0</v>
      </c>
      <c r="BL335" s="17" t="s">
        <v>152</v>
      </c>
      <c r="BM335" s="196" t="s">
        <v>1586</v>
      </c>
    </row>
    <row r="336" spans="1:65" s="2" customFormat="1" ht="21.75" customHeight="1">
      <c r="A336" s="33"/>
      <c r="B336" s="34"/>
      <c r="C336" s="185" t="s">
        <v>1587</v>
      </c>
      <c r="D336" s="185" t="s">
        <v>147</v>
      </c>
      <c r="E336" s="186" t="s">
        <v>1588</v>
      </c>
      <c r="F336" s="187" t="s">
        <v>1589</v>
      </c>
      <c r="G336" s="188" t="s">
        <v>1093</v>
      </c>
      <c r="H336" s="189">
        <v>1</v>
      </c>
      <c r="I336" s="190"/>
      <c r="J336" s="191">
        <f t="shared" si="80"/>
        <v>0</v>
      </c>
      <c r="K336" s="187" t="s">
        <v>1</v>
      </c>
      <c r="L336" s="38"/>
      <c r="M336" s="192" t="s">
        <v>1</v>
      </c>
      <c r="N336" s="193" t="s">
        <v>44</v>
      </c>
      <c r="O336" s="70"/>
      <c r="P336" s="194">
        <f t="shared" si="81"/>
        <v>0</v>
      </c>
      <c r="Q336" s="194">
        <v>0</v>
      </c>
      <c r="R336" s="194">
        <f t="shared" si="82"/>
        <v>0</v>
      </c>
      <c r="S336" s="194">
        <v>0</v>
      </c>
      <c r="T336" s="195">
        <f t="shared" si="83"/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96" t="s">
        <v>152</v>
      </c>
      <c r="AT336" s="196" t="s">
        <v>147</v>
      </c>
      <c r="AU336" s="196" t="s">
        <v>87</v>
      </c>
      <c r="AY336" s="17" t="s">
        <v>145</v>
      </c>
      <c r="BE336" s="197">
        <f t="shared" si="84"/>
        <v>0</v>
      </c>
      <c r="BF336" s="197">
        <f t="shared" si="85"/>
        <v>0</v>
      </c>
      <c r="BG336" s="197">
        <f t="shared" si="86"/>
        <v>0</v>
      </c>
      <c r="BH336" s="197">
        <f t="shared" si="87"/>
        <v>0</v>
      </c>
      <c r="BI336" s="197">
        <f t="shared" si="88"/>
        <v>0</v>
      </c>
      <c r="BJ336" s="17" t="s">
        <v>87</v>
      </c>
      <c r="BK336" s="197">
        <f t="shared" si="89"/>
        <v>0</v>
      </c>
      <c r="BL336" s="17" t="s">
        <v>152</v>
      </c>
      <c r="BM336" s="196" t="s">
        <v>1590</v>
      </c>
    </row>
    <row r="337" spans="1:65" s="2" customFormat="1" ht="16.5" customHeight="1">
      <c r="A337" s="33"/>
      <c r="B337" s="34"/>
      <c r="C337" s="185" t="s">
        <v>1283</v>
      </c>
      <c r="D337" s="185" t="s">
        <v>147</v>
      </c>
      <c r="E337" s="186" t="s">
        <v>1591</v>
      </c>
      <c r="F337" s="187" t="s">
        <v>1592</v>
      </c>
      <c r="G337" s="188" t="s">
        <v>1093</v>
      </c>
      <c r="H337" s="189">
        <v>1</v>
      </c>
      <c r="I337" s="190"/>
      <c r="J337" s="191">
        <f t="shared" si="80"/>
        <v>0</v>
      </c>
      <c r="K337" s="187" t="s">
        <v>1</v>
      </c>
      <c r="L337" s="38"/>
      <c r="M337" s="192" t="s">
        <v>1</v>
      </c>
      <c r="N337" s="193" t="s">
        <v>44</v>
      </c>
      <c r="O337" s="70"/>
      <c r="P337" s="194">
        <f t="shared" si="81"/>
        <v>0</v>
      </c>
      <c r="Q337" s="194">
        <v>0</v>
      </c>
      <c r="R337" s="194">
        <f t="shared" si="82"/>
        <v>0</v>
      </c>
      <c r="S337" s="194">
        <v>0</v>
      </c>
      <c r="T337" s="195">
        <f t="shared" si="83"/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96" t="s">
        <v>152</v>
      </c>
      <c r="AT337" s="196" t="s">
        <v>147</v>
      </c>
      <c r="AU337" s="196" t="s">
        <v>87</v>
      </c>
      <c r="AY337" s="17" t="s">
        <v>145</v>
      </c>
      <c r="BE337" s="197">
        <f t="shared" si="84"/>
        <v>0</v>
      </c>
      <c r="BF337" s="197">
        <f t="shared" si="85"/>
        <v>0</v>
      </c>
      <c r="BG337" s="197">
        <f t="shared" si="86"/>
        <v>0</v>
      </c>
      <c r="BH337" s="197">
        <f t="shared" si="87"/>
        <v>0</v>
      </c>
      <c r="BI337" s="197">
        <f t="shared" si="88"/>
        <v>0</v>
      </c>
      <c r="BJ337" s="17" t="s">
        <v>87</v>
      </c>
      <c r="BK337" s="197">
        <f t="shared" si="89"/>
        <v>0</v>
      </c>
      <c r="BL337" s="17" t="s">
        <v>152</v>
      </c>
      <c r="BM337" s="196" t="s">
        <v>1593</v>
      </c>
    </row>
    <row r="338" spans="1:65" s="2" customFormat="1" ht="16.5" customHeight="1">
      <c r="A338" s="33"/>
      <c r="B338" s="34"/>
      <c r="C338" s="185" t="s">
        <v>1594</v>
      </c>
      <c r="D338" s="185" t="s">
        <v>147</v>
      </c>
      <c r="E338" s="186" t="s">
        <v>1595</v>
      </c>
      <c r="F338" s="187" t="s">
        <v>1596</v>
      </c>
      <c r="G338" s="188" t="s">
        <v>1093</v>
      </c>
      <c r="H338" s="189">
        <v>1</v>
      </c>
      <c r="I338" s="190"/>
      <c r="J338" s="191">
        <f t="shared" si="80"/>
        <v>0</v>
      </c>
      <c r="K338" s="187" t="s">
        <v>1</v>
      </c>
      <c r="L338" s="38"/>
      <c r="M338" s="192" t="s">
        <v>1</v>
      </c>
      <c r="N338" s="193" t="s">
        <v>44</v>
      </c>
      <c r="O338" s="70"/>
      <c r="P338" s="194">
        <f t="shared" si="81"/>
        <v>0</v>
      </c>
      <c r="Q338" s="194">
        <v>0</v>
      </c>
      <c r="R338" s="194">
        <f t="shared" si="82"/>
        <v>0</v>
      </c>
      <c r="S338" s="194">
        <v>0</v>
      </c>
      <c r="T338" s="195">
        <f t="shared" si="83"/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96" t="s">
        <v>152</v>
      </c>
      <c r="AT338" s="196" t="s">
        <v>147</v>
      </c>
      <c r="AU338" s="196" t="s">
        <v>87</v>
      </c>
      <c r="AY338" s="17" t="s">
        <v>145</v>
      </c>
      <c r="BE338" s="197">
        <f t="shared" si="84"/>
        <v>0</v>
      </c>
      <c r="BF338" s="197">
        <f t="shared" si="85"/>
        <v>0</v>
      </c>
      <c r="BG338" s="197">
        <f t="shared" si="86"/>
        <v>0</v>
      </c>
      <c r="BH338" s="197">
        <f t="shared" si="87"/>
        <v>0</v>
      </c>
      <c r="BI338" s="197">
        <f t="shared" si="88"/>
        <v>0</v>
      </c>
      <c r="BJ338" s="17" t="s">
        <v>87</v>
      </c>
      <c r="BK338" s="197">
        <f t="shared" si="89"/>
        <v>0</v>
      </c>
      <c r="BL338" s="17" t="s">
        <v>152</v>
      </c>
      <c r="BM338" s="196" t="s">
        <v>1597</v>
      </c>
    </row>
    <row r="339" spans="1:65" s="2" customFormat="1" ht="16.5" customHeight="1">
      <c r="A339" s="33"/>
      <c r="B339" s="34"/>
      <c r="C339" s="185" t="s">
        <v>1286</v>
      </c>
      <c r="D339" s="185" t="s">
        <v>147</v>
      </c>
      <c r="E339" s="186" t="s">
        <v>1598</v>
      </c>
      <c r="F339" s="187" t="s">
        <v>1599</v>
      </c>
      <c r="G339" s="188" t="s">
        <v>1093</v>
      </c>
      <c r="H339" s="189">
        <v>1</v>
      </c>
      <c r="I339" s="190"/>
      <c r="J339" s="191">
        <f t="shared" si="80"/>
        <v>0</v>
      </c>
      <c r="K339" s="187" t="s">
        <v>1</v>
      </c>
      <c r="L339" s="38"/>
      <c r="M339" s="192" t="s">
        <v>1</v>
      </c>
      <c r="N339" s="193" t="s">
        <v>44</v>
      </c>
      <c r="O339" s="70"/>
      <c r="P339" s="194">
        <f t="shared" si="81"/>
        <v>0</v>
      </c>
      <c r="Q339" s="194">
        <v>0</v>
      </c>
      <c r="R339" s="194">
        <f t="shared" si="82"/>
        <v>0</v>
      </c>
      <c r="S339" s="194">
        <v>0</v>
      </c>
      <c r="T339" s="195">
        <f t="shared" si="83"/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96" t="s">
        <v>152</v>
      </c>
      <c r="AT339" s="196" t="s">
        <v>147</v>
      </c>
      <c r="AU339" s="196" t="s">
        <v>87</v>
      </c>
      <c r="AY339" s="17" t="s">
        <v>145</v>
      </c>
      <c r="BE339" s="197">
        <f t="shared" si="84"/>
        <v>0</v>
      </c>
      <c r="BF339" s="197">
        <f t="shared" si="85"/>
        <v>0</v>
      </c>
      <c r="BG339" s="197">
        <f t="shared" si="86"/>
        <v>0</v>
      </c>
      <c r="BH339" s="197">
        <f t="shared" si="87"/>
        <v>0</v>
      </c>
      <c r="BI339" s="197">
        <f t="shared" si="88"/>
        <v>0</v>
      </c>
      <c r="BJ339" s="17" t="s">
        <v>87</v>
      </c>
      <c r="BK339" s="197">
        <f t="shared" si="89"/>
        <v>0</v>
      </c>
      <c r="BL339" s="17" t="s">
        <v>152</v>
      </c>
      <c r="BM339" s="196" t="s">
        <v>1600</v>
      </c>
    </row>
    <row r="340" spans="1:65" s="2" customFormat="1" ht="16.5" customHeight="1">
      <c r="A340" s="33"/>
      <c r="B340" s="34"/>
      <c r="C340" s="185" t="s">
        <v>1601</v>
      </c>
      <c r="D340" s="185" t="s">
        <v>147</v>
      </c>
      <c r="E340" s="186" t="s">
        <v>1602</v>
      </c>
      <c r="F340" s="187" t="s">
        <v>1603</v>
      </c>
      <c r="G340" s="188" t="s">
        <v>1015</v>
      </c>
      <c r="H340" s="245"/>
      <c r="I340" s="190"/>
      <c r="J340" s="191">
        <f t="shared" si="80"/>
        <v>0</v>
      </c>
      <c r="K340" s="187" t="s">
        <v>1</v>
      </c>
      <c r="L340" s="38"/>
      <c r="M340" s="192" t="s">
        <v>1</v>
      </c>
      <c r="N340" s="193" t="s">
        <v>44</v>
      </c>
      <c r="O340" s="70"/>
      <c r="P340" s="194">
        <f t="shared" si="81"/>
        <v>0</v>
      </c>
      <c r="Q340" s="194">
        <v>0</v>
      </c>
      <c r="R340" s="194">
        <f t="shared" si="82"/>
        <v>0</v>
      </c>
      <c r="S340" s="194">
        <v>0</v>
      </c>
      <c r="T340" s="195">
        <f t="shared" si="83"/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96" t="s">
        <v>152</v>
      </c>
      <c r="AT340" s="196" t="s">
        <v>147</v>
      </c>
      <c r="AU340" s="196" t="s">
        <v>87</v>
      </c>
      <c r="AY340" s="17" t="s">
        <v>145</v>
      </c>
      <c r="BE340" s="197">
        <f t="shared" si="84"/>
        <v>0</v>
      </c>
      <c r="BF340" s="197">
        <f t="shared" si="85"/>
        <v>0</v>
      </c>
      <c r="BG340" s="197">
        <f t="shared" si="86"/>
        <v>0</v>
      </c>
      <c r="BH340" s="197">
        <f t="shared" si="87"/>
        <v>0</v>
      </c>
      <c r="BI340" s="197">
        <f t="shared" si="88"/>
        <v>0</v>
      </c>
      <c r="BJ340" s="17" t="s">
        <v>87</v>
      </c>
      <c r="BK340" s="197">
        <f t="shared" si="89"/>
        <v>0</v>
      </c>
      <c r="BL340" s="17" t="s">
        <v>152</v>
      </c>
      <c r="BM340" s="196" t="s">
        <v>1604</v>
      </c>
    </row>
    <row r="341" spans="1:65" s="2" customFormat="1" ht="21.75" customHeight="1">
      <c r="A341" s="33"/>
      <c r="B341" s="34"/>
      <c r="C341" s="185" t="s">
        <v>1289</v>
      </c>
      <c r="D341" s="185" t="s">
        <v>147</v>
      </c>
      <c r="E341" s="186" t="s">
        <v>1605</v>
      </c>
      <c r="F341" s="187" t="s">
        <v>1606</v>
      </c>
      <c r="G341" s="188" t="s">
        <v>1004</v>
      </c>
      <c r="H341" s="189">
        <v>10</v>
      </c>
      <c r="I341" s="190"/>
      <c r="J341" s="191">
        <f t="shared" si="80"/>
        <v>0</v>
      </c>
      <c r="K341" s="187" t="s">
        <v>1</v>
      </c>
      <c r="L341" s="38"/>
      <c r="M341" s="249" t="s">
        <v>1</v>
      </c>
      <c r="N341" s="250" t="s">
        <v>44</v>
      </c>
      <c r="O341" s="251"/>
      <c r="P341" s="252">
        <f t="shared" si="81"/>
        <v>0</v>
      </c>
      <c r="Q341" s="252">
        <v>0</v>
      </c>
      <c r="R341" s="252">
        <f t="shared" si="82"/>
        <v>0</v>
      </c>
      <c r="S341" s="252">
        <v>0</v>
      </c>
      <c r="T341" s="253">
        <f t="shared" si="83"/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96" t="s">
        <v>152</v>
      </c>
      <c r="AT341" s="196" t="s">
        <v>147</v>
      </c>
      <c r="AU341" s="196" t="s">
        <v>87</v>
      </c>
      <c r="AY341" s="17" t="s">
        <v>145</v>
      </c>
      <c r="BE341" s="197">
        <f t="shared" si="84"/>
        <v>0</v>
      </c>
      <c r="BF341" s="197">
        <f t="shared" si="85"/>
        <v>0</v>
      </c>
      <c r="BG341" s="197">
        <f t="shared" si="86"/>
        <v>0</v>
      </c>
      <c r="BH341" s="197">
        <f t="shared" si="87"/>
        <v>0</v>
      </c>
      <c r="BI341" s="197">
        <f t="shared" si="88"/>
        <v>0</v>
      </c>
      <c r="BJ341" s="17" t="s">
        <v>87</v>
      </c>
      <c r="BK341" s="197">
        <f t="shared" si="89"/>
        <v>0</v>
      </c>
      <c r="BL341" s="17" t="s">
        <v>152</v>
      </c>
      <c r="BM341" s="196" t="s">
        <v>1607</v>
      </c>
    </row>
    <row r="342" spans="1:65" s="2" customFormat="1" ht="6.95" customHeight="1">
      <c r="A342" s="33"/>
      <c r="B342" s="53"/>
      <c r="C342" s="54"/>
      <c r="D342" s="54"/>
      <c r="E342" s="54"/>
      <c r="F342" s="54"/>
      <c r="G342" s="54"/>
      <c r="H342" s="54"/>
      <c r="I342" s="54"/>
      <c r="J342" s="54"/>
      <c r="K342" s="54"/>
      <c r="L342" s="38"/>
      <c r="M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</row>
  </sheetData>
  <sheetProtection algorithmName="SHA-512" hashValue="/WtvrlpHtFr3OyFGxY5xo6040oTeq5Pp00X8LLdl7uqQnNxjLFqJ2FRx9hEYaPhjDqT551NsMXIDmoLnsNs1YQ==" saltValue="O3oAmQNWLjSWHxWBBDClkA==" spinCount="100000" sheet="1" objects="1" scenarios="1"/>
  <autoFilter ref="C127:K341" xr:uid="{00000000-0009-0000-0000-000003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8</vt:i4>
      </vt:variant>
    </vt:vector>
  </HeadingPairs>
  <TitlesOfParts>
    <vt:vector size="14" baseType="lpstr">
      <vt:lpstr>Rekapitulace stavby</vt:lpstr>
      <vt:lpstr>D.1.1 - Architektonicko -...</vt:lpstr>
      <vt:lpstr>D.1.4 - Zařízení silnopro...</vt:lpstr>
      <vt:lpstr>Rekapitulace</vt:lpstr>
      <vt:lpstr>Rozpočet</vt:lpstr>
      <vt:lpstr>D.1.4.2 - Vytápění</vt:lpstr>
      <vt:lpstr>'D.1.1 - Architektonicko -...'!Názvy_tisku</vt:lpstr>
      <vt:lpstr>'D.1.4 - Zařízení silnopro...'!Názvy_tisku</vt:lpstr>
      <vt:lpstr>'D.1.4.2 - Vytápění'!Názvy_tisku</vt:lpstr>
      <vt:lpstr>'Rekapitulace stavby'!Názvy_tisku</vt:lpstr>
      <vt:lpstr>'D.1.1 - Architektonicko -...'!Oblast_tisku</vt:lpstr>
      <vt:lpstr>'D.1.4 - Zařízení silnopro...'!Oblast_tisku</vt:lpstr>
      <vt:lpstr>'D.1.4.2 - Vytápění'!Oblast_tisku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DUDÍK Martin</dc:creator>
  <cp:lastModifiedBy>Ženožička Martin</cp:lastModifiedBy>
  <dcterms:created xsi:type="dcterms:W3CDTF">2025-05-14T11:18:23Z</dcterms:created>
  <dcterms:modified xsi:type="dcterms:W3CDTF">2025-07-17T06:45:18Z</dcterms:modified>
</cp:coreProperties>
</file>